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D671A114-9651-4FE2-BD06-8E89D5C98D5C}" xr6:coauthVersionLast="45" xr6:coauthVersionMax="45" xr10:uidLastSave="{00000000-0000-0000-0000-000000000000}"/>
  <bookViews>
    <workbookView xWindow="-120" yWindow="-120" windowWidth="19440" windowHeight="15000" tabRatio="776" firstSheet="5" activeTab="5" xr2:uid="{00000000-000D-0000-FFFF-FFFF00000000}"/>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Лист4" sheetId="172" state="hidden" r:id="rId10"/>
    <sheet name="NETTO 15%+25р " sheetId="105" state="hidden" r:id="rId11"/>
    <sheet name="NETTO 15" sheetId="21" state="hidden" r:id="rId12"/>
    <sheet name="РБ15 BB| FIT20 " sheetId="43" state="hidden" r:id="rId13"/>
    <sheet name="Pegas+25р Энергия Гор " sheetId="23" state="hidden" r:id="rId14"/>
    <sheet name="+25р Горный Детокс " sheetId="24" state="hidden" r:id="rId15"/>
    <sheet name="Pegas+25р Яркие Каникулы " sheetId="25" state="hidden" r:id="rId16"/>
    <sheet name="+25р отдыхай и катай " sheetId="28" state="hidden" r:id="rId17"/>
    <sheet name="+25р Яркие каникулы" sheetId="31" state="hidden" r:id="rId18"/>
    <sheet name="+25 Горный Детокс" sheetId="34" state="hidden" r:id="rId19"/>
    <sheet name="Горный Детокс" sheetId="32" state="hidden" r:id="rId20"/>
    <sheet name="NETTO 15 Горный Детокс" sheetId="35" state="hidden" r:id="rId21"/>
    <sheet name="РБ15 BB| FIT15 " sheetId="44" state="hidden" r:id="rId22"/>
    <sheet name="NETTO 15+25" sheetId="173" state="hidden" r:id="rId23"/>
    <sheet name="РБ10 COM" sheetId="42" r:id="rId24"/>
    <sheet name="РБ10 BB| FIT18" sheetId="29" state="hidden" r:id="rId25"/>
    <sheet name="РБ10 BB| FIT18+25р" sheetId="77" state="hidden" r:id="rId26"/>
    <sheet name="РБ10 BB| FIT15" sheetId="40" state="hidden" r:id="rId27"/>
    <sheet name="РБ10 BB| FIT20 Мантера " sheetId="115" state="hidden" r:id="rId28"/>
    <sheet name="РБ10 BB| FIT15+25р" sheetId="174" state="hidden" r:id="rId29"/>
    <sheet name="РБ15 COM. " sheetId="149" r:id="rId30"/>
    <sheet name="РБ15 BB| FIT18" sheetId="146" state="hidden" r:id="rId31"/>
    <sheet name="РБ15 BB| FIT18+25р" sheetId="147" state="hidden" r:id="rId32"/>
    <sheet name="РБ15 BB| FIT20 Мантера " sheetId="148" state="hidden" r:id="rId33"/>
    <sheet name="РБ15 BB| FIT15" sheetId="150" state="hidden" r:id="rId34"/>
    <sheet name="НСЛ| FIT18 + 25 Мант" sheetId="128" state="hidden" r:id="rId35"/>
    <sheet name="НСЛ| FIT20 + 35 Мант" sheetId="129" state="hidden" r:id="rId36"/>
    <sheet name="РБ15 COM " sheetId="45" state="hidden" r:id="rId37"/>
    <sheet name="Осенние каникулы FIT20" sheetId="30" state="hidden" r:id="rId38"/>
    <sheet name="Осенние каникулы FIT15" sheetId="52" state="hidden" r:id="rId39"/>
    <sheet name="Осенние каникулы COM" sheetId="53" state="hidden" r:id="rId40"/>
    <sheet name="AVIA 12 comiss" sheetId="107" state="hidden" r:id="rId41"/>
    <sheet name="AVIA25%" sheetId="106" state="hidden" r:id="rId42"/>
    <sheet name="AVIA25%+25" sheetId="112" state="hidden" r:id="rId43"/>
    <sheet name="Stay&amp;Get 4=3 | FIT18+25 Мант " sheetId="126" state="hidden" r:id="rId44"/>
    <sheet name="Stay&amp;Get 4=3 | COMISS" sheetId="98" state="hidden" r:id="rId45"/>
    <sheet name="Stay&amp;Get 4=3 | FIT18" sheetId="95" state="hidden" r:id="rId46"/>
    <sheet name="Stay&amp;Get 4=3 | FIT18+25" sheetId="96" state="hidden" r:id="rId47"/>
    <sheet name="Stay&amp;Get 4=3 |  FIT15 " sheetId="97" state="hidden" r:id="rId48"/>
    <sheet name="Stay&amp;Get 4=3 | FIT20 Мант " sheetId="125" state="hidden" r:id="rId49"/>
    <sheet name="Длительное проживание COMISS" sheetId="157" state="hidden" r:id="rId50"/>
    <sheet name="Длительное проживание  FIT18" sheetId="158" state="hidden" r:id="rId51"/>
    <sheet name="Длительное проживание  FIT18+25" sheetId="160" state="hidden" r:id="rId52"/>
    <sheet name="Длительное проживание  FIT15" sheetId="161" state="hidden" r:id="rId53"/>
    <sheet name="Длительное проживание FIT20МАНТ" sheetId="162" state="hidden" r:id="rId54"/>
    <sheet name="Каникулы вгорах COM" sheetId="163" state="hidden" r:id="rId55"/>
    <sheet name="Каникулы в горахFIT15" sheetId="166" state="hidden" r:id="rId56"/>
    <sheet name="Каникулы в горахMANT" sheetId="167" state="hidden" r:id="rId57"/>
    <sheet name="Лист1" sheetId="156" state="hidden" r:id="rId58"/>
    <sheet name="Каникулы в горах FIT18+25 " sheetId="139" state="hidden" r:id="rId59"/>
    <sheet name="Каникулы в горах FIT18+25 Мнт" sheetId="140" state="hidden" r:id="rId60"/>
    <sheet name="Каникулы в горах FIT20+35 Мнт" sheetId="141" state="hidden" r:id="rId61"/>
    <sheet name="Каникулы в горах FIT15 " sheetId="142" state="hidden" r:id="rId62"/>
    <sheet name="Каникулы в горах COMISS " sheetId="143" state="hidden" r:id="rId63"/>
    <sheet name="Зарядись энергией гор FIT20" sheetId="108" state="hidden" r:id="rId64"/>
    <sheet name="Зарядись энергией гор FIT20+25р" sheetId="109" state="hidden" r:id="rId65"/>
    <sheet name="Зарядись энергией гор FIT15" sheetId="110" state="hidden" r:id="rId66"/>
    <sheet name="Зарядись энергией гор COMMISS" sheetId="111" state="hidden" r:id="rId67"/>
    <sheet name="Отдыхай и Катай COMISS" sheetId="94" state="hidden" r:id="rId68"/>
    <sheet name="Отдыхай и Катай FIT18" sheetId="91" state="hidden" r:id="rId69"/>
    <sheet name="Отдыхай и Катай FIT18+25" sheetId="92" state="hidden" r:id="rId70"/>
    <sheet name="Отдыхай и Катай FIT18+25 Мант" sheetId="144" state="hidden" r:id="rId71"/>
    <sheet name="Отдыхай и Катай FIT20+25 " sheetId="116" state="hidden" r:id="rId72"/>
    <sheet name="Отдыхай и Катай FIT20 Мантера" sheetId="118" state="hidden" r:id="rId73"/>
    <sheet name="Отдыхай и Катай FIT15" sheetId="93" state="hidden" r:id="rId74"/>
    <sheet name="Лист6" sheetId="176" state="hidden" r:id="rId75"/>
    <sheet name="Лист3" sheetId="169" state="hidden" r:id="rId76"/>
    <sheet name="Каникулы в горах FIT18+25" sheetId="119" state="hidden" r:id="rId77"/>
    <sheet name="Каникулы в горах FIT20+35 Мнтр" sheetId="121" state="hidden" r:id="rId78"/>
    <sheet name="Отдыхай и Катай FIT15+25р" sheetId="175" state="hidden" r:id="rId79"/>
    <sheet name="Каникулы в горах COMISS" sheetId="123" r:id="rId80"/>
    <sheet name="Каникулы в горах FIT18" sheetId="138" state="hidden" r:id="rId81"/>
    <sheet name="Каникулы в горахFIT18+25" sheetId="165" state="hidden" r:id="rId82"/>
    <sheet name="Каникулы в горахFIT18" sheetId="164" state="hidden" r:id="rId83"/>
    <sheet name="Каникулы в горах FIT15" sheetId="122" state="hidden" r:id="rId84"/>
    <sheet name="Каникулы в горах FIT20 Мантера" sheetId="120" state="hidden" r:id="rId85"/>
    <sheet name="НСЛ | comiss" sheetId="38" r:id="rId86"/>
    <sheet name="НСЛ| FIT18" sheetId="37" state="hidden" r:id="rId87"/>
    <sheet name="НСЛ| FIT18 + 25" sheetId="127" state="hidden" r:id="rId88"/>
    <sheet name="НСЛ | FIT15" sheetId="41" state="hidden" r:id="rId89"/>
    <sheet name="НСЛ| FIT20 Мантера" sheetId="145" state="hidden" r:id="rId90"/>
    <sheet name="Точка притяжения.Май COMISS" sheetId="177" state="hidden" r:id="rId91"/>
    <sheet name="Точка притяжения.Май FIT18" sheetId="180" state="hidden" r:id="rId92"/>
    <sheet name="Точка притяжения.Май FIT18+25" sheetId="181" state="hidden" r:id="rId93"/>
    <sheet name="Точка притяжения.Май FIT15" sheetId="178" state="hidden" r:id="rId94"/>
    <sheet name="Точка притяжения.Май FIT20 мант" sheetId="179" state="hidden" r:id="rId95"/>
    <sheet name="Дети бесплатно COMISS" sheetId="155" state="hidden" r:id="rId96"/>
    <sheet name="Лист5" sheetId="171" state="hidden" r:id="rId97"/>
    <sheet name="Дети бесплатно FIT18 " sheetId="151" state="hidden" r:id="rId98"/>
    <sheet name="Дети бесплатно FIT18+25" sheetId="152" state="hidden" r:id="rId99"/>
    <sheet name="Дети бесплатно FIT15" sheetId="154" state="hidden" r:id="rId100"/>
    <sheet name="Дети бесплатно FIT20 Мант" sheetId="153" state="hidden" r:id="rId101"/>
    <sheet name="Лист2" sheetId="168" state="hidden" r:id="rId10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 i="2" l="1"/>
  <c r="B9" i="2"/>
  <c r="B10" i="2" s="1"/>
  <c r="B12" i="2"/>
  <c r="B13" i="2"/>
  <c r="B15" i="2"/>
  <c r="B16" i="2" s="1"/>
  <c r="B18" i="2"/>
  <c r="B19" i="2" s="1"/>
  <c r="B21" i="2"/>
  <c r="B22" i="2" s="1"/>
  <c r="B24" i="2"/>
  <c r="B25" i="2" s="1"/>
  <c r="B26" i="2" s="1"/>
  <c r="B27" i="2" s="1"/>
  <c r="B29" i="2"/>
  <c r="B30" i="2"/>
  <c r="B31" i="2"/>
  <c r="B32" i="2" s="1"/>
  <c r="B34" i="2"/>
  <c r="B35" i="2"/>
  <c r="B36" i="2"/>
  <c r="B37" i="2" s="1"/>
  <c r="B38" i="2" s="1"/>
  <c r="B39" i="2" s="1"/>
  <c r="B41" i="2"/>
  <c r="B42" i="2" s="1"/>
  <c r="B43" i="2" s="1"/>
  <c r="B44" i="2" s="1"/>
  <c r="B45" i="2" s="1"/>
  <c r="B46" i="2" s="1"/>
  <c r="B47" i="2" s="1"/>
  <c r="B48" i="2" s="1"/>
  <c r="B51" i="2"/>
  <c r="B54" i="2"/>
  <c r="B55" i="2"/>
  <c r="B56" i="2"/>
  <c r="B57" i="2" s="1"/>
  <c r="B58" i="2" s="1"/>
  <c r="L7" i="179" l="1"/>
  <c r="K7" i="179"/>
  <c r="J7" i="179"/>
  <c r="I7" i="179"/>
  <c r="H7" i="179"/>
  <c r="G7" i="179"/>
  <c r="F7" i="179"/>
  <c r="E7" i="179"/>
  <c r="D7" i="179"/>
  <c r="C7" i="179"/>
  <c r="B7" i="179"/>
  <c r="B7" i="178"/>
  <c r="C7" i="178"/>
  <c r="D7" i="178"/>
  <c r="E7" i="178"/>
  <c r="F7" i="178"/>
  <c r="F7" i="181"/>
  <c r="E7" i="181"/>
  <c r="D7" i="181"/>
  <c r="C7" i="181"/>
  <c r="B7" i="181"/>
  <c r="F7" i="180"/>
  <c r="E7" i="180"/>
  <c r="D7" i="180"/>
  <c r="C7" i="180"/>
  <c r="B7" i="180"/>
  <c r="F7" i="177"/>
  <c r="E7" i="177"/>
  <c r="D7" i="177"/>
  <c r="C7" i="177"/>
  <c r="B7" i="177"/>
  <c r="F5" i="181"/>
  <c r="E5" i="181"/>
  <c r="D5" i="181"/>
  <c r="C5" i="181"/>
  <c r="B5" i="181"/>
  <c r="F4" i="181"/>
  <c r="E4" i="181"/>
  <c r="D4" i="181"/>
  <c r="C4" i="181"/>
  <c r="B4" i="181"/>
  <c r="F5" i="180"/>
  <c r="E5" i="180"/>
  <c r="D5" i="180"/>
  <c r="C5" i="180"/>
  <c r="B5" i="180"/>
  <c r="F4" i="180"/>
  <c r="E4" i="180"/>
  <c r="D4" i="180"/>
  <c r="C4" i="180"/>
  <c r="B4" i="180"/>
  <c r="L5" i="179"/>
  <c r="K5" i="179"/>
  <c r="J5" i="179"/>
  <c r="I5" i="179"/>
  <c r="H5" i="179"/>
  <c r="G5" i="179"/>
  <c r="F5" i="179"/>
  <c r="E5" i="179"/>
  <c r="D5" i="179"/>
  <c r="C5" i="179"/>
  <c r="B5" i="179"/>
  <c r="L4" i="179"/>
  <c r="K4" i="179"/>
  <c r="J4" i="179"/>
  <c r="I4" i="179"/>
  <c r="H4" i="179"/>
  <c r="G4" i="179"/>
  <c r="F4" i="179"/>
  <c r="E4" i="179"/>
  <c r="D4" i="179"/>
  <c r="C4" i="179"/>
  <c r="B4" i="179"/>
  <c r="F5" i="178"/>
  <c r="E5" i="178"/>
  <c r="D5" i="178"/>
  <c r="C5" i="178"/>
  <c r="B5" i="178"/>
  <c r="F4" i="178"/>
  <c r="E4" i="178"/>
  <c r="D4" i="178"/>
  <c r="C4" i="178"/>
  <c r="B4" i="178"/>
  <c r="F5" i="177"/>
  <c r="E5" i="177"/>
  <c r="D5" i="177"/>
  <c r="C5" i="177"/>
  <c r="B5" i="177"/>
  <c r="F4" i="177"/>
  <c r="E4" i="177"/>
  <c r="D4" i="177"/>
  <c r="C4" i="177"/>
  <c r="B4" i="177"/>
  <c r="C4" i="41" l="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C5"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B5" i="41"/>
  <c r="B4" i="41"/>
  <c r="AD7" i="41"/>
  <c r="AE7" i="41"/>
  <c r="AF7" i="41"/>
  <c r="AG7" i="41"/>
  <c r="AH7" i="41"/>
  <c r="AI7" i="41"/>
  <c r="C7" i="41"/>
  <c r="D7" i="41"/>
  <c r="E7" i="41"/>
  <c r="F7" i="41"/>
  <c r="G7" i="41"/>
  <c r="H7" i="41"/>
  <c r="I7" i="41"/>
  <c r="J7" i="41"/>
  <c r="K7" i="41"/>
  <c r="L7" i="41"/>
  <c r="M7" i="41"/>
  <c r="N7" i="41"/>
  <c r="O7" i="41"/>
  <c r="P7" i="41"/>
  <c r="Q7" i="41"/>
  <c r="R7" i="41"/>
  <c r="S7" i="41"/>
  <c r="T7" i="41"/>
  <c r="U7" i="41"/>
  <c r="V7" i="41"/>
  <c r="W7" i="41"/>
  <c r="X7" i="41"/>
  <c r="Y7" i="41"/>
  <c r="Z7" i="41"/>
  <c r="AA7" i="41"/>
  <c r="AB7" i="41"/>
  <c r="AC7" i="41"/>
  <c r="B7" i="41"/>
  <c r="AH4" i="145"/>
  <c r="AI4" i="145"/>
  <c r="AH5" i="145"/>
  <c r="AI5" i="145"/>
  <c r="AH7" i="145"/>
  <c r="AI7" i="145"/>
  <c r="X4" i="145"/>
  <c r="Y4" i="145"/>
  <c r="Z4" i="145"/>
  <c r="AA4" i="145"/>
  <c r="AB4" i="145"/>
  <c r="AC4" i="145"/>
  <c r="AD4" i="145"/>
  <c r="AE4" i="145"/>
  <c r="AF4" i="145"/>
  <c r="AG4" i="145"/>
  <c r="X5" i="145"/>
  <c r="Y5" i="145"/>
  <c r="Z5" i="145"/>
  <c r="AA5" i="145"/>
  <c r="AB5" i="145"/>
  <c r="AC5" i="145"/>
  <c r="AD5" i="145"/>
  <c r="AE5" i="145"/>
  <c r="AF5" i="145"/>
  <c r="AG5" i="145"/>
  <c r="X7" i="145"/>
  <c r="Y7" i="145"/>
  <c r="Z7" i="145"/>
  <c r="AA7" i="145"/>
  <c r="AB7" i="145"/>
  <c r="AC7" i="145"/>
  <c r="AD7" i="145"/>
  <c r="AE7" i="145"/>
  <c r="AF7" i="145"/>
  <c r="AG7" i="145"/>
  <c r="C4" i="145"/>
  <c r="D4" i="145"/>
  <c r="E4" i="145"/>
  <c r="F4" i="145"/>
  <c r="G4" i="145"/>
  <c r="H4" i="145"/>
  <c r="I4" i="145"/>
  <c r="J4" i="145"/>
  <c r="K4" i="145"/>
  <c r="L4" i="145"/>
  <c r="M4" i="145"/>
  <c r="N4" i="145"/>
  <c r="O4" i="145"/>
  <c r="P4" i="145"/>
  <c r="Q4" i="145"/>
  <c r="R4" i="145"/>
  <c r="S4" i="145"/>
  <c r="T4" i="145"/>
  <c r="U4" i="145"/>
  <c r="V4" i="145"/>
  <c r="W4" i="145"/>
  <c r="C5" i="145"/>
  <c r="D5" i="145"/>
  <c r="E5" i="145"/>
  <c r="F5" i="145"/>
  <c r="G5" i="145"/>
  <c r="H5" i="145"/>
  <c r="I5" i="145"/>
  <c r="J5" i="145"/>
  <c r="K5" i="145"/>
  <c r="L5" i="145"/>
  <c r="M5" i="145"/>
  <c r="N5" i="145"/>
  <c r="O5" i="145"/>
  <c r="P5" i="145"/>
  <c r="Q5" i="145"/>
  <c r="R5" i="145"/>
  <c r="S5" i="145"/>
  <c r="T5" i="145"/>
  <c r="U5" i="145"/>
  <c r="V5" i="145"/>
  <c r="W5" i="145"/>
  <c r="C7" i="145"/>
  <c r="D7" i="145"/>
  <c r="E7" i="145"/>
  <c r="F7" i="145"/>
  <c r="G7" i="145"/>
  <c r="H7" i="145"/>
  <c r="I7" i="145"/>
  <c r="J7" i="145"/>
  <c r="K7" i="145"/>
  <c r="L7" i="145"/>
  <c r="M7" i="145"/>
  <c r="N7" i="145"/>
  <c r="O7" i="145"/>
  <c r="P7" i="145"/>
  <c r="Q7" i="145"/>
  <c r="R7" i="145"/>
  <c r="S7" i="145"/>
  <c r="T7" i="145"/>
  <c r="U7" i="145"/>
  <c r="V7" i="145"/>
  <c r="W7" i="145"/>
  <c r="B7" i="145"/>
  <c r="B5" i="145"/>
  <c r="B4" i="145"/>
  <c r="C4" i="127"/>
  <c r="D4" i="127"/>
  <c r="E4" i="127"/>
  <c r="F4" i="127"/>
  <c r="G4" i="127"/>
  <c r="H4" i="127"/>
  <c r="I4" i="127"/>
  <c r="J4" i="127"/>
  <c r="K4" i="127"/>
  <c r="L4" i="127"/>
  <c r="M4" i="127"/>
  <c r="N4" i="127"/>
  <c r="O4" i="127"/>
  <c r="P4" i="127"/>
  <c r="Q4" i="127"/>
  <c r="R4" i="127"/>
  <c r="S4" i="127"/>
  <c r="T4" i="127"/>
  <c r="U4" i="127"/>
  <c r="V4" i="127"/>
  <c r="W4" i="127"/>
  <c r="X4" i="127"/>
  <c r="Y4" i="127"/>
  <c r="Z4" i="127"/>
  <c r="AA4" i="127"/>
  <c r="AB4" i="127"/>
  <c r="AC4" i="127"/>
  <c r="AD4" i="127"/>
  <c r="AE4" i="127"/>
  <c r="AF4" i="127"/>
  <c r="AG4" i="127"/>
  <c r="AH4" i="127"/>
  <c r="AI4" i="127"/>
  <c r="C5" i="127"/>
  <c r="D5" i="127"/>
  <c r="E5" i="127"/>
  <c r="F5" i="127"/>
  <c r="G5" i="127"/>
  <c r="H5" i="127"/>
  <c r="I5" i="127"/>
  <c r="J5" i="127"/>
  <c r="K5" i="127"/>
  <c r="L5" i="127"/>
  <c r="M5" i="127"/>
  <c r="N5" i="127"/>
  <c r="O5" i="127"/>
  <c r="P5" i="127"/>
  <c r="Q5" i="127"/>
  <c r="R5" i="127"/>
  <c r="S5" i="127"/>
  <c r="T5" i="127"/>
  <c r="U5" i="127"/>
  <c r="V5" i="127"/>
  <c r="W5" i="127"/>
  <c r="X5" i="127"/>
  <c r="Y5" i="127"/>
  <c r="Z5" i="127"/>
  <c r="AA5" i="127"/>
  <c r="AB5" i="127"/>
  <c r="AC5" i="127"/>
  <c r="AD5" i="127"/>
  <c r="AE5" i="127"/>
  <c r="AF5" i="127"/>
  <c r="AG5" i="127"/>
  <c r="AH5" i="127"/>
  <c r="AI5" i="127"/>
  <c r="C7" i="127"/>
  <c r="D7" i="127"/>
  <c r="E7" i="127"/>
  <c r="F7" i="127"/>
  <c r="G7" i="127"/>
  <c r="H7" i="127"/>
  <c r="I7" i="127"/>
  <c r="J7" i="127"/>
  <c r="K7" i="127"/>
  <c r="L7" i="127"/>
  <c r="M7" i="127"/>
  <c r="N7" i="127"/>
  <c r="O7" i="127"/>
  <c r="P7" i="127"/>
  <c r="Q7" i="127"/>
  <c r="R7" i="127"/>
  <c r="S7" i="127"/>
  <c r="T7" i="127"/>
  <c r="U7" i="127"/>
  <c r="V7" i="127"/>
  <c r="W7" i="127"/>
  <c r="X7" i="127"/>
  <c r="Y7" i="127"/>
  <c r="Z7" i="127"/>
  <c r="AA7" i="127"/>
  <c r="AB7" i="127"/>
  <c r="AC7" i="127"/>
  <c r="AD7" i="127"/>
  <c r="AE7" i="127"/>
  <c r="AF7" i="127"/>
  <c r="AG7" i="127"/>
  <c r="AH7" i="127"/>
  <c r="AI7" i="127"/>
  <c r="B7" i="127"/>
  <c r="B5" i="127"/>
  <c r="B4" i="127"/>
  <c r="X4" i="37"/>
  <c r="Y4" i="37"/>
  <c r="Z4" i="37"/>
  <c r="AA4" i="37"/>
  <c r="AB4" i="37"/>
  <c r="AC4" i="37"/>
  <c r="AD4" i="37"/>
  <c r="AE4" i="37"/>
  <c r="AF4" i="37"/>
  <c r="AG4" i="37"/>
  <c r="AH4" i="37"/>
  <c r="AI4" i="37"/>
  <c r="X5" i="37"/>
  <c r="Y5" i="37"/>
  <c r="Z5" i="37"/>
  <c r="AA5" i="37"/>
  <c r="AB5" i="37"/>
  <c r="AC5" i="37"/>
  <c r="AD5" i="37"/>
  <c r="AE5" i="37"/>
  <c r="AF5" i="37"/>
  <c r="AG5" i="37"/>
  <c r="AH5" i="37"/>
  <c r="AI5" i="37"/>
  <c r="X7" i="37"/>
  <c r="Y7" i="37"/>
  <c r="Z7" i="37"/>
  <c r="AA7" i="37"/>
  <c r="AB7" i="37"/>
  <c r="AC7" i="37"/>
  <c r="AD7" i="37"/>
  <c r="AE7" i="37"/>
  <c r="AF7" i="37"/>
  <c r="AG7" i="37"/>
  <c r="AH7" i="37"/>
  <c r="AI7" i="37"/>
  <c r="C4" i="37"/>
  <c r="D4" i="37"/>
  <c r="E4" i="37"/>
  <c r="F4" i="37"/>
  <c r="G4" i="37"/>
  <c r="H4" i="37"/>
  <c r="I4" i="37"/>
  <c r="J4" i="37"/>
  <c r="K4" i="37"/>
  <c r="L4" i="37"/>
  <c r="M4" i="37"/>
  <c r="N4" i="37"/>
  <c r="O4" i="37"/>
  <c r="P4" i="37"/>
  <c r="Q4" i="37"/>
  <c r="R4" i="37"/>
  <c r="S4" i="37"/>
  <c r="T4" i="37"/>
  <c r="U4" i="37"/>
  <c r="V4" i="37"/>
  <c r="W4" i="37"/>
  <c r="C5" i="37"/>
  <c r="D5" i="37"/>
  <c r="E5" i="37"/>
  <c r="F5" i="37"/>
  <c r="G5" i="37"/>
  <c r="H5" i="37"/>
  <c r="I5" i="37"/>
  <c r="J5" i="37"/>
  <c r="K5" i="37"/>
  <c r="L5" i="37"/>
  <c r="M5" i="37"/>
  <c r="N5" i="37"/>
  <c r="O5" i="37"/>
  <c r="P5" i="37"/>
  <c r="Q5" i="37"/>
  <c r="R5" i="37"/>
  <c r="S5" i="37"/>
  <c r="T5" i="37"/>
  <c r="U5" i="37"/>
  <c r="V5" i="37"/>
  <c r="W5" i="37"/>
  <c r="C7" i="37"/>
  <c r="D7" i="37"/>
  <c r="E7" i="37"/>
  <c r="F7" i="37"/>
  <c r="G7" i="37"/>
  <c r="H7" i="37"/>
  <c r="I7" i="37"/>
  <c r="J7" i="37"/>
  <c r="K7" i="37"/>
  <c r="L7" i="37"/>
  <c r="M7" i="37"/>
  <c r="N7" i="37"/>
  <c r="O7" i="37"/>
  <c r="P7" i="37"/>
  <c r="Q7" i="37"/>
  <c r="R7" i="37"/>
  <c r="S7" i="37"/>
  <c r="T7" i="37"/>
  <c r="U7" i="37"/>
  <c r="V7" i="37"/>
  <c r="W7" i="37"/>
  <c r="B7" i="37"/>
  <c r="B5" i="37"/>
  <c r="B4" i="37"/>
  <c r="Y4" i="38"/>
  <c r="Z4" i="38"/>
  <c r="AA4" i="38"/>
  <c r="AB4" i="38"/>
  <c r="AC4" i="38"/>
  <c r="AD4" i="38"/>
  <c r="AE4" i="38"/>
  <c r="AF4" i="38"/>
  <c r="AG4" i="38"/>
  <c r="AH4" i="38"/>
  <c r="AI4" i="38"/>
  <c r="Y5" i="38"/>
  <c r="Z5" i="38"/>
  <c r="AA5" i="38"/>
  <c r="AB5" i="38"/>
  <c r="AC5" i="38"/>
  <c r="AD5" i="38"/>
  <c r="AE5" i="38"/>
  <c r="AF5" i="38"/>
  <c r="AG5" i="38"/>
  <c r="AH5" i="38"/>
  <c r="AI5" i="38"/>
  <c r="Y7" i="38"/>
  <c r="Z7" i="38"/>
  <c r="AA7" i="38"/>
  <c r="AB7" i="38"/>
  <c r="AC7" i="38"/>
  <c r="AD7" i="38"/>
  <c r="AE7" i="38"/>
  <c r="AF7" i="38"/>
  <c r="AG7" i="38"/>
  <c r="AH7" i="38"/>
  <c r="AI7" i="38"/>
  <c r="C4" i="38"/>
  <c r="D4" i="38"/>
  <c r="E4" i="38"/>
  <c r="F4" i="38"/>
  <c r="G4" i="38"/>
  <c r="H4" i="38"/>
  <c r="I4" i="38"/>
  <c r="J4" i="38"/>
  <c r="K4" i="38"/>
  <c r="L4" i="38"/>
  <c r="M4" i="38"/>
  <c r="N4" i="38"/>
  <c r="O4" i="38"/>
  <c r="P4" i="38"/>
  <c r="Q4" i="38"/>
  <c r="R4" i="38"/>
  <c r="S4" i="38"/>
  <c r="T4" i="38"/>
  <c r="U4" i="38"/>
  <c r="V4" i="38"/>
  <c r="W4" i="38"/>
  <c r="X4" i="38"/>
  <c r="C5" i="38"/>
  <c r="D5" i="38"/>
  <c r="E5" i="38"/>
  <c r="F5" i="38"/>
  <c r="G5" i="38"/>
  <c r="H5" i="38"/>
  <c r="I5" i="38"/>
  <c r="J5" i="38"/>
  <c r="K5" i="38"/>
  <c r="L5" i="38"/>
  <c r="M5" i="38"/>
  <c r="N5" i="38"/>
  <c r="O5" i="38"/>
  <c r="P5" i="38"/>
  <c r="Q5" i="38"/>
  <c r="R5" i="38"/>
  <c r="S5" i="38"/>
  <c r="T5" i="38"/>
  <c r="U5" i="38"/>
  <c r="V5" i="38"/>
  <c r="W5" i="38"/>
  <c r="X5" i="38"/>
  <c r="C7" i="38"/>
  <c r="D7" i="38"/>
  <c r="E7" i="38"/>
  <c r="F7" i="38"/>
  <c r="G7" i="38"/>
  <c r="H7" i="38"/>
  <c r="I7" i="38"/>
  <c r="J7" i="38"/>
  <c r="K7" i="38"/>
  <c r="L7" i="38"/>
  <c r="M7" i="38"/>
  <c r="N7" i="38"/>
  <c r="O7" i="38"/>
  <c r="P7" i="38"/>
  <c r="Q7" i="38"/>
  <c r="R7" i="38"/>
  <c r="S7" i="38"/>
  <c r="T7" i="38"/>
  <c r="U7" i="38"/>
  <c r="V7" i="38"/>
  <c r="W7" i="38"/>
  <c r="X7" i="38"/>
  <c r="B7" i="38"/>
  <c r="B5" i="38"/>
  <c r="B4" i="38"/>
  <c r="B4" i="120" l="1"/>
  <c r="C4" i="120"/>
  <c r="D4" i="120"/>
  <c r="E4" i="120"/>
  <c r="F4" i="120"/>
  <c r="G4" i="120"/>
  <c r="B5" i="120"/>
  <c r="C5" i="120"/>
  <c r="D5" i="120"/>
  <c r="E5" i="120"/>
  <c r="F5" i="120"/>
  <c r="G5" i="120"/>
  <c r="B7" i="120"/>
  <c r="C7" i="120"/>
  <c r="D7" i="120"/>
  <c r="E7" i="120"/>
  <c r="F7" i="120"/>
  <c r="G7" i="120"/>
  <c r="B4" i="122"/>
  <c r="C4" i="122"/>
  <c r="D4" i="122"/>
  <c r="E4" i="122"/>
  <c r="F4" i="122"/>
  <c r="G4" i="122"/>
  <c r="B5" i="122"/>
  <c r="C5" i="122"/>
  <c r="D5" i="122"/>
  <c r="E5" i="122"/>
  <c r="F5" i="122"/>
  <c r="G5" i="122"/>
  <c r="B7" i="122"/>
  <c r="C7" i="122"/>
  <c r="D7" i="122"/>
  <c r="E7" i="122"/>
  <c r="F7" i="122"/>
  <c r="G7" i="122"/>
  <c r="B4" i="165"/>
  <c r="C4" i="165"/>
  <c r="D4" i="165"/>
  <c r="E4" i="165"/>
  <c r="F4" i="165"/>
  <c r="G4" i="165"/>
  <c r="B5" i="165"/>
  <c r="C5" i="165"/>
  <c r="D5" i="165"/>
  <c r="E5" i="165"/>
  <c r="F5" i="165"/>
  <c r="G5" i="165"/>
  <c r="B7" i="165"/>
  <c r="C7" i="165"/>
  <c r="D7" i="165"/>
  <c r="E7" i="165"/>
  <c r="F7" i="165"/>
  <c r="G7" i="165"/>
  <c r="B4" i="138"/>
  <c r="C4" i="138"/>
  <c r="D4" i="138"/>
  <c r="E4" i="138"/>
  <c r="F4" i="138"/>
  <c r="G4" i="138"/>
  <c r="B5" i="138"/>
  <c r="C5" i="138"/>
  <c r="D5" i="138"/>
  <c r="E5" i="138"/>
  <c r="F5" i="138"/>
  <c r="G5" i="138"/>
  <c r="B7" i="138"/>
  <c r="C7" i="138"/>
  <c r="D7" i="138"/>
  <c r="E7" i="138"/>
  <c r="F7" i="138"/>
  <c r="G7" i="138"/>
  <c r="B4" i="123"/>
  <c r="C4" i="123"/>
  <c r="D4" i="123"/>
  <c r="E4" i="123"/>
  <c r="F4" i="123"/>
  <c r="G4" i="123"/>
  <c r="B5" i="123"/>
  <c r="C5" i="123"/>
  <c r="D5" i="123"/>
  <c r="E5" i="123"/>
  <c r="F5" i="123"/>
  <c r="G5" i="123"/>
  <c r="B7" i="123"/>
  <c r="C7" i="123"/>
  <c r="D7" i="123"/>
  <c r="E7" i="123"/>
  <c r="F7" i="123"/>
  <c r="G7" i="123"/>
  <c r="E10" i="178" l="1"/>
  <c r="E10" i="181"/>
  <c r="E10" i="179"/>
  <c r="E10" i="180"/>
  <c r="E10" i="177"/>
  <c r="E8" i="178"/>
  <c r="E8" i="180"/>
  <c r="E8" i="181"/>
  <c r="E8" i="179"/>
  <c r="E8" i="177"/>
  <c r="E13" i="178"/>
  <c r="E13" i="177"/>
  <c r="E13" i="179"/>
  <c r="E13" i="180"/>
  <c r="E13" i="181"/>
  <c r="C5" i="175"/>
  <c r="B4" i="175"/>
  <c r="C4" i="175"/>
  <c r="B5" i="175"/>
  <c r="B7" i="175"/>
  <c r="C7" i="175"/>
  <c r="B4" i="93"/>
  <c r="C4" i="93"/>
  <c r="D4" i="93"/>
  <c r="B5" i="93"/>
  <c r="C5" i="93"/>
  <c r="D5" i="93"/>
  <c r="B7" i="93"/>
  <c r="C7" i="93"/>
  <c r="D7" i="93"/>
  <c r="B7" i="118"/>
  <c r="C7" i="118"/>
  <c r="B7" i="92"/>
  <c r="C7" i="92"/>
  <c r="C4" i="91"/>
  <c r="C4" i="118" s="1"/>
  <c r="C5" i="91"/>
  <c r="C5" i="118" s="1"/>
  <c r="C7" i="91"/>
  <c r="B4" i="91"/>
  <c r="B4" i="92" s="1"/>
  <c r="B5" i="91"/>
  <c r="B7" i="91"/>
  <c r="C4" i="94"/>
  <c r="C5" i="94"/>
  <c r="C7" i="94"/>
  <c r="B4" i="94"/>
  <c r="B5" i="94"/>
  <c r="B7" i="94"/>
  <c r="E11" i="178" l="1"/>
  <c r="E11" i="179"/>
  <c r="E11" i="177"/>
  <c r="E11" i="180"/>
  <c r="E11" i="181"/>
  <c r="E14" i="178"/>
  <c r="E14" i="180"/>
  <c r="E14" i="181"/>
  <c r="E14" i="179"/>
  <c r="E14" i="177"/>
  <c r="C5" i="92"/>
  <c r="B5" i="118"/>
  <c r="B5" i="92"/>
  <c r="B4" i="118"/>
  <c r="C4" i="92"/>
  <c r="B3" i="150"/>
  <c r="C3" i="150"/>
  <c r="D3" i="150"/>
  <c r="E3" i="150"/>
  <c r="F3" i="150"/>
  <c r="G3" i="150"/>
  <c r="H3" i="150"/>
  <c r="I3" i="150"/>
  <c r="J3" i="150"/>
  <c r="K3" i="150"/>
  <c r="L3" i="150"/>
  <c r="M3" i="150"/>
  <c r="N3" i="150"/>
  <c r="O3" i="150"/>
  <c r="P3" i="150"/>
  <c r="Q3" i="150"/>
  <c r="R3" i="150"/>
  <c r="S3" i="150"/>
  <c r="T3" i="150"/>
  <c r="U3" i="150"/>
  <c r="V3" i="150"/>
  <c r="W3" i="150"/>
  <c r="X3" i="150"/>
  <c r="Y3" i="150"/>
  <c r="Z3" i="150"/>
  <c r="AA3" i="150"/>
  <c r="AB3" i="150"/>
  <c r="AC3" i="150"/>
  <c r="AD3" i="150"/>
  <c r="AE3" i="150"/>
  <c r="AF3" i="150"/>
  <c r="AG3" i="150"/>
  <c r="AH3" i="150"/>
  <c r="AI3" i="150"/>
  <c r="AJ3" i="150"/>
  <c r="AK3" i="150"/>
  <c r="AL3" i="150"/>
  <c r="AM3" i="150"/>
  <c r="AN3" i="150"/>
  <c r="AO3" i="150"/>
  <c r="AP3" i="150"/>
  <c r="AQ3" i="150"/>
  <c r="AR3" i="150"/>
  <c r="AS3" i="150"/>
  <c r="AT3" i="150"/>
  <c r="AU3" i="150"/>
  <c r="AV3" i="150"/>
  <c r="AW3" i="150"/>
  <c r="AX3" i="150"/>
  <c r="AY3" i="150"/>
  <c r="AZ3" i="150"/>
  <c r="BA3" i="150"/>
  <c r="BB3" i="150"/>
  <c r="BC3" i="150"/>
  <c r="BD3" i="150"/>
  <c r="BE3" i="150"/>
  <c r="BF3" i="150"/>
  <c r="BG3" i="150"/>
  <c r="BH3" i="150"/>
  <c r="BI3" i="150"/>
  <c r="BJ3" i="150"/>
  <c r="BK3" i="150"/>
  <c r="BL3" i="150"/>
  <c r="BM3" i="150"/>
  <c r="BN3" i="150"/>
  <c r="BO3" i="150"/>
  <c r="BP3" i="150"/>
  <c r="B4" i="150"/>
  <c r="C4" i="150"/>
  <c r="D4" i="150"/>
  <c r="E4" i="150"/>
  <c r="F4" i="150"/>
  <c r="G4" i="150"/>
  <c r="H4" i="150"/>
  <c r="I4" i="150"/>
  <c r="J4" i="150"/>
  <c r="K4" i="150"/>
  <c r="L4" i="150"/>
  <c r="M4" i="150"/>
  <c r="N4" i="150"/>
  <c r="O4" i="150"/>
  <c r="P4" i="150"/>
  <c r="Q4" i="150"/>
  <c r="R4" i="150"/>
  <c r="S4" i="150"/>
  <c r="T4" i="150"/>
  <c r="U4" i="150"/>
  <c r="V4" i="150"/>
  <c r="W4" i="150"/>
  <c r="X4" i="150"/>
  <c r="Y4" i="150"/>
  <c r="Z4" i="150"/>
  <c r="AA4" i="150"/>
  <c r="AB4" i="150"/>
  <c r="AC4" i="150"/>
  <c r="AD4" i="150"/>
  <c r="AE4" i="150"/>
  <c r="AF4" i="150"/>
  <c r="AG4" i="150"/>
  <c r="AH4" i="150"/>
  <c r="AI4" i="150"/>
  <c r="AJ4" i="150"/>
  <c r="AK4" i="150"/>
  <c r="AL4" i="150"/>
  <c r="AM4" i="150"/>
  <c r="AN4" i="150"/>
  <c r="AO4" i="150"/>
  <c r="AP4" i="150"/>
  <c r="AQ4" i="150"/>
  <c r="AR4" i="150"/>
  <c r="AS4" i="150"/>
  <c r="AT4" i="150"/>
  <c r="AU4" i="150"/>
  <c r="AV4" i="150"/>
  <c r="AW4" i="150"/>
  <c r="AX4" i="150"/>
  <c r="AY4" i="150"/>
  <c r="AZ4" i="150"/>
  <c r="BA4" i="150"/>
  <c r="BB4" i="150"/>
  <c r="BC4" i="150"/>
  <c r="BD4" i="150"/>
  <c r="BE4" i="150"/>
  <c r="BF4" i="150"/>
  <c r="BG4" i="150"/>
  <c r="BH4" i="150"/>
  <c r="BI4" i="150"/>
  <c r="BJ4" i="150"/>
  <c r="BK4" i="150"/>
  <c r="BL4" i="150"/>
  <c r="BM4" i="150"/>
  <c r="BN4" i="150"/>
  <c r="BO4" i="150"/>
  <c r="BP4" i="150"/>
  <c r="B6" i="150"/>
  <c r="C6" i="150"/>
  <c r="D6" i="150"/>
  <c r="E6" i="150"/>
  <c r="F6" i="150"/>
  <c r="G6" i="150"/>
  <c r="H6" i="150"/>
  <c r="I6" i="150"/>
  <c r="J6" i="150"/>
  <c r="K6" i="150"/>
  <c r="L6" i="150"/>
  <c r="M6" i="150"/>
  <c r="N6" i="150"/>
  <c r="O6" i="150"/>
  <c r="P6" i="150"/>
  <c r="Q6" i="150"/>
  <c r="R6" i="150"/>
  <c r="S6" i="150"/>
  <c r="T6" i="150"/>
  <c r="U6" i="150"/>
  <c r="V6" i="150"/>
  <c r="W6" i="150"/>
  <c r="X6" i="150"/>
  <c r="Y6" i="150"/>
  <c r="Z6" i="150"/>
  <c r="AA6" i="150"/>
  <c r="AB6" i="150"/>
  <c r="AC6" i="150"/>
  <c r="AD6" i="150"/>
  <c r="AE6" i="150"/>
  <c r="AF6" i="150"/>
  <c r="AG6" i="150"/>
  <c r="AH6" i="150"/>
  <c r="AI6" i="150"/>
  <c r="AJ6" i="150"/>
  <c r="AK6" i="150"/>
  <c r="AL6" i="150"/>
  <c r="AM6" i="150"/>
  <c r="AN6" i="150"/>
  <c r="AO6" i="150"/>
  <c r="AP6" i="150"/>
  <c r="AQ6" i="150"/>
  <c r="AR6" i="150"/>
  <c r="AS6" i="150"/>
  <c r="AT6" i="150"/>
  <c r="AU6" i="150"/>
  <c r="AV6" i="150"/>
  <c r="AW6" i="150"/>
  <c r="AX6" i="150"/>
  <c r="AY6" i="150"/>
  <c r="AZ6" i="150"/>
  <c r="BA6" i="150"/>
  <c r="BB6" i="150"/>
  <c r="BC6" i="150"/>
  <c r="BD6" i="150"/>
  <c r="BE6" i="150"/>
  <c r="BF6" i="150"/>
  <c r="BG6" i="150"/>
  <c r="BH6" i="150"/>
  <c r="BI6" i="150"/>
  <c r="BJ6" i="150"/>
  <c r="BK6" i="150"/>
  <c r="BL6" i="150"/>
  <c r="BM6" i="150"/>
  <c r="BN6" i="150"/>
  <c r="BO6" i="150"/>
  <c r="BP6" i="150"/>
  <c r="B3" i="148"/>
  <c r="C3" i="148"/>
  <c r="D3" i="148"/>
  <c r="E3" i="148"/>
  <c r="F3" i="148"/>
  <c r="G3" i="148"/>
  <c r="H3" i="148"/>
  <c r="I3" i="148"/>
  <c r="J3" i="148"/>
  <c r="K3" i="148"/>
  <c r="L3" i="148"/>
  <c r="M3" i="148"/>
  <c r="N3" i="148"/>
  <c r="O3" i="148"/>
  <c r="P3" i="148"/>
  <c r="Q3" i="148"/>
  <c r="R3" i="148"/>
  <c r="S3" i="148"/>
  <c r="T3" i="148"/>
  <c r="U3" i="148"/>
  <c r="V3" i="148"/>
  <c r="W3" i="148"/>
  <c r="X3" i="148"/>
  <c r="Y3" i="148"/>
  <c r="Z3" i="148"/>
  <c r="AA3" i="148"/>
  <c r="AB3" i="148"/>
  <c r="AC3" i="148"/>
  <c r="AD3" i="148"/>
  <c r="AE3" i="148"/>
  <c r="AF3" i="148"/>
  <c r="AG3" i="148"/>
  <c r="AH3" i="148"/>
  <c r="AI3" i="148"/>
  <c r="AJ3" i="148"/>
  <c r="AK3" i="148"/>
  <c r="AL3" i="148"/>
  <c r="AM3" i="148"/>
  <c r="AN3" i="148"/>
  <c r="AO3" i="148"/>
  <c r="AP3" i="148"/>
  <c r="AQ3" i="148"/>
  <c r="AR3" i="148"/>
  <c r="AS3" i="148"/>
  <c r="AT3" i="148"/>
  <c r="AU3" i="148"/>
  <c r="AV3" i="148"/>
  <c r="AW3" i="148"/>
  <c r="AX3" i="148"/>
  <c r="AY3" i="148"/>
  <c r="AZ3" i="148"/>
  <c r="BA3" i="148"/>
  <c r="BB3" i="148"/>
  <c r="BC3" i="148"/>
  <c r="BD3" i="148"/>
  <c r="BE3" i="148"/>
  <c r="BF3" i="148"/>
  <c r="BG3" i="148"/>
  <c r="BH3" i="148"/>
  <c r="BI3" i="148"/>
  <c r="BJ3" i="148"/>
  <c r="BK3" i="148"/>
  <c r="BL3" i="148"/>
  <c r="BM3" i="148"/>
  <c r="BN3" i="148"/>
  <c r="BO3" i="148"/>
  <c r="BP3" i="148"/>
  <c r="B4" i="148"/>
  <c r="C4" i="148"/>
  <c r="D4" i="148"/>
  <c r="E4" i="148"/>
  <c r="F4" i="148"/>
  <c r="G4" i="148"/>
  <c r="H4" i="148"/>
  <c r="I4" i="148"/>
  <c r="J4" i="148"/>
  <c r="K4" i="148"/>
  <c r="L4" i="148"/>
  <c r="M4" i="148"/>
  <c r="N4" i="148"/>
  <c r="O4" i="148"/>
  <c r="P4" i="148"/>
  <c r="Q4" i="148"/>
  <c r="R4" i="148"/>
  <c r="S4" i="148"/>
  <c r="T4" i="148"/>
  <c r="U4" i="148"/>
  <c r="V4" i="148"/>
  <c r="W4" i="148"/>
  <c r="X4" i="148"/>
  <c r="Y4" i="148"/>
  <c r="Z4" i="148"/>
  <c r="AA4" i="148"/>
  <c r="AB4" i="148"/>
  <c r="AC4" i="148"/>
  <c r="AD4" i="148"/>
  <c r="AE4" i="148"/>
  <c r="AF4" i="148"/>
  <c r="AG4" i="148"/>
  <c r="AH4" i="148"/>
  <c r="AI4" i="148"/>
  <c r="AJ4" i="148"/>
  <c r="AK4" i="148"/>
  <c r="AL4" i="148"/>
  <c r="AM4" i="148"/>
  <c r="AN4" i="148"/>
  <c r="AO4" i="148"/>
  <c r="AP4" i="148"/>
  <c r="AQ4" i="148"/>
  <c r="AR4" i="148"/>
  <c r="AS4" i="148"/>
  <c r="AT4" i="148"/>
  <c r="AU4" i="148"/>
  <c r="AV4" i="148"/>
  <c r="AW4" i="148"/>
  <c r="AX4" i="148"/>
  <c r="AY4" i="148"/>
  <c r="AZ4" i="148"/>
  <c r="BA4" i="148"/>
  <c r="BB4" i="148"/>
  <c r="BC4" i="148"/>
  <c r="BD4" i="148"/>
  <c r="BE4" i="148"/>
  <c r="BF4" i="148"/>
  <c r="BG4" i="148"/>
  <c r="BH4" i="148"/>
  <c r="BI4" i="148"/>
  <c r="BJ4" i="148"/>
  <c r="BK4" i="148"/>
  <c r="BL4" i="148"/>
  <c r="BM4" i="148"/>
  <c r="BN4" i="148"/>
  <c r="BO4" i="148"/>
  <c r="BP4" i="148"/>
  <c r="B6" i="148"/>
  <c r="C6" i="148"/>
  <c r="D6" i="148"/>
  <c r="E6" i="148"/>
  <c r="F6" i="148"/>
  <c r="G6" i="148"/>
  <c r="H6" i="148"/>
  <c r="I6" i="148"/>
  <c r="J6" i="148"/>
  <c r="K6" i="148"/>
  <c r="L6" i="148"/>
  <c r="M6" i="148"/>
  <c r="N6" i="148"/>
  <c r="O6" i="148"/>
  <c r="P6" i="148"/>
  <c r="Q6" i="148"/>
  <c r="R6" i="148"/>
  <c r="S6" i="148"/>
  <c r="T6" i="148"/>
  <c r="U6" i="148"/>
  <c r="V6" i="148"/>
  <c r="W6" i="148"/>
  <c r="X6" i="148"/>
  <c r="Y6" i="148"/>
  <c r="Z6" i="148"/>
  <c r="AA6" i="148"/>
  <c r="AB6" i="148"/>
  <c r="AC6" i="148"/>
  <c r="AD6" i="148"/>
  <c r="AE6" i="148"/>
  <c r="AF6" i="148"/>
  <c r="AG6" i="148"/>
  <c r="AH6" i="148"/>
  <c r="AI6" i="148"/>
  <c r="AJ6" i="148"/>
  <c r="AK6" i="148"/>
  <c r="AL6" i="148"/>
  <c r="AM6" i="148"/>
  <c r="AN6" i="148"/>
  <c r="AO6" i="148"/>
  <c r="AP6" i="148"/>
  <c r="AQ6" i="148"/>
  <c r="AR6" i="148"/>
  <c r="AS6" i="148"/>
  <c r="AT6" i="148"/>
  <c r="AU6" i="148"/>
  <c r="AV6" i="148"/>
  <c r="AW6" i="148"/>
  <c r="AX6" i="148"/>
  <c r="AY6" i="148"/>
  <c r="AZ6" i="148"/>
  <c r="BA6" i="148"/>
  <c r="BB6" i="148"/>
  <c r="BC6" i="148"/>
  <c r="BD6" i="148"/>
  <c r="BE6" i="148"/>
  <c r="BF6" i="148"/>
  <c r="BG6" i="148"/>
  <c r="BH6" i="148"/>
  <c r="BI6" i="148"/>
  <c r="BJ6" i="148"/>
  <c r="BK6" i="148"/>
  <c r="BL6" i="148"/>
  <c r="BM6" i="148"/>
  <c r="BN6" i="148"/>
  <c r="BO6" i="148"/>
  <c r="BP6" i="148"/>
  <c r="B3" i="147"/>
  <c r="C3" i="147"/>
  <c r="D3" i="147"/>
  <c r="E3" i="147"/>
  <c r="F3" i="147"/>
  <c r="G3" i="147"/>
  <c r="H3" i="147"/>
  <c r="I3" i="147"/>
  <c r="J3" i="147"/>
  <c r="K3" i="147"/>
  <c r="L3" i="147"/>
  <c r="M3" i="147"/>
  <c r="N3" i="147"/>
  <c r="O3" i="147"/>
  <c r="P3" i="147"/>
  <c r="Q3" i="147"/>
  <c r="R3" i="147"/>
  <c r="S3" i="147"/>
  <c r="T3" i="147"/>
  <c r="U3" i="147"/>
  <c r="V3" i="147"/>
  <c r="W3" i="147"/>
  <c r="X3" i="147"/>
  <c r="Y3" i="147"/>
  <c r="Z3" i="147"/>
  <c r="AA3" i="147"/>
  <c r="AB3" i="147"/>
  <c r="AC3" i="147"/>
  <c r="AD3" i="147"/>
  <c r="AE3" i="147"/>
  <c r="AF3" i="147"/>
  <c r="AG3" i="147"/>
  <c r="AH3" i="147"/>
  <c r="AI3" i="147"/>
  <c r="AJ3" i="147"/>
  <c r="AK3" i="147"/>
  <c r="AL3" i="147"/>
  <c r="AM3" i="147"/>
  <c r="AN3" i="147"/>
  <c r="AO3" i="147"/>
  <c r="AP3" i="147"/>
  <c r="AQ3" i="147"/>
  <c r="AR3" i="147"/>
  <c r="AS3" i="147"/>
  <c r="AT3" i="147"/>
  <c r="AU3" i="147"/>
  <c r="AV3" i="147"/>
  <c r="AW3" i="147"/>
  <c r="AX3" i="147"/>
  <c r="AY3" i="147"/>
  <c r="AZ3" i="147"/>
  <c r="BA3" i="147"/>
  <c r="BB3" i="147"/>
  <c r="BC3" i="147"/>
  <c r="BD3" i="147"/>
  <c r="BE3" i="147"/>
  <c r="BF3" i="147"/>
  <c r="BG3" i="147"/>
  <c r="BH3" i="147"/>
  <c r="BI3" i="147"/>
  <c r="BJ3" i="147"/>
  <c r="BK3" i="147"/>
  <c r="BL3" i="147"/>
  <c r="BM3" i="147"/>
  <c r="BN3" i="147"/>
  <c r="BO3" i="147"/>
  <c r="BP3" i="147"/>
  <c r="B4" i="147"/>
  <c r="C4" i="147"/>
  <c r="D4" i="147"/>
  <c r="E4" i="147"/>
  <c r="F4" i="147"/>
  <c r="G4" i="147"/>
  <c r="H4" i="147"/>
  <c r="I4" i="147"/>
  <c r="J4" i="147"/>
  <c r="K4" i="147"/>
  <c r="L4" i="147"/>
  <c r="M4" i="147"/>
  <c r="N4" i="147"/>
  <c r="O4" i="147"/>
  <c r="P4" i="147"/>
  <c r="Q4" i="147"/>
  <c r="R4" i="147"/>
  <c r="S4" i="147"/>
  <c r="T4" i="147"/>
  <c r="U4" i="147"/>
  <c r="V4" i="147"/>
  <c r="W4" i="147"/>
  <c r="X4" i="147"/>
  <c r="Y4" i="147"/>
  <c r="Z4" i="147"/>
  <c r="AA4" i="147"/>
  <c r="AB4" i="147"/>
  <c r="AC4" i="147"/>
  <c r="AD4" i="147"/>
  <c r="AE4" i="147"/>
  <c r="AF4" i="147"/>
  <c r="AG4" i="147"/>
  <c r="AH4" i="147"/>
  <c r="AI4" i="147"/>
  <c r="AJ4" i="147"/>
  <c r="AK4" i="147"/>
  <c r="AL4" i="147"/>
  <c r="AM4" i="147"/>
  <c r="AN4" i="147"/>
  <c r="AO4" i="147"/>
  <c r="AP4" i="147"/>
  <c r="AQ4" i="147"/>
  <c r="AR4" i="147"/>
  <c r="AS4" i="147"/>
  <c r="AT4" i="147"/>
  <c r="AU4" i="147"/>
  <c r="AV4" i="147"/>
  <c r="AW4" i="147"/>
  <c r="AX4" i="147"/>
  <c r="AY4" i="147"/>
  <c r="AZ4" i="147"/>
  <c r="BA4" i="147"/>
  <c r="BB4" i="147"/>
  <c r="BC4" i="147"/>
  <c r="BD4" i="147"/>
  <c r="BE4" i="147"/>
  <c r="BF4" i="147"/>
  <c r="BG4" i="147"/>
  <c r="BH4" i="147"/>
  <c r="BI4" i="147"/>
  <c r="BJ4" i="147"/>
  <c r="BK4" i="147"/>
  <c r="BL4" i="147"/>
  <c r="BM4" i="147"/>
  <c r="BN4" i="147"/>
  <c r="BO4" i="147"/>
  <c r="BP4" i="147"/>
  <c r="B6" i="147"/>
  <c r="C6" i="147"/>
  <c r="D6" i="147"/>
  <c r="E6" i="147"/>
  <c r="F6" i="147"/>
  <c r="G6" i="147"/>
  <c r="H6" i="147"/>
  <c r="I6" i="147"/>
  <c r="J6" i="147"/>
  <c r="K6" i="147"/>
  <c r="L6" i="147"/>
  <c r="M6" i="147"/>
  <c r="N6" i="147"/>
  <c r="O6" i="147"/>
  <c r="P6" i="147"/>
  <c r="Q6" i="147"/>
  <c r="R6" i="147"/>
  <c r="S6" i="147"/>
  <c r="T6" i="147"/>
  <c r="U6" i="147"/>
  <c r="V6" i="147"/>
  <c r="W6" i="147"/>
  <c r="X6" i="147"/>
  <c r="Y6" i="147"/>
  <c r="Z6" i="147"/>
  <c r="AA6" i="147"/>
  <c r="AB6" i="147"/>
  <c r="AC6" i="147"/>
  <c r="AD6" i="147"/>
  <c r="AE6" i="147"/>
  <c r="AF6" i="147"/>
  <c r="AG6" i="147"/>
  <c r="AH6" i="147"/>
  <c r="AI6" i="147"/>
  <c r="AJ6" i="147"/>
  <c r="AK6" i="147"/>
  <c r="AL6" i="147"/>
  <c r="AM6" i="147"/>
  <c r="AN6" i="147"/>
  <c r="AO6" i="147"/>
  <c r="AP6" i="147"/>
  <c r="AQ6" i="147"/>
  <c r="AR6" i="147"/>
  <c r="AS6" i="147"/>
  <c r="AT6" i="147"/>
  <c r="AU6" i="147"/>
  <c r="AV6" i="147"/>
  <c r="AW6" i="147"/>
  <c r="AX6" i="147"/>
  <c r="AY6" i="147"/>
  <c r="AZ6" i="147"/>
  <c r="BA6" i="147"/>
  <c r="BB6" i="147"/>
  <c r="BC6" i="147"/>
  <c r="BD6" i="147"/>
  <c r="BE6" i="147"/>
  <c r="BF6" i="147"/>
  <c r="BG6" i="147"/>
  <c r="BH6" i="147"/>
  <c r="BI6" i="147"/>
  <c r="BJ6" i="147"/>
  <c r="BK6" i="147"/>
  <c r="BL6" i="147"/>
  <c r="BM6" i="147"/>
  <c r="BN6" i="147"/>
  <c r="BO6" i="147"/>
  <c r="BP6" i="147"/>
  <c r="B3" i="146"/>
  <c r="C3" i="146"/>
  <c r="D3" i="146"/>
  <c r="E3" i="146"/>
  <c r="F3" i="146"/>
  <c r="G3" i="146"/>
  <c r="H3" i="146"/>
  <c r="I3" i="146"/>
  <c r="J3" i="146"/>
  <c r="K3" i="146"/>
  <c r="L3" i="146"/>
  <c r="M3" i="146"/>
  <c r="N3" i="146"/>
  <c r="O3" i="146"/>
  <c r="P3" i="146"/>
  <c r="Q3" i="146"/>
  <c r="R3" i="146"/>
  <c r="S3" i="146"/>
  <c r="T3" i="146"/>
  <c r="U3" i="146"/>
  <c r="V3" i="146"/>
  <c r="W3" i="146"/>
  <c r="X3" i="146"/>
  <c r="Y3" i="146"/>
  <c r="Z3" i="146"/>
  <c r="AA3" i="146"/>
  <c r="AB3" i="146"/>
  <c r="AC3" i="146"/>
  <c r="AD3" i="146"/>
  <c r="AE3" i="146"/>
  <c r="AF3" i="146"/>
  <c r="AG3" i="146"/>
  <c r="AH3" i="146"/>
  <c r="AI3" i="146"/>
  <c r="AJ3" i="146"/>
  <c r="AK3" i="146"/>
  <c r="AL3" i="146"/>
  <c r="AM3" i="146"/>
  <c r="AN3" i="146"/>
  <c r="AO3" i="146"/>
  <c r="AP3" i="146"/>
  <c r="AQ3" i="146"/>
  <c r="AR3" i="146"/>
  <c r="AS3" i="146"/>
  <c r="AT3" i="146"/>
  <c r="AU3" i="146"/>
  <c r="AV3" i="146"/>
  <c r="AW3" i="146"/>
  <c r="AX3" i="146"/>
  <c r="AY3" i="146"/>
  <c r="AZ3" i="146"/>
  <c r="BA3" i="146"/>
  <c r="BB3" i="146"/>
  <c r="BC3" i="146"/>
  <c r="BD3" i="146"/>
  <c r="BE3" i="146"/>
  <c r="BF3" i="146"/>
  <c r="BG3" i="146"/>
  <c r="BH3" i="146"/>
  <c r="BI3" i="146"/>
  <c r="BJ3" i="146"/>
  <c r="BK3" i="146"/>
  <c r="BL3" i="146"/>
  <c r="BM3" i="146"/>
  <c r="BN3" i="146"/>
  <c r="BO3" i="146"/>
  <c r="BP3" i="146"/>
  <c r="B4" i="146"/>
  <c r="C4" i="146"/>
  <c r="D4" i="146"/>
  <c r="E4" i="146"/>
  <c r="F4" i="146"/>
  <c r="G4" i="146"/>
  <c r="H4" i="146"/>
  <c r="I4" i="146"/>
  <c r="J4" i="146"/>
  <c r="K4" i="146"/>
  <c r="L4" i="146"/>
  <c r="M4" i="146"/>
  <c r="N4" i="146"/>
  <c r="O4" i="146"/>
  <c r="P4" i="146"/>
  <c r="Q4" i="146"/>
  <c r="R4" i="146"/>
  <c r="S4" i="146"/>
  <c r="T4" i="146"/>
  <c r="U4" i="146"/>
  <c r="V4" i="146"/>
  <c r="W4" i="146"/>
  <c r="X4" i="146"/>
  <c r="Y4" i="146"/>
  <c r="Z4" i="146"/>
  <c r="AA4" i="146"/>
  <c r="AB4" i="146"/>
  <c r="AC4" i="146"/>
  <c r="AD4" i="146"/>
  <c r="AE4" i="146"/>
  <c r="AF4" i="146"/>
  <c r="AG4" i="146"/>
  <c r="AH4" i="146"/>
  <c r="AI4" i="146"/>
  <c r="AJ4" i="146"/>
  <c r="AK4" i="146"/>
  <c r="AL4" i="146"/>
  <c r="AM4" i="146"/>
  <c r="AN4" i="146"/>
  <c r="AO4" i="146"/>
  <c r="AP4" i="146"/>
  <c r="AQ4" i="146"/>
  <c r="AR4" i="146"/>
  <c r="AS4" i="146"/>
  <c r="AT4" i="146"/>
  <c r="AU4" i="146"/>
  <c r="AV4" i="146"/>
  <c r="AW4" i="146"/>
  <c r="AX4" i="146"/>
  <c r="AY4" i="146"/>
  <c r="AZ4" i="146"/>
  <c r="BA4" i="146"/>
  <c r="BB4" i="146"/>
  <c r="BC4" i="146"/>
  <c r="BD4" i="146"/>
  <c r="BE4" i="146"/>
  <c r="BF4" i="146"/>
  <c r="BG4" i="146"/>
  <c r="BH4" i="146"/>
  <c r="BI4" i="146"/>
  <c r="BJ4" i="146"/>
  <c r="BK4" i="146"/>
  <c r="BL4" i="146"/>
  <c r="BM4" i="146"/>
  <c r="BN4" i="146"/>
  <c r="BO4" i="146"/>
  <c r="BP4" i="146"/>
  <c r="B6" i="146"/>
  <c r="C6" i="146"/>
  <c r="D6" i="146"/>
  <c r="E6" i="146"/>
  <c r="F6" i="146"/>
  <c r="G6" i="146"/>
  <c r="H6" i="146"/>
  <c r="I6" i="146"/>
  <c r="J6" i="146"/>
  <c r="K6" i="146"/>
  <c r="L6" i="146"/>
  <c r="M6" i="146"/>
  <c r="N6" i="146"/>
  <c r="O6" i="146"/>
  <c r="P6" i="146"/>
  <c r="Q6" i="146"/>
  <c r="R6" i="146"/>
  <c r="S6" i="146"/>
  <c r="T6" i="146"/>
  <c r="U6" i="146"/>
  <c r="V6" i="146"/>
  <c r="W6" i="146"/>
  <c r="X6" i="146"/>
  <c r="Y6" i="146"/>
  <c r="Z6" i="146"/>
  <c r="AA6" i="146"/>
  <c r="AB6" i="146"/>
  <c r="AC6" i="146"/>
  <c r="AD6" i="146"/>
  <c r="AE6" i="146"/>
  <c r="AF6" i="146"/>
  <c r="AG6" i="146"/>
  <c r="AH6" i="146"/>
  <c r="AI6" i="146"/>
  <c r="AJ6" i="146"/>
  <c r="AK6" i="146"/>
  <c r="AL6" i="146"/>
  <c r="AM6" i="146"/>
  <c r="AN6" i="146"/>
  <c r="AO6" i="146"/>
  <c r="AP6" i="146"/>
  <c r="AQ6" i="146"/>
  <c r="AR6" i="146"/>
  <c r="AS6" i="146"/>
  <c r="AT6" i="146"/>
  <c r="AU6" i="146"/>
  <c r="AV6" i="146"/>
  <c r="AW6" i="146"/>
  <c r="AX6" i="146"/>
  <c r="AY6" i="146"/>
  <c r="AZ6" i="146"/>
  <c r="BA6" i="146"/>
  <c r="BB6" i="146"/>
  <c r="BC6" i="146"/>
  <c r="BD6" i="146"/>
  <c r="BE6" i="146"/>
  <c r="BF6" i="146"/>
  <c r="BG6" i="146"/>
  <c r="BH6" i="146"/>
  <c r="BI6" i="146"/>
  <c r="BJ6" i="146"/>
  <c r="BK6" i="146"/>
  <c r="BL6" i="146"/>
  <c r="BM6" i="146"/>
  <c r="BN6" i="146"/>
  <c r="BO6" i="146"/>
  <c r="BP6" i="146"/>
  <c r="B3" i="149"/>
  <c r="C3" i="149"/>
  <c r="D3" i="149"/>
  <c r="E3" i="149"/>
  <c r="F3" i="149"/>
  <c r="G3" i="149"/>
  <c r="H3" i="149"/>
  <c r="I3" i="149"/>
  <c r="J3" i="149"/>
  <c r="K3" i="149"/>
  <c r="L3" i="149"/>
  <c r="M3" i="149"/>
  <c r="N3" i="149"/>
  <c r="O3" i="149"/>
  <c r="P3" i="149"/>
  <c r="Q3" i="149"/>
  <c r="R3" i="149"/>
  <c r="S3" i="149"/>
  <c r="T3" i="149"/>
  <c r="U3" i="149"/>
  <c r="V3" i="149"/>
  <c r="W3" i="149"/>
  <c r="X3" i="149"/>
  <c r="Y3" i="149"/>
  <c r="Z3" i="149"/>
  <c r="AA3" i="149"/>
  <c r="AB3" i="149"/>
  <c r="AC3" i="149"/>
  <c r="AD3" i="149"/>
  <c r="AE3" i="149"/>
  <c r="AF3" i="149"/>
  <c r="AG3" i="149"/>
  <c r="AH3" i="149"/>
  <c r="AI3" i="149"/>
  <c r="AJ3" i="149"/>
  <c r="AK3" i="149"/>
  <c r="AL3" i="149"/>
  <c r="AM3" i="149"/>
  <c r="AN3" i="149"/>
  <c r="AO3" i="149"/>
  <c r="AP3" i="149"/>
  <c r="AQ3" i="149"/>
  <c r="AR3" i="149"/>
  <c r="AS3" i="149"/>
  <c r="AT3" i="149"/>
  <c r="AU3" i="149"/>
  <c r="AV3" i="149"/>
  <c r="AW3" i="149"/>
  <c r="AX3" i="149"/>
  <c r="AY3" i="149"/>
  <c r="AZ3" i="149"/>
  <c r="BA3" i="149"/>
  <c r="BB3" i="149"/>
  <c r="BC3" i="149"/>
  <c r="BD3" i="149"/>
  <c r="BE3" i="149"/>
  <c r="BF3" i="149"/>
  <c r="BG3" i="149"/>
  <c r="BH3" i="149"/>
  <c r="BI3" i="149"/>
  <c r="BJ3" i="149"/>
  <c r="BK3" i="149"/>
  <c r="BL3" i="149"/>
  <c r="BM3" i="149"/>
  <c r="BN3" i="149"/>
  <c r="BO3" i="149"/>
  <c r="BP3" i="149"/>
  <c r="B4" i="149"/>
  <c r="C4" i="149"/>
  <c r="D4" i="149"/>
  <c r="E4" i="149"/>
  <c r="F4" i="149"/>
  <c r="G4" i="149"/>
  <c r="H4" i="149"/>
  <c r="I4" i="149"/>
  <c r="J4" i="149"/>
  <c r="K4" i="149"/>
  <c r="L4" i="149"/>
  <c r="M4" i="149"/>
  <c r="N4" i="149"/>
  <c r="O4" i="149"/>
  <c r="P4" i="149"/>
  <c r="Q4" i="149"/>
  <c r="R4" i="149"/>
  <c r="S4" i="149"/>
  <c r="T4" i="149"/>
  <c r="U4" i="149"/>
  <c r="V4" i="149"/>
  <c r="W4" i="149"/>
  <c r="X4" i="149"/>
  <c r="Y4" i="149"/>
  <c r="Z4" i="149"/>
  <c r="AA4" i="149"/>
  <c r="AB4" i="149"/>
  <c r="AC4" i="149"/>
  <c r="AD4" i="149"/>
  <c r="AE4" i="149"/>
  <c r="AF4" i="149"/>
  <c r="AG4" i="149"/>
  <c r="AH4" i="149"/>
  <c r="AI4" i="149"/>
  <c r="AJ4" i="149"/>
  <c r="AK4" i="149"/>
  <c r="AL4" i="149"/>
  <c r="AM4" i="149"/>
  <c r="AN4" i="149"/>
  <c r="AO4" i="149"/>
  <c r="AP4" i="149"/>
  <c r="AQ4" i="149"/>
  <c r="AR4" i="149"/>
  <c r="AS4" i="149"/>
  <c r="AT4" i="149"/>
  <c r="AU4" i="149"/>
  <c r="AV4" i="149"/>
  <c r="AW4" i="149"/>
  <c r="AX4" i="149"/>
  <c r="AY4" i="149"/>
  <c r="AZ4" i="149"/>
  <c r="BA4" i="149"/>
  <c r="BB4" i="149"/>
  <c r="BC4" i="149"/>
  <c r="BD4" i="149"/>
  <c r="BE4" i="149"/>
  <c r="BF4" i="149"/>
  <c r="BG4" i="149"/>
  <c r="BH4" i="149"/>
  <c r="BI4" i="149"/>
  <c r="BJ4" i="149"/>
  <c r="BK4" i="149"/>
  <c r="BL4" i="149"/>
  <c r="BM4" i="149"/>
  <c r="BN4" i="149"/>
  <c r="BO4" i="149"/>
  <c r="BP4" i="149"/>
  <c r="B6" i="149"/>
  <c r="C6" i="149"/>
  <c r="D6" i="149"/>
  <c r="E6" i="149"/>
  <c r="F6" i="149"/>
  <c r="G6" i="149"/>
  <c r="H6" i="149"/>
  <c r="I6" i="149"/>
  <c r="J6" i="149"/>
  <c r="K6" i="149"/>
  <c r="L6" i="149"/>
  <c r="M6" i="149"/>
  <c r="N6" i="149"/>
  <c r="O6" i="149"/>
  <c r="P6" i="149"/>
  <c r="Q6" i="149"/>
  <c r="R6" i="149"/>
  <c r="S6" i="149"/>
  <c r="T6" i="149"/>
  <c r="U6" i="149"/>
  <c r="V6" i="149"/>
  <c r="W6" i="149"/>
  <c r="X6" i="149"/>
  <c r="Y6" i="149"/>
  <c r="Z6" i="149"/>
  <c r="AA6" i="149"/>
  <c r="AB6" i="149"/>
  <c r="AC6" i="149"/>
  <c r="AD6" i="149"/>
  <c r="AE6" i="149"/>
  <c r="AF6" i="149"/>
  <c r="AG6" i="149"/>
  <c r="AH6" i="149"/>
  <c r="AI6" i="149"/>
  <c r="AJ6" i="149"/>
  <c r="AK6" i="149"/>
  <c r="AL6" i="149"/>
  <c r="AM6" i="149"/>
  <c r="AN6" i="149"/>
  <c r="AO6" i="149"/>
  <c r="AP6" i="149"/>
  <c r="AQ6" i="149"/>
  <c r="AR6" i="149"/>
  <c r="AS6" i="149"/>
  <c r="AT6" i="149"/>
  <c r="AU6" i="149"/>
  <c r="AV6" i="149"/>
  <c r="AW6" i="149"/>
  <c r="AX6" i="149"/>
  <c r="AY6" i="149"/>
  <c r="AZ6" i="149"/>
  <c r="BA6" i="149"/>
  <c r="BB6" i="149"/>
  <c r="BC6" i="149"/>
  <c r="BD6" i="149"/>
  <c r="BE6" i="149"/>
  <c r="BF6" i="149"/>
  <c r="BG6" i="149"/>
  <c r="BH6" i="149"/>
  <c r="BI6" i="149"/>
  <c r="BJ6" i="149"/>
  <c r="BK6" i="149"/>
  <c r="BL6" i="149"/>
  <c r="BM6" i="149"/>
  <c r="BN6" i="149"/>
  <c r="BO6" i="149"/>
  <c r="BP6" i="149"/>
  <c r="B3" i="174"/>
  <c r="C3" i="174"/>
  <c r="D3" i="174"/>
  <c r="E3" i="174"/>
  <c r="F3" i="174"/>
  <c r="G3" i="174"/>
  <c r="H3" i="174"/>
  <c r="I3" i="174"/>
  <c r="J3" i="174"/>
  <c r="K3" i="174"/>
  <c r="L3" i="174"/>
  <c r="M3" i="174"/>
  <c r="N3" i="174"/>
  <c r="O3" i="174"/>
  <c r="P3" i="174"/>
  <c r="Q3" i="174"/>
  <c r="R3" i="174"/>
  <c r="S3" i="174"/>
  <c r="T3" i="174"/>
  <c r="U3" i="174"/>
  <c r="V3" i="174"/>
  <c r="W3" i="174"/>
  <c r="X3" i="174"/>
  <c r="Y3" i="174"/>
  <c r="Z3" i="174"/>
  <c r="AA3" i="174"/>
  <c r="AB3" i="174"/>
  <c r="AC3" i="174"/>
  <c r="AD3" i="174"/>
  <c r="AE3" i="174"/>
  <c r="AF3" i="174"/>
  <c r="AG3" i="174"/>
  <c r="AH3" i="174"/>
  <c r="AI3" i="174"/>
  <c r="AJ3" i="174"/>
  <c r="AK3" i="174"/>
  <c r="AL3" i="174"/>
  <c r="AM3" i="174"/>
  <c r="AN3" i="174"/>
  <c r="AO3" i="174"/>
  <c r="AP3" i="174"/>
  <c r="AQ3" i="174"/>
  <c r="AR3" i="174"/>
  <c r="AS3" i="174"/>
  <c r="AT3" i="174"/>
  <c r="AU3" i="174"/>
  <c r="AV3" i="174"/>
  <c r="AW3" i="174"/>
  <c r="AX3" i="174"/>
  <c r="AY3" i="174"/>
  <c r="AZ3" i="174"/>
  <c r="BA3" i="174"/>
  <c r="BB3" i="174"/>
  <c r="BC3" i="174"/>
  <c r="BD3" i="174"/>
  <c r="BE3" i="174"/>
  <c r="BF3" i="174"/>
  <c r="BG3" i="174"/>
  <c r="BH3" i="174"/>
  <c r="BI3" i="174"/>
  <c r="BJ3" i="174"/>
  <c r="BK3" i="174"/>
  <c r="BL3" i="174"/>
  <c r="BM3" i="174"/>
  <c r="BN3" i="174"/>
  <c r="BO3" i="174"/>
  <c r="BP3" i="174"/>
  <c r="B4" i="174"/>
  <c r="C4" i="174"/>
  <c r="D4" i="174"/>
  <c r="E4" i="174"/>
  <c r="F4" i="174"/>
  <c r="G4" i="174"/>
  <c r="H4" i="174"/>
  <c r="I4" i="174"/>
  <c r="J4" i="174"/>
  <c r="K4" i="174"/>
  <c r="L4" i="174"/>
  <c r="M4" i="174"/>
  <c r="N4" i="174"/>
  <c r="O4" i="174"/>
  <c r="P4" i="174"/>
  <c r="Q4" i="174"/>
  <c r="R4" i="174"/>
  <c r="S4" i="174"/>
  <c r="T4" i="174"/>
  <c r="U4" i="174"/>
  <c r="V4" i="174"/>
  <c r="W4" i="174"/>
  <c r="X4" i="174"/>
  <c r="Y4" i="174"/>
  <c r="Z4" i="174"/>
  <c r="AA4" i="174"/>
  <c r="AB4" i="174"/>
  <c r="AC4" i="174"/>
  <c r="AD4" i="174"/>
  <c r="AE4" i="174"/>
  <c r="AF4" i="174"/>
  <c r="AG4" i="174"/>
  <c r="AH4" i="174"/>
  <c r="AI4" i="174"/>
  <c r="AJ4" i="174"/>
  <c r="AK4" i="174"/>
  <c r="AL4" i="174"/>
  <c r="AM4" i="174"/>
  <c r="AN4" i="174"/>
  <c r="AO4" i="174"/>
  <c r="AP4" i="174"/>
  <c r="AQ4" i="174"/>
  <c r="AR4" i="174"/>
  <c r="AS4" i="174"/>
  <c r="AT4" i="174"/>
  <c r="AU4" i="174"/>
  <c r="AV4" i="174"/>
  <c r="AW4" i="174"/>
  <c r="AX4" i="174"/>
  <c r="AY4" i="174"/>
  <c r="AZ4" i="174"/>
  <c r="BA4" i="174"/>
  <c r="BB4" i="174"/>
  <c r="BC4" i="174"/>
  <c r="BD4" i="174"/>
  <c r="BE4" i="174"/>
  <c r="BF4" i="174"/>
  <c r="BG4" i="174"/>
  <c r="BH4" i="174"/>
  <c r="BI4" i="174"/>
  <c r="BJ4" i="174"/>
  <c r="BK4" i="174"/>
  <c r="BL4" i="174"/>
  <c r="BM4" i="174"/>
  <c r="BN4" i="174"/>
  <c r="BO4" i="174"/>
  <c r="BP4" i="174"/>
  <c r="B6" i="174"/>
  <c r="C6" i="174"/>
  <c r="D6" i="174"/>
  <c r="E6" i="174"/>
  <c r="F6" i="174"/>
  <c r="G6" i="174"/>
  <c r="H6" i="174"/>
  <c r="I6" i="174"/>
  <c r="J6" i="174"/>
  <c r="K6" i="174"/>
  <c r="L6" i="174"/>
  <c r="M6" i="174"/>
  <c r="N6" i="174"/>
  <c r="O6" i="174"/>
  <c r="P6" i="174"/>
  <c r="Q6" i="174"/>
  <c r="R6" i="174"/>
  <c r="S6" i="174"/>
  <c r="T6" i="174"/>
  <c r="U6" i="174"/>
  <c r="V6" i="174"/>
  <c r="W6" i="174"/>
  <c r="X6" i="174"/>
  <c r="Y6" i="174"/>
  <c r="Z6" i="174"/>
  <c r="AA6" i="174"/>
  <c r="AB6" i="174"/>
  <c r="AC6" i="174"/>
  <c r="AD6" i="174"/>
  <c r="AE6" i="174"/>
  <c r="AF6" i="174"/>
  <c r="AG6" i="174"/>
  <c r="AH6" i="174"/>
  <c r="AI6" i="174"/>
  <c r="AJ6" i="174"/>
  <c r="AK6" i="174"/>
  <c r="AL6" i="174"/>
  <c r="AM6" i="174"/>
  <c r="AN6" i="174"/>
  <c r="AO6" i="174"/>
  <c r="AP6" i="174"/>
  <c r="AQ6" i="174"/>
  <c r="AR6" i="174"/>
  <c r="AS6" i="174"/>
  <c r="AT6" i="174"/>
  <c r="AU6" i="174"/>
  <c r="AV6" i="174"/>
  <c r="AW6" i="174"/>
  <c r="AX6" i="174"/>
  <c r="AY6" i="174"/>
  <c r="AZ6" i="174"/>
  <c r="BA6" i="174"/>
  <c r="BB6" i="174"/>
  <c r="BC6" i="174"/>
  <c r="BD6" i="174"/>
  <c r="BE6" i="174"/>
  <c r="BF6" i="174"/>
  <c r="BG6" i="174"/>
  <c r="BH6" i="174"/>
  <c r="BI6" i="174"/>
  <c r="BJ6" i="174"/>
  <c r="BK6" i="174"/>
  <c r="BL6" i="174"/>
  <c r="BM6" i="174"/>
  <c r="BN6" i="174"/>
  <c r="BO6" i="174"/>
  <c r="BP6" i="174"/>
  <c r="B3" i="115"/>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BE3" i="115"/>
  <c r="BF3" i="115"/>
  <c r="BG3" i="115"/>
  <c r="BH3" i="115"/>
  <c r="BI3" i="115"/>
  <c r="BJ3" i="115"/>
  <c r="BK3" i="115"/>
  <c r="BL3" i="115"/>
  <c r="BM3" i="115"/>
  <c r="BN3" i="115"/>
  <c r="BO3" i="115"/>
  <c r="BP3" i="115"/>
  <c r="B4"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BD4" i="115"/>
  <c r="BE4" i="115"/>
  <c r="BF4" i="115"/>
  <c r="BG4" i="115"/>
  <c r="BH4" i="115"/>
  <c r="BI4" i="115"/>
  <c r="BJ4" i="115"/>
  <c r="BK4" i="115"/>
  <c r="BL4" i="115"/>
  <c r="BM4" i="115"/>
  <c r="BN4" i="115"/>
  <c r="BO4" i="115"/>
  <c r="BP4" i="115"/>
  <c r="B6" i="115"/>
  <c r="C6" i="115"/>
  <c r="D6" i="115"/>
  <c r="E6" i="115"/>
  <c r="F6" i="115"/>
  <c r="G6" i="115"/>
  <c r="H6" i="115"/>
  <c r="I6"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BD6" i="115"/>
  <c r="BE6" i="115"/>
  <c r="BF6" i="115"/>
  <c r="BG6" i="115"/>
  <c r="BH6" i="115"/>
  <c r="BI6" i="115"/>
  <c r="BJ6" i="115"/>
  <c r="BK6" i="115"/>
  <c r="BL6" i="115"/>
  <c r="BM6" i="115"/>
  <c r="BN6" i="115"/>
  <c r="BO6" i="115"/>
  <c r="BP6" i="115"/>
  <c r="B3" i="40"/>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BE3" i="40"/>
  <c r="BF3" i="40"/>
  <c r="BG3" i="40"/>
  <c r="BH3" i="40"/>
  <c r="BI3" i="40"/>
  <c r="BJ3" i="40"/>
  <c r="BK3" i="40"/>
  <c r="BL3" i="40"/>
  <c r="BM3" i="40"/>
  <c r="BN3" i="40"/>
  <c r="BO3" i="40"/>
  <c r="BP3" i="40"/>
  <c r="B4" i="40"/>
  <c r="C4" i="40"/>
  <c r="D4" i="40"/>
  <c r="E4" i="40"/>
  <c r="F4" i="40"/>
  <c r="G4" i="40"/>
  <c r="H4" i="40"/>
  <c r="I4"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BD4" i="40"/>
  <c r="BE4" i="40"/>
  <c r="BF4" i="40"/>
  <c r="BG4" i="40"/>
  <c r="BH4" i="40"/>
  <c r="BI4" i="40"/>
  <c r="BJ4" i="40"/>
  <c r="BK4" i="40"/>
  <c r="BL4" i="40"/>
  <c r="BM4" i="40"/>
  <c r="BN4" i="40"/>
  <c r="BO4" i="40"/>
  <c r="BP4" i="40"/>
  <c r="B6" i="40"/>
  <c r="C6" i="40"/>
  <c r="D6" i="40"/>
  <c r="E6" i="40"/>
  <c r="F6" i="40"/>
  <c r="G6" i="40"/>
  <c r="H6" i="40"/>
  <c r="I6"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BD6" i="40"/>
  <c r="BE6" i="40"/>
  <c r="BF6" i="40"/>
  <c r="BG6" i="40"/>
  <c r="BH6" i="40"/>
  <c r="BI6" i="40"/>
  <c r="BJ6" i="40"/>
  <c r="BK6" i="40"/>
  <c r="BL6" i="40"/>
  <c r="BM6" i="40"/>
  <c r="BN6" i="40"/>
  <c r="BO6" i="40"/>
  <c r="BP6" i="40"/>
  <c r="B3" i="77"/>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BE3" i="77"/>
  <c r="BF3" i="77"/>
  <c r="BG3" i="77"/>
  <c r="BH3" i="77"/>
  <c r="BI3" i="77"/>
  <c r="BJ3" i="77"/>
  <c r="BK3" i="77"/>
  <c r="BL3" i="77"/>
  <c r="BM3" i="77"/>
  <c r="BN3" i="77"/>
  <c r="BO3" i="77"/>
  <c r="BP3" i="77"/>
  <c r="B4" i="77"/>
  <c r="C4" i="77"/>
  <c r="D4" i="77"/>
  <c r="E4" i="77"/>
  <c r="F4" i="77"/>
  <c r="G4" i="77"/>
  <c r="H4" i="77"/>
  <c r="I4"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D4" i="77"/>
  <c r="BE4" i="77"/>
  <c r="BF4" i="77"/>
  <c r="BG4" i="77"/>
  <c r="BH4" i="77"/>
  <c r="BI4" i="77"/>
  <c r="BJ4" i="77"/>
  <c r="BK4" i="77"/>
  <c r="BL4" i="77"/>
  <c r="BM4" i="77"/>
  <c r="BN4" i="77"/>
  <c r="BO4" i="77"/>
  <c r="BP4" i="77"/>
  <c r="B6" i="77"/>
  <c r="C6" i="77"/>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BD6" i="77"/>
  <c r="BE6" i="77"/>
  <c r="BF6" i="77"/>
  <c r="BG6" i="77"/>
  <c r="BH6" i="77"/>
  <c r="BI6" i="77"/>
  <c r="BJ6" i="77"/>
  <c r="BK6" i="77"/>
  <c r="BL6" i="77"/>
  <c r="BM6" i="77"/>
  <c r="BN6" i="77"/>
  <c r="BO6" i="77"/>
  <c r="BP6" i="77"/>
  <c r="B3" i="29"/>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BD3" i="29"/>
  <c r="BE3" i="29"/>
  <c r="BF3" i="29"/>
  <c r="BG3" i="29"/>
  <c r="BH3" i="29"/>
  <c r="BI3" i="29"/>
  <c r="BJ3" i="29"/>
  <c r="BK3" i="29"/>
  <c r="BL3" i="29"/>
  <c r="BM3" i="29"/>
  <c r="BN3" i="29"/>
  <c r="BO3" i="29"/>
  <c r="BP3" i="29"/>
  <c r="B4"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BE4" i="29"/>
  <c r="BF4" i="29"/>
  <c r="BG4" i="29"/>
  <c r="BH4" i="29"/>
  <c r="BI4" i="29"/>
  <c r="BJ4" i="29"/>
  <c r="BK4" i="29"/>
  <c r="BL4" i="29"/>
  <c r="BM4" i="29"/>
  <c r="BN4" i="29"/>
  <c r="BO4" i="29"/>
  <c r="BP4" i="29"/>
  <c r="B6"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BE6" i="29"/>
  <c r="BF6" i="29"/>
  <c r="BG6" i="29"/>
  <c r="BH6" i="29"/>
  <c r="BI6" i="29"/>
  <c r="BJ6" i="29"/>
  <c r="BK6" i="29"/>
  <c r="BL6" i="29"/>
  <c r="BM6" i="29"/>
  <c r="BN6" i="29"/>
  <c r="BO6" i="29"/>
  <c r="BP6" i="29"/>
  <c r="B3" i="42"/>
  <c r="C3" i="42"/>
  <c r="D3" i="42"/>
  <c r="E3" i="42"/>
  <c r="F3" i="42"/>
  <c r="G3" i="42"/>
  <c r="H3" i="42"/>
  <c r="I3" i="42"/>
  <c r="J3" i="42"/>
  <c r="K3" i="42"/>
  <c r="L3" i="42"/>
  <c r="M3" i="42"/>
  <c r="N3" i="42"/>
  <c r="O3" i="42"/>
  <c r="P3" i="42"/>
  <c r="Q3" i="42"/>
  <c r="R3" i="42"/>
  <c r="S3" i="42"/>
  <c r="T3" i="42"/>
  <c r="U3" i="42"/>
  <c r="V3" i="42"/>
  <c r="W3" i="42"/>
  <c r="X3" i="42"/>
  <c r="Y3" i="42"/>
  <c r="Z3" i="42"/>
  <c r="AA3" i="42"/>
  <c r="AB3" i="42"/>
  <c r="AC3" i="42"/>
  <c r="AD3" i="42"/>
  <c r="AE3" i="42"/>
  <c r="AF3" i="42"/>
  <c r="AG3" i="42"/>
  <c r="AH3" i="42"/>
  <c r="AI3" i="42"/>
  <c r="AJ3" i="42"/>
  <c r="AK3" i="42"/>
  <c r="AL3" i="42"/>
  <c r="AM3" i="42"/>
  <c r="AN3" i="42"/>
  <c r="AO3" i="42"/>
  <c r="AP3" i="42"/>
  <c r="AQ3" i="42"/>
  <c r="AR3" i="42"/>
  <c r="AS3" i="42"/>
  <c r="AT3" i="42"/>
  <c r="AU3" i="42"/>
  <c r="AV3" i="42"/>
  <c r="AW3" i="42"/>
  <c r="AX3" i="42"/>
  <c r="AY3" i="42"/>
  <c r="AZ3" i="42"/>
  <c r="BA3" i="42"/>
  <c r="BB3" i="42"/>
  <c r="BC3" i="42"/>
  <c r="BD3" i="42"/>
  <c r="BE3" i="42"/>
  <c r="BF3" i="42"/>
  <c r="BG3" i="42"/>
  <c r="BH3" i="42"/>
  <c r="BI3" i="42"/>
  <c r="BJ3" i="42"/>
  <c r="BK3" i="42"/>
  <c r="BL3" i="42"/>
  <c r="BM3" i="42"/>
  <c r="BN3" i="42"/>
  <c r="BO3" i="42"/>
  <c r="BP3" i="42"/>
  <c r="B4" i="42"/>
  <c r="C4" i="42"/>
  <c r="D4" i="42"/>
  <c r="E4" i="42"/>
  <c r="F4" i="42"/>
  <c r="G4" i="42"/>
  <c r="H4" i="42"/>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AK4" i="42"/>
  <c r="AL4" i="42"/>
  <c r="AM4" i="42"/>
  <c r="AN4" i="42"/>
  <c r="AO4" i="42"/>
  <c r="AP4" i="42"/>
  <c r="AQ4" i="42"/>
  <c r="AR4" i="42"/>
  <c r="AS4" i="42"/>
  <c r="AT4" i="42"/>
  <c r="AU4" i="42"/>
  <c r="AV4" i="42"/>
  <c r="AW4" i="42"/>
  <c r="AX4" i="42"/>
  <c r="AY4" i="42"/>
  <c r="AZ4" i="42"/>
  <c r="BA4" i="42"/>
  <c r="BB4" i="42"/>
  <c r="BC4" i="42"/>
  <c r="BD4" i="42"/>
  <c r="BE4" i="42"/>
  <c r="BF4" i="42"/>
  <c r="BG4" i="42"/>
  <c r="BH4" i="42"/>
  <c r="BI4" i="42"/>
  <c r="BJ4" i="42"/>
  <c r="BK4" i="42"/>
  <c r="BL4" i="42"/>
  <c r="BM4" i="42"/>
  <c r="BN4" i="42"/>
  <c r="BO4" i="42"/>
  <c r="BP4" i="42"/>
  <c r="B6" i="42"/>
  <c r="C6" i="42"/>
  <c r="D6" i="42"/>
  <c r="E6" i="42"/>
  <c r="F6" i="42"/>
  <c r="G6" i="42"/>
  <c r="H6" i="42"/>
  <c r="I6" i="42"/>
  <c r="J6" i="42"/>
  <c r="K6" i="42"/>
  <c r="L6" i="42"/>
  <c r="M6" i="42"/>
  <c r="N6" i="42"/>
  <c r="O6" i="42"/>
  <c r="P6" i="42"/>
  <c r="Q6" i="42"/>
  <c r="R6" i="42"/>
  <c r="S6" i="42"/>
  <c r="T6" i="42"/>
  <c r="U6" i="42"/>
  <c r="V6" i="42"/>
  <c r="W6" i="42"/>
  <c r="X6" i="42"/>
  <c r="Y6" i="42"/>
  <c r="Z6" i="42"/>
  <c r="AA6" i="42"/>
  <c r="AB6" i="42"/>
  <c r="AC6" i="42"/>
  <c r="AD6" i="42"/>
  <c r="AE6" i="42"/>
  <c r="AF6" i="42"/>
  <c r="AG6" i="42"/>
  <c r="AH6" i="42"/>
  <c r="AI6" i="42"/>
  <c r="AJ6" i="42"/>
  <c r="AK6" i="42"/>
  <c r="AL6" i="42"/>
  <c r="AM6" i="42"/>
  <c r="AN6" i="42"/>
  <c r="AO6" i="42"/>
  <c r="AP6" i="42"/>
  <c r="AQ6" i="42"/>
  <c r="AR6" i="42"/>
  <c r="AS6" i="42"/>
  <c r="AT6" i="42"/>
  <c r="AU6" i="42"/>
  <c r="AV6" i="42"/>
  <c r="AW6" i="42"/>
  <c r="AX6" i="42"/>
  <c r="AY6" i="42"/>
  <c r="AZ6" i="42"/>
  <c r="BA6" i="42"/>
  <c r="BB6" i="42"/>
  <c r="BC6" i="42"/>
  <c r="BD6" i="42"/>
  <c r="BE6" i="42"/>
  <c r="BF6" i="42"/>
  <c r="BG6" i="42"/>
  <c r="BH6" i="42"/>
  <c r="BI6" i="42"/>
  <c r="BJ6" i="42"/>
  <c r="BK6" i="42"/>
  <c r="BL6" i="42"/>
  <c r="BM6" i="42"/>
  <c r="BN6" i="42"/>
  <c r="BO6" i="42"/>
  <c r="BP6" i="42"/>
  <c r="B3" i="173"/>
  <c r="C3" i="173"/>
  <c r="D3" i="173"/>
  <c r="E3" i="173"/>
  <c r="F3" i="173"/>
  <c r="G3" i="173"/>
  <c r="H3" i="173"/>
  <c r="I3" i="173"/>
  <c r="J3" i="173"/>
  <c r="K3" i="173"/>
  <c r="L3" i="173"/>
  <c r="M3" i="173"/>
  <c r="N3" i="173"/>
  <c r="O3" i="173"/>
  <c r="P3" i="173"/>
  <c r="Q3" i="173"/>
  <c r="R3" i="173"/>
  <c r="S3" i="173"/>
  <c r="T3" i="173"/>
  <c r="U3" i="173"/>
  <c r="V3" i="173"/>
  <c r="W3" i="173"/>
  <c r="X3" i="173"/>
  <c r="Y3" i="173"/>
  <c r="Z3" i="173"/>
  <c r="AA3" i="173"/>
  <c r="AB3" i="173"/>
  <c r="AC3" i="173"/>
  <c r="AD3" i="173"/>
  <c r="AE3" i="173"/>
  <c r="AF3" i="173"/>
  <c r="AG3" i="173"/>
  <c r="AH3" i="173"/>
  <c r="AI3" i="173"/>
  <c r="AJ3" i="173"/>
  <c r="AK3" i="173"/>
  <c r="AL3" i="173"/>
  <c r="AM3" i="173"/>
  <c r="AN3" i="173"/>
  <c r="AO3" i="173"/>
  <c r="AP3" i="173"/>
  <c r="AQ3" i="173"/>
  <c r="AR3" i="173"/>
  <c r="AS3" i="173"/>
  <c r="AT3" i="173"/>
  <c r="AU3" i="173"/>
  <c r="AV3" i="173"/>
  <c r="AW3" i="173"/>
  <c r="AX3" i="173"/>
  <c r="AY3" i="173"/>
  <c r="AZ3" i="173"/>
  <c r="BA3" i="173"/>
  <c r="BB3" i="173"/>
  <c r="BC3" i="173"/>
  <c r="BD3" i="173"/>
  <c r="BE3" i="173"/>
  <c r="BF3" i="173"/>
  <c r="BG3" i="173"/>
  <c r="BH3" i="173"/>
  <c r="BI3" i="173"/>
  <c r="BJ3" i="173"/>
  <c r="BK3" i="173"/>
  <c r="BL3" i="173"/>
  <c r="BM3" i="173"/>
  <c r="BN3" i="173"/>
  <c r="BO3" i="173"/>
  <c r="BP3" i="173"/>
  <c r="B4" i="173"/>
  <c r="C4" i="173"/>
  <c r="D4" i="173"/>
  <c r="E4" i="173"/>
  <c r="F4" i="173"/>
  <c r="G4" i="173"/>
  <c r="H4" i="173"/>
  <c r="I4" i="173"/>
  <c r="J4" i="173"/>
  <c r="K4" i="173"/>
  <c r="L4" i="173"/>
  <c r="M4" i="173"/>
  <c r="N4" i="173"/>
  <c r="O4" i="173"/>
  <c r="P4" i="173"/>
  <c r="Q4" i="173"/>
  <c r="R4" i="173"/>
  <c r="S4" i="173"/>
  <c r="T4" i="173"/>
  <c r="U4" i="173"/>
  <c r="V4" i="173"/>
  <c r="W4" i="173"/>
  <c r="X4" i="173"/>
  <c r="Y4" i="173"/>
  <c r="Z4" i="173"/>
  <c r="AA4" i="173"/>
  <c r="AB4" i="173"/>
  <c r="AC4" i="173"/>
  <c r="AD4" i="173"/>
  <c r="AE4" i="173"/>
  <c r="AF4" i="173"/>
  <c r="AG4" i="173"/>
  <c r="AH4" i="173"/>
  <c r="AI4" i="173"/>
  <c r="AJ4" i="173"/>
  <c r="AK4" i="173"/>
  <c r="AL4" i="173"/>
  <c r="AM4" i="173"/>
  <c r="AN4" i="173"/>
  <c r="AO4" i="173"/>
  <c r="AP4" i="173"/>
  <c r="AQ4" i="173"/>
  <c r="AR4" i="173"/>
  <c r="AS4" i="173"/>
  <c r="AT4" i="173"/>
  <c r="AU4" i="173"/>
  <c r="AV4" i="173"/>
  <c r="AW4" i="173"/>
  <c r="AX4" i="173"/>
  <c r="AY4" i="173"/>
  <c r="AZ4" i="173"/>
  <c r="BA4" i="173"/>
  <c r="BB4" i="173"/>
  <c r="BC4" i="173"/>
  <c r="BD4" i="173"/>
  <c r="BE4" i="173"/>
  <c r="BF4" i="173"/>
  <c r="BG4" i="173"/>
  <c r="BH4" i="173"/>
  <c r="BI4" i="173"/>
  <c r="BJ4" i="173"/>
  <c r="BK4" i="173"/>
  <c r="BL4" i="173"/>
  <c r="BM4" i="173"/>
  <c r="BN4" i="173"/>
  <c r="BO4" i="173"/>
  <c r="BP4" i="173"/>
  <c r="B6" i="173"/>
  <c r="C6" i="173"/>
  <c r="D6" i="173"/>
  <c r="E6" i="173"/>
  <c r="F6" i="173"/>
  <c r="G6" i="173"/>
  <c r="H6" i="173"/>
  <c r="I6" i="173"/>
  <c r="J6" i="173"/>
  <c r="K6" i="173"/>
  <c r="L6" i="173"/>
  <c r="M6" i="173"/>
  <c r="N6" i="173"/>
  <c r="O6" i="173"/>
  <c r="P6" i="173"/>
  <c r="Q6" i="173"/>
  <c r="R6" i="173"/>
  <c r="S6" i="173"/>
  <c r="T6" i="173"/>
  <c r="U6" i="173"/>
  <c r="V6" i="173"/>
  <c r="W6" i="173"/>
  <c r="X6" i="173"/>
  <c r="Y6" i="173"/>
  <c r="Z6" i="173"/>
  <c r="AA6" i="173"/>
  <c r="AB6" i="173"/>
  <c r="AC6" i="173"/>
  <c r="AD6" i="173"/>
  <c r="AE6" i="173"/>
  <c r="AF6" i="173"/>
  <c r="AG6" i="173"/>
  <c r="AH6" i="173"/>
  <c r="AI6" i="173"/>
  <c r="AJ6" i="173"/>
  <c r="AK6" i="173"/>
  <c r="AL6" i="173"/>
  <c r="AM6" i="173"/>
  <c r="AN6" i="173"/>
  <c r="AO6" i="173"/>
  <c r="AP6" i="173"/>
  <c r="AQ6" i="173"/>
  <c r="AR6" i="173"/>
  <c r="AS6" i="173"/>
  <c r="AT6" i="173"/>
  <c r="AU6" i="173"/>
  <c r="AV6" i="173"/>
  <c r="AW6" i="173"/>
  <c r="AX6" i="173"/>
  <c r="AY6" i="173"/>
  <c r="AZ6" i="173"/>
  <c r="BA6" i="173"/>
  <c r="BB6" i="173"/>
  <c r="BC6" i="173"/>
  <c r="BD6" i="173"/>
  <c r="BE6" i="173"/>
  <c r="BF6" i="173"/>
  <c r="BG6" i="173"/>
  <c r="BH6" i="173"/>
  <c r="BI6" i="173"/>
  <c r="BJ6" i="173"/>
  <c r="BK6" i="173"/>
  <c r="BL6" i="173"/>
  <c r="BM6" i="173"/>
  <c r="BN6" i="173"/>
  <c r="BO6" i="173"/>
  <c r="BP6" i="173"/>
  <c r="B50" i="173"/>
  <c r="C50" i="173"/>
  <c r="D50" i="173"/>
  <c r="E50" i="173"/>
  <c r="F50" i="173"/>
  <c r="G50" i="173"/>
  <c r="H50" i="173"/>
  <c r="I50" i="173"/>
  <c r="J50" i="173"/>
  <c r="K50" i="173"/>
  <c r="L50" i="173"/>
  <c r="M50" i="173"/>
  <c r="N50" i="173"/>
  <c r="O50" i="173"/>
  <c r="P50" i="173"/>
  <c r="Q50" i="173"/>
  <c r="R50" i="173"/>
  <c r="S50" i="173"/>
  <c r="T50" i="173"/>
  <c r="U50" i="173"/>
  <c r="V50" i="173"/>
  <c r="W50" i="173"/>
  <c r="X50" i="173"/>
  <c r="Y50" i="173"/>
  <c r="Z50" i="173"/>
  <c r="AA50" i="173"/>
  <c r="AB50" i="173"/>
  <c r="AC50" i="173"/>
  <c r="AD50" i="173"/>
  <c r="AE50" i="173"/>
  <c r="AF50" i="173"/>
  <c r="AG50" i="173"/>
  <c r="AH50" i="173"/>
  <c r="AI50" i="173"/>
  <c r="AJ50" i="173"/>
  <c r="AK50" i="173"/>
  <c r="AL50" i="173"/>
  <c r="AM50" i="173"/>
  <c r="AN50" i="173"/>
  <c r="AO50" i="173"/>
  <c r="AP50" i="173"/>
  <c r="AQ50" i="173"/>
  <c r="AR50" i="173"/>
  <c r="AS50" i="173"/>
  <c r="AT50" i="173"/>
  <c r="AU50" i="173"/>
  <c r="AV50" i="173"/>
  <c r="AW50" i="173"/>
  <c r="AX50" i="173"/>
  <c r="AY50" i="173"/>
  <c r="AZ50" i="173"/>
  <c r="BA50" i="173"/>
  <c r="BB50" i="173"/>
  <c r="BC50" i="173"/>
  <c r="BD50" i="173"/>
  <c r="BE50" i="173"/>
  <c r="BF50" i="173"/>
  <c r="BG50" i="173"/>
  <c r="BH50" i="173"/>
  <c r="BI50" i="173"/>
  <c r="BJ50" i="173"/>
  <c r="BK50" i="173"/>
  <c r="BL50" i="173"/>
  <c r="BM50" i="173"/>
  <c r="BN50" i="173"/>
  <c r="BO50" i="173"/>
  <c r="BP50" i="173"/>
  <c r="B53" i="173"/>
  <c r="C53" i="173"/>
  <c r="D53" i="173"/>
  <c r="E53" i="173"/>
  <c r="F53" i="173"/>
  <c r="G53" i="173"/>
  <c r="H53" i="173"/>
  <c r="I53" i="173"/>
  <c r="J53" i="173"/>
  <c r="K53" i="173"/>
  <c r="L53" i="173"/>
  <c r="M53" i="173"/>
  <c r="N53" i="173"/>
  <c r="O53" i="173"/>
  <c r="P53" i="173"/>
  <c r="Q53" i="173"/>
  <c r="R53" i="173"/>
  <c r="S53" i="173"/>
  <c r="T53" i="173"/>
  <c r="U53" i="173"/>
  <c r="V53" i="173"/>
  <c r="W53" i="173"/>
  <c r="X53" i="173"/>
  <c r="Y53" i="173"/>
  <c r="Z53" i="173"/>
  <c r="AA53" i="173"/>
  <c r="AB53" i="173"/>
  <c r="AC53" i="173"/>
  <c r="AD53" i="173"/>
  <c r="AE53" i="173"/>
  <c r="AF53" i="173"/>
  <c r="AG53" i="173"/>
  <c r="AH53" i="173"/>
  <c r="AI53" i="173"/>
  <c r="AJ53" i="173"/>
  <c r="AK53" i="173"/>
  <c r="AL53" i="173"/>
  <c r="AM53" i="173"/>
  <c r="AN53" i="173"/>
  <c r="AO53" i="173"/>
  <c r="AP53" i="173"/>
  <c r="AQ53" i="173"/>
  <c r="AR53" i="173"/>
  <c r="AS53" i="173"/>
  <c r="AT53" i="173"/>
  <c r="AU53" i="173"/>
  <c r="AV53" i="173"/>
  <c r="AW53" i="173"/>
  <c r="AX53" i="173"/>
  <c r="AY53" i="173"/>
  <c r="AZ53" i="173"/>
  <c r="BA53" i="173"/>
  <c r="BB53" i="173"/>
  <c r="BC53" i="173"/>
  <c r="BD53" i="173"/>
  <c r="BE53" i="173"/>
  <c r="BF53" i="173"/>
  <c r="BG53" i="173"/>
  <c r="BH53" i="173"/>
  <c r="BI53" i="173"/>
  <c r="BJ53" i="173"/>
  <c r="BK53" i="173"/>
  <c r="BL53" i="173"/>
  <c r="BM53" i="173"/>
  <c r="BN53" i="173"/>
  <c r="BO53" i="173"/>
  <c r="BP53" i="173"/>
  <c r="BI3" i="21"/>
  <c r="BJ3" i="21"/>
  <c r="BK3" i="21"/>
  <c r="BL3" i="21"/>
  <c r="BM3" i="21"/>
  <c r="BN3" i="21"/>
  <c r="BO3" i="21"/>
  <c r="BP3" i="21"/>
  <c r="BI4" i="21"/>
  <c r="BJ4" i="21"/>
  <c r="BK4" i="21"/>
  <c r="BL4" i="21"/>
  <c r="BM4" i="21"/>
  <c r="BN4" i="21"/>
  <c r="BO4" i="21"/>
  <c r="BP4" i="21"/>
  <c r="BI6" i="21"/>
  <c r="BJ6" i="21"/>
  <c r="BK6" i="21"/>
  <c r="BL6" i="21"/>
  <c r="BM6" i="21"/>
  <c r="BN6" i="21"/>
  <c r="BO6" i="21"/>
  <c r="BP6" i="21"/>
  <c r="BI50" i="21"/>
  <c r="BJ50" i="21"/>
  <c r="BK50" i="21"/>
  <c r="BL50" i="21"/>
  <c r="BM50" i="21"/>
  <c r="BN50" i="21"/>
  <c r="BO50" i="21"/>
  <c r="BP50" i="21"/>
  <c r="BI53" i="21"/>
  <c r="BJ53" i="21"/>
  <c r="BK53" i="21"/>
  <c r="BL53" i="21"/>
  <c r="BM53" i="21"/>
  <c r="BN53" i="21"/>
  <c r="BO53" i="21"/>
  <c r="BP53" i="21"/>
  <c r="B3" i="21"/>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BE3" i="21"/>
  <c r="BF3" i="21"/>
  <c r="BG3" i="21"/>
  <c r="BH3" i="21"/>
  <c r="B4"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6"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BE6" i="21"/>
  <c r="BF6" i="21"/>
  <c r="BG6" i="21"/>
  <c r="BH6" i="21"/>
  <c r="B50"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53"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AY3" i="104"/>
  <c r="AZ3" i="104"/>
  <c r="BA3" i="104"/>
  <c r="BB3" i="104"/>
  <c r="BC3" i="104"/>
  <c r="BD3" i="104"/>
  <c r="BE3" i="104"/>
  <c r="BF3" i="104"/>
  <c r="BG3" i="104"/>
  <c r="BH3" i="104"/>
  <c r="BI3" i="104"/>
  <c r="BJ3" i="104"/>
  <c r="BK3" i="104"/>
  <c r="BL3" i="104"/>
  <c r="BM3" i="104"/>
  <c r="BN3" i="104"/>
  <c r="BO3" i="104"/>
  <c r="BP3" i="104"/>
  <c r="AY4" i="104"/>
  <c r="AZ4" i="104"/>
  <c r="BA4" i="104"/>
  <c r="BB4" i="104"/>
  <c r="BC4" i="104"/>
  <c r="BD4" i="104"/>
  <c r="BE4" i="104"/>
  <c r="BF4" i="104"/>
  <c r="BG4" i="104"/>
  <c r="BH4" i="104"/>
  <c r="BI4" i="104"/>
  <c r="BJ4" i="104"/>
  <c r="BK4" i="104"/>
  <c r="BL4" i="104"/>
  <c r="BM4" i="104"/>
  <c r="BN4" i="104"/>
  <c r="BO4" i="104"/>
  <c r="BP4" i="104"/>
  <c r="AY6" i="104"/>
  <c r="AZ6" i="104"/>
  <c r="BA6" i="104"/>
  <c r="BB6" i="104"/>
  <c r="BC6" i="104"/>
  <c r="BD6" i="104"/>
  <c r="BE6" i="104"/>
  <c r="BF6" i="104"/>
  <c r="BG6" i="104"/>
  <c r="BH6" i="104"/>
  <c r="BI6" i="104"/>
  <c r="BJ6" i="104"/>
  <c r="BK6" i="104"/>
  <c r="BL6" i="104"/>
  <c r="BM6" i="104"/>
  <c r="BN6" i="104"/>
  <c r="BO6" i="104"/>
  <c r="BP6" i="104"/>
  <c r="AY50" i="104"/>
  <c r="AZ50" i="104"/>
  <c r="BA50" i="104"/>
  <c r="BB50" i="104"/>
  <c r="BC50" i="104"/>
  <c r="BD50" i="104"/>
  <c r="BE50" i="104"/>
  <c r="BF50" i="104"/>
  <c r="BG50" i="104"/>
  <c r="BH50" i="104"/>
  <c r="BI50" i="104"/>
  <c r="BJ50" i="104"/>
  <c r="BK50" i="104"/>
  <c r="BL50" i="104"/>
  <c r="BM50" i="104"/>
  <c r="BN50" i="104"/>
  <c r="BO50" i="104"/>
  <c r="BP50" i="104"/>
  <c r="AY53" i="104"/>
  <c r="AZ53" i="104"/>
  <c r="BA53" i="104"/>
  <c r="BB53" i="104"/>
  <c r="BC53" i="104"/>
  <c r="BD53" i="104"/>
  <c r="BE53" i="104"/>
  <c r="BF53" i="104"/>
  <c r="BG53" i="104"/>
  <c r="BH53" i="104"/>
  <c r="BI53" i="104"/>
  <c r="BJ53" i="104"/>
  <c r="BK53" i="104"/>
  <c r="BL53" i="104"/>
  <c r="BM53" i="104"/>
  <c r="BN53" i="104"/>
  <c r="BO53" i="104"/>
  <c r="BP53" i="104"/>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B6"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B50"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B53"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B3" i="11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BE3" i="114"/>
  <c r="BF3" i="114"/>
  <c r="BG3" i="114"/>
  <c r="BH3" i="114"/>
  <c r="BI3" i="114"/>
  <c r="BJ3" i="114"/>
  <c r="BK3" i="114"/>
  <c r="BL3" i="114"/>
  <c r="BM3" i="114"/>
  <c r="BN3" i="114"/>
  <c r="BO3" i="114"/>
  <c r="BP3" i="114"/>
  <c r="B4"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AZ4" i="114"/>
  <c r="BA4" i="114"/>
  <c r="BB4" i="114"/>
  <c r="BC4" i="114"/>
  <c r="BD4" i="114"/>
  <c r="BE4" i="114"/>
  <c r="BF4" i="114"/>
  <c r="BG4" i="114"/>
  <c r="BH4" i="114"/>
  <c r="BI4" i="114"/>
  <c r="BJ4" i="114"/>
  <c r="BK4" i="114"/>
  <c r="BL4" i="114"/>
  <c r="BM4" i="114"/>
  <c r="BN4" i="114"/>
  <c r="BO4" i="114"/>
  <c r="BP4" i="114"/>
  <c r="B6"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AZ6" i="114"/>
  <c r="BA6" i="114"/>
  <c r="BB6" i="114"/>
  <c r="BC6" i="114"/>
  <c r="BD6" i="114"/>
  <c r="BE6" i="114"/>
  <c r="BF6" i="114"/>
  <c r="BG6" i="114"/>
  <c r="BH6" i="114"/>
  <c r="BI6" i="114"/>
  <c r="BJ6" i="114"/>
  <c r="BK6" i="114"/>
  <c r="BL6" i="114"/>
  <c r="BM6" i="114"/>
  <c r="BN6" i="114"/>
  <c r="BO6" i="114"/>
  <c r="BP6" i="114"/>
  <c r="B50"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AZ50" i="114"/>
  <c r="BA50" i="114"/>
  <c r="BB50" i="114"/>
  <c r="BC50" i="114"/>
  <c r="BD50" i="114"/>
  <c r="BE50" i="114"/>
  <c r="BF50" i="114"/>
  <c r="BG50" i="114"/>
  <c r="BH50" i="114"/>
  <c r="BI50" i="114"/>
  <c r="BJ50" i="114"/>
  <c r="BK50" i="114"/>
  <c r="BL50" i="114"/>
  <c r="BM50" i="114"/>
  <c r="BN50" i="114"/>
  <c r="BO50" i="114"/>
  <c r="BP50" i="114"/>
  <c r="B53"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AZ53" i="114"/>
  <c r="BA53" i="114"/>
  <c r="BB53" i="114"/>
  <c r="BC53" i="114"/>
  <c r="BD53" i="114"/>
  <c r="BE53" i="114"/>
  <c r="BF53" i="114"/>
  <c r="BG53" i="114"/>
  <c r="BH53" i="114"/>
  <c r="BI53" i="114"/>
  <c r="BJ53" i="114"/>
  <c r="BK53" i="114"/>
  <c r="BL53" i="114"/>
  <c r="BM53" i="114"/>
  <c r="BN53" i="114"/>
  <c r="BO53" i="114"/>
  <c r="BP53" i="114"/>
  <c r="BE3" i="99"/>
  <c r="BF3" i="99"/>
  <c r="BG3" i="99"/>
  <c r="BH3" i="99"/>
  <c r="BI3" i="99"/>
  <c r="BJ3" i="99"/>
  <c r="BK3" i="99"/>
  <c r="BL3" i="99"/>
  <c r="BM3" i="99"/>
  <c r="BN3" i="99"/>
  <c r="BO3" i="99"/>
  <c r="BP3" i="99"/>
  <c r="BE4" i="99"/>
  <c r="BF4" i="99"/>
  <c r="BG4" i="99"/>
  <c r="BH4" i="99"/>
  <c r="BI4" i="99"/>
  <c r="BJ4" i="99"/>
  <c r="BK4" i="99"/>
  <c r="BL4" i="99"/>
  <c r="BM4" i="99"/>
  <c r="BN4" i="99"/>
  <c r="BO4" i="99"/>
  <c r="BP4" i="99"/>
  <c r="BE6" i="99"/>
  <c r="BF6" i="99"/>
  <c r="BG6" i="99"/>
  <c r="BH6" i="99"/>
  <c r="BI6" i="99"/>
  <c r="BJ6" i="99"/>
  <c r="BK6" i="99"/>
  <c r="BL6" i="99"/>
  <c r="BM6" i="99"/>
  <c r="BN6" i="99"/>
  <c r="BO6" i="99"/>
  <c r="BP6" i="99"/>
  <c r="BE50" i="99"/>
  <c r="BF50" i="99"/>
  <c r="BG50" i="99"/>
  <c r="BH50" i="99"/>
  <c r="BI50" i="99"/>
  <c r="BJ50" i="99"/>
  <c r="BK50" i="99"/>
  <c r="BL50" i="99"/>
  <c r="BM50" i="99"/>
  <c r="BN50" i="99"/>
  <c r="BO50" i="99"/>
  <c r="BP50" i="99"/>
  <c r="BE53" i="99"/>
  <c r="BF53" i="99"/>
  <c r="BG53" i="99"/>
  <c r="BH53" i="99"/>
  <c r="BI53" i="99"/>
  <c r="BJ53" i="99"/>
  <c r="BK53" i="99"/>
  <c r="BL53" i="99"/>
  <c r="BM53" i="99"/>
  <c r="BN53" i="99"/>
  <c r="BO53" i="99"/>
  <c r="BP53" i="99"/>
  <c r="B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4"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B6"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B50"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BC50" i="99"/>
  <c r="BD50" i="99"/>
  <c r="B53"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BC53" i="99"/>
  <c r="BD53" i="99"/>
  <c r="AO18" i="2"/>
  <c r="AO18" i="99" s="1"/>
  <c r="BC7" i="2"/>
  <c r="BC7" i="99" s="1"/>
  <c r="BD7" i="2"/>
  <c r="BD7" i="99" s="1"/>
  <c r="BE7" i="2"/>
  <c r="BF7" i="2"/>
  <c r="BF7" i="21" s="1"/>
  <c r="BG7" i="2"/>
  <c r="BG7" i="99" s="1"/>
  <c r="BH7" i="2"/>
  <c r="BH7" i="99" s="1"/>
  <c r="BI7" i="2"/>
  <c r="BJ7" i="2"/>
  <c r="BJ7" i="21" s="1"/>
  <c r="BK7" i="2"/>
  <c r="BK7" i="99" s="1"/>
  <c r="BL7" i="2"/>
  <c r="BL7" i="99" s="1"/>
  <c r="BM7" i="2"/>
  <c r="BN7" i="2"/>
  <c r="BN7" i="114" s="1"/>
  <c r="BO7" i="2"/>
  <c r="BO7" i="99" s="1"/>
  <c r="BP7" i="2"/>
  <c r="BP7" i="99" s="1"/>
  <c r="BC9" i="2"/>
  <c r="BD9" i="2"/>
  <c r="BD9" i="104" s="1"/>
  <c r="BE9" i="2"/>
  <c r="BE9" i="173" s="1"/>
  <c r="BF9" i="2"/>
  <c r="BF10" i="2" s="1"/>
  <c r="BG9" i="2"/>
  <c r="BG10" i="2" s="1"/>
  <c r="BH9" i="2"/>
  <c r="BH9" i="104" s="1"/>
  <c r="BI9" i="2"/>
  <c r="BI9" i="114" s="1"/>
  <c r="BJ9" i="2"/>
  <c r="BJ9" i="29" s="1"/>
  <c r="BK9" i="2"/>
  <c r="BL9" i="2"/>
  <c r="BL9" i="104" s="1"/>
  <c r="BM9" i="2"/>
  <c r="BN9" i="2"/>
  <c r="BN10" i="2" s="1"/>
  <c r="BO9" i="2"/>
  <c r="BO10" i="2" s="1"/>
  <c r="BP9" i="2"/>
  <c r="BP9" i="104" s="1"/>
  <c r="BC12" i="2"/>
  <c r="BC12" i="99" s="1"/>
  <c r="BD12" i="2"/>
  <c r="BD12" i="99" s="1"/>
  <c r="BE12" i="2"/>
  <c r="BF12" i="2"/>
  <c r="BF13" i="2" s="1"/>
  <c r="BG12" i="2"/>
  <c r="BG12" i="104" s="1"/>
  <c r="BH12" i="2"/>
  <c r="BH12" i="104" s="1"/>
  <c r="BI12" i="2"/>
  <c r="BJ12" i="2"/>
  <c r="BK12" i="2"/>
  <c r="BK12" i="99" s="1"/>
  <c r="BL12" i="2"/>
  <c r="BL12" i="99" s="1"/>
  <c r="BM12" i="2"/>
  <c r="BN12" i="2"/>
  <c r="BN13" i="2" s="1"/>
  <c r="BO12" i="2"/>
  <c r="BO12" i="104" s="1"/>
  <c r="BP12" i="2"/>
  <c r="BP12" i="99" s="1"/>
  <c r="BC15" i="2"/>
  <c r="BC15" i="104" s="1"/>
  <c r="BD15" i="2"/>
  <c r="BD15" i="104" s="1"/>
  <c r="BE15" i="2"/>
  <c r="BF15" i="2"/>
  <c r="BF15" i="99" s="1"/>
  <c r="BG15" i="2"/>
  <c r="BG15" i="99" s="1"/>
  <c r="BH15" i="2"/>
  <c r="BH15" i="99" s="1"/>
  <c r="BI15" i="2"/>
  <c r="BJ15" i="2"/>
  <c r="BJ15" i="99" s="1"/>
  <c r="BK15" i="2"/>
  <c r="BK15" i="104" s="1"/>
  <c r="BL15" i="2"/>
  <c r="BL15" i="104" s="1"/>
  <c r="BM15" i="2"/>
  <c r="BN15" i="2"/>
  <c r="BN15" i="99" s="1"/>
  <c r="BO15" i="2"/>
  <c r="BO15" i="99" s="1"/>
  <c r="BP15" i="2"/>
  <c r="BP15" i="99" s="1"/>
  <c r="BC18" i="2"/>
  <c r="BD18" i="2"/>
  <c r="BE18" i="2"/>
  <c r="BF18" i="2"/>
  <c r="BF19" i="2" s="1"/>
  <c r="BG18" i="2"/>
  <c r="BG18" i="21" s="1"/>
  <c r="BH18" i="2"/>
  <c r="BI18" i="2"/>
  <c r="BJ18" i="2"/>
  <c r="BJ18" i="21" s="1"/>
  <c r="BK18" i="2"/>
  <c r="BL18" i="2"/>
  <c r="BM18" i="2"/>
  <c r="BN18" i="2"/>
  <c r="BN18" i="114" s="1"/>
  <c r="BO18" i="2"/>
  <c r="BO19" i="2" s="1"/>
  <c r="BP18" i="2"/>
  <c r="BC21" i="2"/>
  <c r="BD21" i="2"/>
  <c r="BD21" i="104" s="1"/>
  <c r="BE21" i="2"/>
  <c r="BE21" i="21" s="1"/>
  <c r="BF21" i="2"/>
  <c r="BF22" i="2" s="1"/>
  <c r="BG21" i="2"/>
  <c r="BH21" i="2"/>
  <c r="BH21" i="104" s="1"/>
  <c r="BI21" i="2"/>
  <c r="BI21" i="114" s="1"/>
  <c r="BJ21" i="2"/>
  <c r="BJ21" i="21" s="1"/>
  <c r="BK21" i="2"/>
  <c r="BL21" i="2"/>
  <c r="BL21" i="104" s="1"/>
  <c r="BM21" i="2"/>
  <c r="BM21" i="173" s="1"/>
  <c r="BN21" i="2"/>
  <c r="BN22" i="2" s="1"/>
  <c r="BO21" i="2"/>
  <c r="BO22" i="2" s="1"/>
  <c r="BP21" i="2"/>
  <c r="BP21" i="104" s="1"/>
  <c r="BC24" i="2"/>
  <c r="BC24" i="21" s="1"/>
  <c r="BD24" i="2"/>
  <c r="BD24" i="99" s="1"/>
  <c r="BE24" i="2"/>
  <c r="BF24" i="2"/>
  <c r="BF25" i="2" s="1"/>
  <c r="BG24" i="2"/>
  <c r="BG24" i="21" s="1"/>
  <c r="BH24" i="2"/>
  <c r="BH24" i="99" s="1"/>
  <c r="BI24" i="2"/>
  <c r="BJ24" i="2"/>
  <c r="BK24" i="2"/>
  <c r="BK24" i="99" s="1"/>
  <c r="BL24" i="2"/>
  <c r="BL24" i="99" s="1"/>
  <c r="BM24" i="2"/>
  <c r="BN24" i="2"/>
  <c r="BN25" i="2" s="1"/>
  <c r="BO24" i="2"/>
  <c r="BO24" i="104" s="1"/>
  <c r="BP24" i="2"/>
  <c r="BP24" i="104" s="1"/>
  <c r="BC29" i="2"/>
  <c r="BC29" i="114" s="1"/>
  <c r="BD29" i="2"/>
  <c r="BE29" i="2"/>
  <c r="BF29" i="2"/>
  <c r="BF29" i="99" s="1"/>
  <c r="BG29" i="2"/>
  <c r="BG29" i="104" s="1"/>
  <c r="BH29" i="2"/>
  <c r="BH29" i="104" s="1"/>
  <c r="BI29" i="2"/>
  <c r="BJ29" i="2"/>
  <c r="BJ29" i="114" s="1"/>
  <c r="BK29" i="2"/>
  <c r="BK29" i="114" s="1"/>
  <c r="BL29" i="2"/>
  <c r="BL29" i="99" s="1"/>
  <c r="BM29" i="2"/>
  <c r="BN29" i="2"/>
  <c r="BN29" i="99" s="1"/>
  <c r="BO29" i="2"/>
  <c r="BO29" i="104" s="1"/>
  <c r="BP29" i="2"/>
  <c r="BP29" i="104" s="1"/>
  <c r="BC34" i="2"/>
  <c r="BC34" i="21" s="1"/>
  <c r="BD34" i="2"/>
  <c r="BE34" i="2"/>
  <c r="BF34" i="2"/>
  <c r="BF35" i="2" s="1"/>
  <c r="BG34" i="2"/>
  <c r="BG34" i="173" s="1"/>
  <c r="BH34" i="2"/>
  <c r="BI34" i="2"/>
  <c r="BJ34" i="2"/>
  <c r="BJ34" i="114" s="1"/>
  <c r="BK34" i="2"/>
  <c r="BL34" i="2"/>
  <c r="BM34" i="2"/>
  <c r="BN34" i="2"/>
  <c r="BN35" i="2" s="1"/>
  <c r="BN35" i="173" s="1"/>
  <c r="BO34" i="2"/>
  <c r="BO35" i="2" s="1"/>
  <c r="BO35" i="40" s="1"/>
  <c r="BP34" i="2"/>
  <c r="BC41" i="2"/>
  <c r="BC41" i="104" s="1"/>
  <c r="BD41" i="2"/>
  <c r="BD41" i="104" s="1"/>
  <c r="BE41" i="2"/>
  <c r="BF41" i="2"/>
  <c r="BF41" i="99" s="1"/>
  <c r="BG41" i="2"/>
  <c r="BG41" i="99" s="1"/>
  <c r="BH41" i="2"/>
  <c r="BH41" i="99" s="1"/>
  <c r="BI41" i="2"/>
  <c r="BJ41" i="2"/>
  <c r="BJ41" i="99" s="1"/>
  <c r="BK41" i="2"/>
  <c r="BK41" i="104" s="1"/>
  <c r="BL41" i="2"/>
  <c r="BL41" i="104" s="1"/>
  <c r="BM41" i="2"/>
  <c r="BN41" i="2"/>
  <c r="BN41" i="99" s="1"/>
  <c r="BO41" i="2"/>
  <c r="BO41" i="99" s="1"/>
  <c r="BP41" i="2"/>
  <c r="BP41" i="99" s="1"/>
  <c r="BB34" i="2"/>
  <c r="BB34" i="114" s="1"/>
  <c r="BB29" i="2"/>
  <c r="BB30" i="2" s="1"/>
  <c r="BB24" i="2"/>
  <c r="BB21" i="2"/>
  <c r="BB21" i="29" s="1"/>
  <c r="BB18" i="2"/>
  <c r="BB15" i="2"/>
  <c r="BB12" i="2"/>
  <c r="BB9" i="2"/>
  <c r="BB9" i="99" s="1"/>
  <c r="AY7" i="2"/>
  <c r="AY7" i="77" s="1"/>
  <c r="AZ7" i="2"/>
  <c r="AZ7" i="99" s="1"/>
  <c r="BA7" i="2"/>
  <c r="BB7" i="2"/>
  <c r="BB7" i="104" s="1"/>
  <c r="AQ54" i="2"/>
  <c r="AQ54" i="114" s="1"/>
  <c r="AR54" i="2"/>
  <c r="AR55" i="2" s="1"/>
  <c r="AS54" i="2"/>
  <c r="AT54" i="2"/>
  <c r="AT54" i="114" s="1"/>
  <c r="AU54" i="2"/>
  <c r="AU54" i="104" s="1"/>
  <c r="AV54" i="2"/>
  <c r="AV54" i="104" s="1"/>
  <c r="AW54" i="2"/>
  <c r="AX54" i="2"/>
  <c r="AX54" i="173" s="1"/>
  <c r="AY54" i="2"/>
  <c r="AY54" i="114" s="1"/>
  <c r="AZ54" i="2"/>
  <c r="AZ54" i="99" s="1"/>
  <c r="BA54" i="2"/>
  <c r="BB54" i="2"/>
  <c r="BB55" i="2" s="1"/>
  <c r="BB55" i="114" s="1"/>
  <c r="BC54" i="2"/>
  <c r="BC54" i="114" s="1"/>
  <c r="BD54" i="2"/>
  <c r="BD54" i="99" s="1"/>
  <c r="BE54" i="2"/>
  <c r="BF54" i="2"/>
  <c r="BF55" i="2" s="1"/>
  <c r="BF55" i="99" s="1"/>
  <c r="BG54" i="2"/>
  <c r="BG54" i="114" s="1"/>
  <c r="BH54" i="2"/>
  <c r="BH54" i="99" s="1"/>
  <c r="BI54" i="2"/>
  <c r="BJ54" i="2"/>
  <c r="BJ55" i="2" s="1"/>
  <c r="BJ55" i="99" s="1"/>
  <c r="BK54" i="2"/>
  <c r="BK54" i="114" s="1"/>
  <c r="BL54" i="2"/>
  <c r="BL54" i="114" s="1"/>
  <c r="BM54" i="2"/>
  <c r="BN54" i="2"/>
  <c r="BN55" i="2" s="1"/>
  <c r="BN55" i="99" s="1"/>
  <c r="BO54" i="2"/>
  <c r="BO54" i="114" s="1"/>
  <c r="BP54" i="2"/>
  <c r="BP54" i="114" s="1"/>
  <c r="AQ51" i="2"/>
  <c r="AR51" i="2"/>
  <c r="AR51" i="104" s="1"/>
  <c r="AS51" i="2"/>
  <c r="AT51" i="2"/>
  <c r="AT51" i="104" s="1"/>
  <c r="AU51" i="2"/>
  <c r="AV51" i="2"/>
  <c r="AV51" i="104" s="1"/>
  <c r="AW51" i="2"/>
  <c r="AX51" i="2"/>
  <c r="AX51" i="99" s="1"/>
  <c r="AY51" i="2"/>
  <c r="AZ51" i="2"/>
  <c r="AZ51" i="104" s="1"/>
  <c r="BA51" i="2"/>
  <c r="BB51" i="2"/>
  <c r="BB51" i="104" s="1"/>
  <c r="BC51" i="2"/>
  <c r="BD51" i="2"/>
  <c r="BD51" i="104" s="1"/>
  <c r="BE51" i="2"/>
  <c r="BF51" i="2"/>
  <c r="BF51" i="104" s="1"/>
  <c r="BG51" i="2"/>
  <c r="BG51" i="99" s="1"/>
  <c r="BH51" i="2"/>
  <c r="BH51" i="104" s="1"/>
  <c r="BI51" i="2"/>
  <c r="BJ51" i="2"/>
  <c r="BJ51" i="173" s="1"/>
  <c r="BK51" i="2"/>
  <c r="BK51" i="99" s="1"/>
  <c r="BL51" i="2"/>
  <c r="BL51" i="99" s="1"/>
  <c r="BM51" i="2"/>
  <c r="BN51" i="2"/>
  <c r="BN51" i="173" s="1"/>
  <c r="BO51" i="2"/>
  <c r="BO51" i="99" s="1"/>
  <c r="BP51" i="2"/>
  <c r="BP51" i="99" s="1"/>
  <c r="BB22" i="2"/>
  <c r="BB22" i="99" s="1"/>
  <c r="BB41" i="2"/>
  <c r="BB41" i="114" s="1"/>
  <c r="AQ9" i="2"/>
  <c r="AQ9" i="99" s="1"/>
  <c r="AR9" i="2"/>
  <c r="AR10" i="2" s="1"/>
  <c r="AS9" i="2"/>
  <c r="AT9" i="2"/>
  <c r="AT9" i="99" s="1"/>
  <c r="AU9" i="2"/>
  <c r="AU10" i="2" s="1"/>
  <c r="AV9" i="2"/>
  <c r="AV9" i="104" s="1"/>
  <c r="AW9" i="2"/>
  <c r="AX9" i="2"/>
  <c r="AX9" i="99" s="1"/>
  <c r="AY9" i="2"/>
  <c r="AY9" i="99" s="1"/>
  <c r="AZ9" i="2"/>
  <c r="AZ10" i="2" s="1"/>
  <c r="AZ10" i="21" s="1"/>
  <c r="BA9" i="2"/>
  <c r="AQ12" i="2"/>
  <c r="AQ12" i="173" s="1"/>
  <c r="AR12" i="2"/>
  <c r="AS12" i="2"/>
  <c r="AS12" i="99" s="1"/>
  <c r="AT12" i="2"/>
  <c r="AT13" i="2" s="1"/>
  <c r="AU12" i="2"/>
  <c r="AV12" i="2"/>
  <c r="AW12" i="2"/>
  <c r="AW12" i="99" s="1"/>
  <c r="AX12" i="2"/>
  <c r="AX12" i="104" s="1"/>
  <c r="AY12" i="2"/>
  <c r="AZ12" i="2"/>
  <c r="BA12" i="2"/>
  <c r="BA12" i="99" s="1"/>
  <c r="AQ15" i="2"/>
  <c r="AQ16" i="2" s="1"/>
  <c r="AR15" i="2"/>
  <c r="AS15" i="2"/>
  <c r="AS15" i="173" s="1"/>
  <c r="AT15" i="2"/>
  <c r="AT15" i="99" s="1"/>
  <c r="AU15" i="2"/>
  <c r="AU15" i="99" s="1"/>
  <c r="AV15" i="2"/>
  <c r="AW15" i="2"/>
  <c r="AW15" i="21" s="1"/>
  <c r="AX15" i="2"/>
  <c r="AX15" i="99" s="1"/>
  <c r="AY15" i="2"/>
  <c r="AY16" i="2" s="1"/>
  <c r="AZ15" i="2"/>
  <c r="BA15" i="2"/>
  <c r="BA15" i="114" s="1"/>
  <c r="AQ18" i="2"/>
  <c r="AR18" i="2"/>
  <c r="AR18" i="99" s="1"/>
  <c r="AS18" i="2"/>
  <c r="AS19" i="2" s="1"/>
  <c r="AT18" i="2"/>
  <c r="AU18" i="2"/>
  <c r="AV18" i="2"/>
  <c r="AV18" i="99" s="1"/>
  <c r="AW18" i="2"/>
  <c r="AW18" i="99" s="1"/>
  <c r="AX18" i="2"/>
  <c r="AX18" i="114" s="1"/>
  <c r="AY18" i="2"/>
  <c r="AZ18" i="2"/>
  <c r="AZ18" i="77" s="1"/>
  <c r="BA18" i="2"/>
  <c r="BA19" i="2" s="1"/>
  <c r="AT19" i="2"/>
  <c r="AQ21" i="2"/>
  <c r="AR21" i="2"/>
  <c r="AR21" i="104" s="1"/>
  <c r="AS21" i="2"/>
  <c r="AS21" i="104" s="1"/>
  <c r="AT21" i="2"/>
  <c r="AU21" i="2"/>
  <c r="AV21" i="2"/>
  <c r="AV22" i="2" s="1"/>
  <c r="AW21" i="2"/>
  <c r="AX21" i="2"/>
  <c r="AY21" i="2"/>
  <c r="AZ21" i="2"/>
  <c r="AZ21" i="104" s="1"/>
  <c r="BA21" i="2"/>
  <c r="BA21" i="114" s="1"/>
  <c r="AQ24" i="2"/>
  <c r="AQ24" i="99" s="1"/>
  <c r="AR24" i="2"/>
  <c r="AR24" i="99" s="1"/>
  <c r="AS24" i="2"/>
  <c r="AS24" i="99" s="1"/>
  <c r="AT24" i="2"/>
  <c r="AU24" i="2"/>
  <c r="AU24" i="104" s="1"/>
  <c r="AV24" i="2"/>
  <c r="AV24" i="99" s="1"/>
  <c r="AW24" i="2"/>
  <c r="AW24" i="99" s="1"/>
  <c r="AX24" i="2"/>
  <c r="AY24" i="2"/>
  <c r="AY24" i="99" s="1"/>
  <c r="AZ24" i="2"/>
  <c r="AZ24" i="99" s="1"/>
  <c r="BA24" i="2"/>
  <c r="BA24" i="99" s="1"/>
  <c r="AQ29" i="2"/>
  <c r="AR29" i="2"/>
  <c r="AR29" i="99" s="1"/>
  <c r="AS29" i="2"/>
  <c r="AS30" i="2" s="1"/>
  <c r="AT29" i="2"/>
  <c r="AU29" i="2"/>
  <c r="AV29" i="2"/>
  <c r="AV29" i="99" s="1"/>
  <c r="AW29" i="2"/>
  <c r="AW29" i="99" s="1"/>
  <c r="AX29" i="2"/>
  <c r="AX30" i="2" s="1"/>
  <c r="AX30" i="21" s="1"/>
  <c r="AY29" i="2"/>
  <c r="AZ29" i="2"/>
  <c r="AZ29" i="99" s="1"/>
  <c r="BA29" i="2"/>
  <c r="BA30" i="2" s="1"/>
  <c r="AT30" i="2"/>
  <c r="AT31" i="2" s="1"/>
  <c r="AQ34" i="2"/>
  <c r="AQ34" i="99" s="1"/>
  <c r="AR34" i="2"/>
  <c r="AR34" i="99" s="1"/>
  <c r="AS34" i="2"/>
  <c r="AS34" i="99" s="1"/>
  <c r="AT34" i="2"/>
  <c r="AU34" i="2"/>
  <c r="AU34" i="21" s="1"/>
  <c r="AV34" i="2"/>
  <c r="AV34" i="99" s="1"/>
  <c r="AW34" i="2"/>
  <c r="AW34" i="99" s="1"/>
  <c r="AX34" i="2"/>
  <c r="AX35" i="2" s="1"/>
  <c r="AY34" i="2"/>
  <c r="AY34" i="99" s="1"/>
  <c r="AZ34" i="2"/>
  <c r="AZ34" i="99" s="1"/>
  <c r="BA34" i="2"/>
  <c r="BA34" i="99" s="1"/>
  <c r="AS35" i="2"/>
  <c r="AQ41" i="2"/>
  <c r="AR41" i="2"/>
  <c r="AR41" i="104" s="1"/>
  <c r="AS41" i="2"/>
  <c r="AS42" i="2" s="1"/>
  <c r="AS42" i="104" s="1"/>
  <c r="AT41" i="2"/>
  <c r="AU41" i="2"/>
  <c r="AV41" i="2"/>
  <c r="AV41" i="104" s="1"/>
  <c r="AW41" i="2"/>
  <c r="AW42" i="2" s="1"/>
  <c r="AW42" i="114" s="1"/>
  <c r="AX41" i="2"/>
  <c r="AX42" i="2" s="1"/>
  <c r="AY41" i="2"/>
  <c r="AZ41" i="2"/>
  <c r="AZ41" i="104" s="1"/>
  <c r="BA41" i="2"/>
  <c r="BA41" i="173" s="1"/>
  <c r="AP34" i="2"/>
  <c r="AP41" i="2"/>
  <c r="AP41" i="114" s="1"/>
  <c r="AP29" i="2"/>
  <c r="AP29" i="114" s="1"/>
  <c r="AP21" i="2"/>
  <c r="AP21" i="99" s="1"/>
  <c r="AP18" i="2"/>
  <c r="AP15" i="2"/>
  <c r="AP15" i="99" s="1"/>
  <c r="AQ7" i="2"/>
  <c r="AQ7" i="104" s="1"/>
  <c r="AR7" i="2"/>
  <c r="AR7" i="104" s="1"/>
  <c r="AS7" i="2"/>
  <c r="AT7" i="2"/>
  <c r="AT7" i="99" s="1"/>
  <c r="AU7" i="2"/>
  <c r="AU7" i="99" s="1"/>
  <c r="AV7" i="2"/>
  <c r="AV7" i="99" s="1"/>
  <c r="AW7" i="2"/>
  <c r="AX7" i="2"/>
  <c r="AX7" i="114" s="1"/>
  <c r="BF16" i="2" l="1"/>
  <c r="BF16" i="104" s="1"/>
  <c r="BF42" i="2"/>
  <c r="BF42" i="104" s="1"/>
  <c r="AV55" i="2"/>
  <c r="BG30" i="2"/>
  <c r="BG30" i="99" s="1"/>
  <c r="AV10" i="2"/>
  <c r="BL55" i="2"/>
  <c r="BL55" i="99" s="1"/>
  <c r="BG42" i="2"/>
  <c r="BG42" i="99" s="1"/>
  <c r="BF30" i="2"/>
  <c r="BF30" i="115" s="1"/>
  <c r="BN19" i="2"/>
  <c r="BN19" i="42" s="1"/>
  <c r="AY55" i="2"/>
  <c r="AY55" i="99" s="1"/>
  <c r="BG25" i="2"/>
  <c r="BG25" i="99" s="1"/>
  <c r="BO30" i="2"/>
  <c r="BO30" i="99" s="1"/>
  <c r="BC30" i="2"/>
  <c r="BC30" i="150" s="1"/>
  <c r="AX51" i="114"/>
  <c r="AR29" i="77"/>
  <c r="AZ42" i="2"/>
  <c r="AZ42" i="104" s="1"/>
  <c r="AW35" i="2"/>
  <c r="AW35" i="150" s="1"/>
  <c r="AR22" i="2"/>
  <c r="AX19" i="2"/>
  <c r="AW13" i="2"/>
  <c r="AW13" i="148" s="1"/>
  <c r="BC42" i="2"/>
  <c r="BC42" i="173" s="1"/>
  <c r="BG35" i="2"/>
  <c r="BK30" i="2"/>
  <c r="BG16" i="2"/>
  <c r="BG16" i="99" s="1"/>
  <c r="BG13" i="2"/>
  <c r="BG13" i="99" s="1"/>
  <c r="BN42" i="2"/>
  <c r="BN42" i="104" s="1"/>
  <c r="BN16" i="2"/>
  <c r="BN16" i="104" s="1"/>
  <c r="BC13" i="2"/>
  <c r="BC13" i="147" s="1"/>
  <c r="AS21" i="114"/>
  <c r="AZ29" i="104"/>
  <c r="BG55" i="2"/>
  <c r="AQ55" i="2"/>
  <c r="AQ55" i="21" s="1"/>
  <c r="BO25" i="2"/>
  <c r="BO25" i="99" s="1"/>
  <c r="BC25" i="2"/>
  <c r="AR7" i="99"/>
  <c r="AQ24" i="104"/>
  <c r="BC55" i="2"/>
  <c r="BC55" i="104" s="1"/>
  <c r="BK25" i="2"/>
  <c r="BH29" i="99"/>
  <c r="BJ34" i="21"/>
  <c r="BA25" i="2"/>
  <c r="BA25" i="147" s="1"/>
  <c r="AU16" i="2"/>
  <c r="BK55" i="2"/>
  <c r="BK55" i="104" s="1"/>
  <c r="BK42" i="2"/>
  <c r="BK42" i="173" s="1"/>
  <c r="BN30" i="2"/>
  <c r="BN30" i="21" s="1"/>
  <c r="BO16" i="2"/>
  <c r="BO16" i="99" s="1"/>
  <c r="AY15" i="99"/>
  <c r="BP21" i="99"/>
  <c r="BB7" i="114"/>
  <c r="AU7" i="104"/>
  <c r="BB22" i="104"/>
  <c r="BJ15" i="21"/>
  <c r="BJ34" i="29"/>
  <c r="AW25" i="2"/>
  <c r="AW25" i="114" s="1"/>
  <c r="BG19" i="2"/>
  <c r="BC16" i="2"/>
  <c r="BC16" i="147" s="1"/>
  <c r="BA29" i="99"/>
  <c r="BL15" i="99"/>
  <c r="BG18" i="42"/>
  <c r="AV42" i="2"/>
  <c r="AV42" i="104" s="1"/>
  <c r="AR42" i="2"/>
  <c r="AR42" i="104" s="1"/>
  <c r="BA35" i="2"/>
  <c r="BA36" i="2" s="1"/>
  <c r="BA36" i="114" s="1"/>
  <c r="AS25" i="2"/>
  <c r="AS25" i="148" s="1"/>
  <c r="AZ22" i="2"/>
  <c r="AZ22" i="147" s="1"/>
  <c r="BO55" i="2"/>
  <c r="BO56" i="2" s="1"/>
  <c r="BD55" i="2"/>
  <c r="BD55" i="104" s="1"/>
  <c r="AU55" i="2"/>
  <c r="AU55" i="114" s="1"/>
  <c r="BO42" i="2"/>
  <c r="BO42" i="99" s="1"/>
  <c r="BK16" i="2"/>
  <c r="BK16" i="147" s="1"/>
  <c r="BL41" i="99"/>
  <c r="BH12" i="99"/>
  <c r="BN51" i="114"/>
  <c r="BO41" i="114"/>
  <c r="BJ7" i="173"/>
  <c r="BE9" i="40"/>
  <c r="BF35" i="29"/>
  <c r="BF35" i="104"/>
  <c r="BF35" i="114"/>
  <c r="BF19" i="21"/>
  <c r="BF19" i="104"/>
  <c r="BB30" i="114"/>
  <c r="BB31" i="2"/>
  <c r="AV22" i="114"/>
  <c r="AV22" i="21"/>
  <c r="AR54" i="114"/>
  <c r="AW15" i="114"/>
  <c r="AV35" i="2"/>
  <c r="AV36" i="2" s="1"/>
  <c r="AS13" i="2"/>
  <c r="AS13" i="150" s="1"/>
  <c r="BJ42" i="2"/>
  <c r="BJ35" i="2"/>
  <c r="BJ35" i="148" s="1"/>
  <c r="BJ30" i="2"/>
  <c r="BJ30" i="114" s="1"/>
  <c r="BJ19" i="2"/>
  <c r="BJ19" i="148" s="1"/>
  <c r="BJ16" i="2"/>
  <c r="BJ16" i="104" s="1"/>
  <c r="BK13" i="2"/>
  <c r="BK13" i="148" s="1"/>
  <c r="AR54" i="99"/>
  <c r="BB51" i="99"/>
  <c r="AS18" i="99"/>
  <c r="BP54" i="99"/>
  <c r="BP24" i="99"/>
  <c r="BL21" i="99"/>
  <c r="BP9" i="99"/>
  <c r="BD54" i="114"/>
  <c r="BJ51" i="114"/>
  <c r="AT51" i="114"/>
  <c r="BK41" i="114"/>
  <c r="AT12" i="114"/>
  <c r="AT7" i="114"/>
  <c r="AV21" i="104"/>
  <c r="BN35" i="104"/>
  <c r="AZ18" i="104"/>
  <c r="BP12" i="104"/>
  <c r="BN7" i="104"/>
  <c r="BF54" i="21"/>
  <c r="AV51" i="21"/>
  <c r="AU24" i="21"/>
  <c r="BJ55" i="21"/>
  <c r="BJ29" i="21"/>
  <c r="BJ9" i="21"/>
  <c r="BC29" i="173"/>
  <c r="BC12" i="42"/>
  <c r="BH54" i="114"/>
  <c r="BN35" i="114"/>
  <c r="BP55" i="2"/>
  <c r="BP55" i="173" s="1"/>
  <c r="BH55" i="2"/>
  <c r="BH56" i="2" s="1"/>
  <c r="AZ55" i="2"/>
  <c r="AZ55" i="104" s="1"/>
  <c r="AS29" i="99"/>
  <c r="AQ15" i="99"/>
  <c r="BL54" i="99"/>
  <c r="BH51" i="99"/>
  <c r="BP29" i="99"/>
  <c r="BH21" i="99"/>
  <c r="BL9" i="99"/>
  <c r="AZ54" i="114"/>
  <c r="BF51" i="114"/>
  <c r="BG41" i="114"/>
  <c r="BN29" i="114"/>
  <c r="BF18" i="114"/>
  <c r="AQ12" i="104"/>
  <c r="BN54" i="104"/>
  <c r="BJ51" i="104"/>
  <c r="BH24" i="104"/>
  <c r="BF7" i="104"/>
  <c r="AS41" i="21"/>
  <c r="BC12" i="21"/>
  <c r="BJ51" i="21"/>
  <c r="BF54" i="173"/>
  <c r="BD51" i="173"/>
  <c r="AY24" i="173"/>
  <c r="BO29" i="42"/>
  <c r="BF7" i="42"/>
  <c r="AV54" i="99"/>
  <c r="AX29" i="114"/>
  <c r="BA13" i="2"/>
  <c r="BA13" i="146" s="1"/>
  <c r="BB10" i="2"/>
  <c r="BB10" i="147" s="1"/>
  <c r="BO13" i="2"/>
  <c r="BO13" i="99" s="1"/>
  <c r="AT51" i="99"/>
  <c r="BC41" i="99"/>
  <c r="BA18" i="99"/>
  <c r="BC15" i="99"/>
  <c r="AU9" i="99"/>
  <c r="BH9" i="99"/>
  <c r="AV54" i="114"/>
  <c r="BB51" i="114"/>
  <c r="BF42" i="114"/>
  <c r="BC41" i="114"/>
  <c r="BF29" i="114"/>
  <c r="BJ7" i="114"/>
  <c r="AQ34" i="104"/>
  <c r="BF54" i="104"/>
  <c r="AZ34" i="104"/>
  <c r="AZ24" i="104"/>
  <c r="BN19" i="104"/>
  <c r="AS21" i="21"/>
  <c r="AX7" i="21"/>
  <c r="BJ41" i="21"/>
  <c r="BK24" i="42"/>
  <c r="AR34" i="40"/>
  <c r="BO10" i="150"/>
  <c r="BO10" i="148"/>
  <c r="BO10" i="147"/>
  <c r="BO10" i="146"/>
  <c r="BO10" i="149"/>
  <c r="BO10" i="174"/>
  <c r="BO10" i="115"/>
  <c r="BO10" i="40"/>
  <c r="BO10" i="77"/>
  <c r="BO10" i="29"/>
  <c r="BO10" i="42"/>
  <c r="BO10" i="173"/>
  <c r="BO10" i="21"/>
  <c r="BO10" i="104"/>
  <c r="BO10" i="114"/>
  <c r="BO10" i="99"/>
  <c r="BN26" i="2"/>
  <c r="BN25" i="150"/>
  <c r="BN25" i="148"/>
  <c r="BN25" i="147"/>
  <c r="BN25" i="146"/>
  <c r="BN25" i="149"/>
  <c r="BN25" i="174"/>
  <c r="BN25" i="40"/>
  <c r="BN25" i="115"/>
  <c r="BN25" i="77"/>
  <c r="BN25" i="29"/>
  <c r="BN25" i="173"/>
  <c r="BN25" i="42"/>
  <c r="BN25" i="114"/>
  <c r="BN25" i="99"/>
  <c r="BN25" i="104"/>
  <c r="BN25" i="21"/>
  <c r="AS26" i="2"/>
  <c r="AS25" i="150"/>
  <c r="AS25" i="147"/>
  <c r="AS25" i="146"/>
  <c r="AS25" i="149"/>
  <c r="AS25" i="115"/>
  <c r="AS25" i="40"/>
  <c r="AS25" i="77"/>
  <c r="AS25" i="42"/>
  <c r="AS25" i="173"/>
  <c r="AS25" i="104"/>
  <c r="AS25" i="21"/>
  <c r="AS25" i="114"/>
  <c r="AS25" i="99"/>
  <c r="BA19" i="150"/>
  <c r="BA19" i="148"/>
  <c r="BA19" i="147"/>
  <c r="BA19" i="146"/>
  <c r="BA19" i="149"/>
  <c r="BA19" i="115"/>
  <c r="BA19" i="40"/>
  <c r="BA19" i="77"/>
  <c r="BA19" i="29"/>
  <c r="BA19" i="174"/>
  <c r="BA19" i="42"/>
  <c r="BA19" i="173"/>
  <c r="BA19" i="21"/>
  <c r="BA19" i="104"/>
  <c r="BA19" i="99"/>
  <c r="BA19" i="114"/>
  <c r="AV10" i="150"/>
  <c r="AV10" i="148"/>
  <c r="AV10" i="147"/>
  <c r="AV10" i="146"/>
  <c r="AV10" i="174"/>
  <c r="AV10" i="149"/>
  <c r="AV10" i="40"/>
  <c r="AV10" i="77"/>
  <c r="AV10" i="29"/>
  <c r="AV10" i="115"/>
  <c r="AV10" i="104"/>
  <c r="AV10" i="173"/>
  <c r="AV10" i="21"/>
  <c r="AV10" i="99"/>
  <c r="AV10" i="114"/>
  <c r="AV10" i="42"/>
  <c r="BK31" i="2"/>
  <c r="BK30" i="150"/>
  <c r="BK30" i="148"/>
  <c r="BK30" i="147"/>
  <c r="BK30" i="146"/>
  <c r="BK30" i="174"/>
  <c r="BK30" i="115"/>
  <c r="BK30" i="40"/>
  <c r="BK30" i="149"/>
  <c r="BK30" i="42"/>
  <c r="BK30" i="173"/>
  <c r="BK30" i="77"/>
  <c r="BK30" i="21"/>
  <c r="BK30" i="104"/>
  <c r="BK30" i="114"/>
  <c r="BK30" i="29"/>
  <c r="BK30" i="99"/>
  <c r="BI30" i="2"/>
  <c r="BI29" i="150"/>
  <c r="BI29" i="148"/>
  <c r="BI29" i="147"/>
  <c r="BI29" i="146"/>
  <c r="BI29" i="149"/>
  <c r="BI29" i="174"/>
  <c r="BI29" i="115"/>
  <c r="BI29" i="40"/>
  <c r="BI29" i="77"/>
  <c r="BI29" i="29"/>
  <c r="BI29" i="42"/>
  <c r="BI29" i="173"/>
  <c r="BI29" i="104"/>
  <c r="BI29" i="114"/>
  <c r="BI29" i="21"/>
  <c r="BI29" i="99"/>
  <c r="BF26" i="2"/>
  <c r="BF25" i="150"/>
  <c r="BF25" i="148"/>
  <c r="BF25" i="147"/>
  <c r="BF25" i="149"/>
  <c r="BF25" i="174"/>
  <c r="BF25" i="146"/>
  <c r="BF25" i="115"/>
  <c r="BF25" i="77"/>
  <c r="BF25" i="29"/>
  <c r="BF25" i="40"/>
  <c r="BF25" i="42"/>
  <c r="BF25" i="104"/>
  <c r="BF25" i="99"/>
  <c r="BF25" i="173"/>
  <c r="BF25" i="21"/>
  <c r="BF25" i="114"/>
  <c r="BF24" i="150"/>
  <c r="BF24" i="148"/>
  <c r="BF24" i="147"/>
  <c r="BF24" i="146"/>
  <c r="BF24" i="149"/>
  <c r="BF24" i="115"/>
  <c r="BF24" i="40"/>
  <c r="BF24" i="77"/>
  <c r="BF24" i="29"/>
  <c r="BF24" i="174"/>
  <c r="BF24" i="42"/>
  <c r="BF24" i="173"/>
  <c r="BF24" i="104"/>
  <c r="BF24" i="21"/>
  <c r="BF24" i="114"/>
  <c r="BF24" i="99"/>
  <c r="AW7" i="150"/>
  <c r="AW7" i="148"/>
  <c r="AW7" i="147"/>
  <c r="AW7" i="146"/>
  <c r="AW7" i="149"/>
  <c r="AW7" i="174"/>
  <c r="AW7" i="115"/>
  <c r="AW7" i="40"/>
  <c r="AW7" i="77"/>
  <c r="AW7" i="29"/>
  <c r="AW7" i="42"/>
  <c r="AW7" i="173"/>
  <c r="AW7" i="104"/>
  <c r="AW7" i="21"/>
  <c r="AW7" i="114"/>
  <c r="AW7" i="99"/>
  <c r="AP18" i="150"/>
  <c r="AP18" i="148"/>
  <c r="AP18" i="147"/>
  <c r="AP18" i="146"/>
  <c r="AP18" i="149"/>
  <c r="AP18" i="174"/>
  <c r="AP18" i="115"/>
  <c r="AP18" i="40"/>
  <c r="AP18" i="77"/>
  <c r="AP18" i="29"/>
  <c r="AP18" i="42"/>
  <c r="AP18" i="173"/>
  <c r="AP18" i="21"/>
  <c r="AP18" i="104"/>
  <c r="AP18" i="99"/>
  <c r="AP18" i="114"/>
  <c r="AU30" i="2"/>
  <c r="AU29" i="150"/>
  <c r="AU29" i="148"/>
  <c r="AU29" i="147"/>
  <c r="AU29" i="146"/>
  <c r="AU29" i="149"/>
  <c r="AU29" i="40"/>
  <c r="AU29" i="115"/>
  <c r="AU29" i="77"/>
  <c r="AU29" i="29"/>
  <c r="AU29" i="173"/>
  <c r="AU29" i="42"/>
  <c r="AU29" i="104"/>
  <c r="AU29" i="174"/>
  <c r="AU29" i="99"/>
  <c r="AU29" i="21"/>
  <c r="AU29" i="114"/>
  <c r="AY21" i="150"/>
  <c r="AY21" i="148"/>
  <c r="AY21" i="147"/>
  <c r="AY21" i="146"/>
  <c r="AY21" i="149"/>
  <c r="AY21" i="115"/>
  <c r="AY21" i="40"/>
  <c r="AY21" i="77"/>
  <c r="AY21" i="29"/>
  <c r="AY21" i="42"/>
  <c r="AY21" i="173"/>
  <c r="AY21" i="174"/>
  <c r="AY21" i="21"/>
  <c r="AY21" i="114"/>
  <c r="AY21" i="104"/>
  <c r="AY21" i="99"/>
  <c r="AY22" i="2"/>
  <c r="AU21" i="150"/>
  <c r="AU21" i="148"/>
  <c r="AU21" i="147"/>
  <c r="AU21" i="146"/>
  <c r="AU21" i="149"/>
  <c r="AU21" i="174"/>
  <c r="AU21" i="115"/>
  <c r="AU21" i="40"/>
  <c r="AU21" i="77"/>
  <c r="AU21" i="29"/>
  <c r="AU21" i="42"/>
  <c r="AU21" i="173"/>
  <c r="AU21" i="21"/>
  <c r="AU21" i="104"/>
  <c r="AU21" i="114"/>
  <c r="AU22" i="2"/>
  <c r="AU21" i="99"/>
  <c r="AQ21" i="150"/>
  <c r="AQ21" i="148"/>
  <c r="AQ21" i="147"/>
  <c r="AQ21" i="146"/>
  <c r="AQ21" i="149"/>
  <c r="AQ21" i="174"/>
  <c r="AQ21" i="115"/>
  <c r="AQ21" i="40"/>
  <c r="AQ21" i="77"/>
  <c r="AQ21" i="29"/>
  <c r="AQ21" i="42"/>
  <c r="AQ21" i="173"/>
  <c r="AQ21" i="21"/>
  <c r="AQ21" i="104"/>
  <c r="AQ21" i="114"/>
  <c r="AQ21" i="99"/>
  <c r="AQ22" i="2"/>
  <c r="AZ13" i="2"/>
  <c r="AZ12" i="150"/>
  <c r="AZ12" i="148"/>
  <c r="AZ12" i="147"/>
  <c r="AZ12" i="146"/>
  <c r="AZ12" i="174"/>
  <c r="AZ12" i="115"/>
  <c r="AZ12" i="40"/>
  <c r="AZ12" i="149"/>
  <c r="AZ12" i="77"/>
  <c r="AZ12" i="42"/>
  <c r="AZ12" i="173"/>
  <c r="AZ12" i="29"/>
  <c r="AZ12" i="21"/>
  <c r="AZ12" i="114"/>
  <c r="AZ12" i="104"/>
  <c r="AZ12" i="99"/>
  <c r="AV13" i="2"/>
  <c r="AV12" i="150"/>
  <c r="AV12" i="148"/>
  <c r="AV12" i="147"/>
  <c r="AV12" i="146"/>
  <c r="AV12" i="149"/>
  <c r="AV12" i="115"/>
  <c r="AV12" i="40"/>
  <c r="AV12" i="174"/>
  <c r="AV12" i="42"/>
  <c r="AV12" i="173"/>
  <c r="AV12" i="29"/>
  <c r="AV12" i="21"/>
  <c r="AV12" i="104"/>
  <c r="AV12" i="114"/>
  <c r="AV12" i="77"/>
  <c r="AV12" i="99"/>
  <c r="AR13" i="2"/>
  <c r="AR12" i="150"/>
  <c r="AR12" i="148"/>
  <c r="AR12" i="147"/>
  <c r="AR12" i="146"/>
  <c r="AR12" i="115"/>
  <c r="AR12" i="40"/>
  <c r="AR12" i="149"/>
  <c r="AR12" i="174"/>
  <c r="AR12" i="42"/>
  <c r="AR12" i="173"/>
  <c r="AR12" i="29"/>
  <c r="AR12" i="77"/>
  <c r="AR12" i="21"/>
  <c r="AR12" i="104"/>
  <c r="AR12" i="114"/>
  <c r="AR12" i="99"/>
  <c r="BM51" i="173"/>
  <c r="BM51" i="21"/>
  <c r="BM51" i="104"/>
  <c r="BM51" i="99"/>
  <c r="BM51" i="114"/>
  <c r="BI51" i="173"/>
  <c r="BI51" i="21"/>
  <c r="BI51" i="99"/>
  <c r="BI51" i="104"/>
  <c r="BI51" i="114"/>
  <c r="BE51" i="173"/>
  <c r="BE51" i="21"/>
  <c r="BE51" i="104"/>
  <c r="BE51" i="99"/>
  <c r="BE51" i="114"/>
  <c r="BA51" i="173"/>
  <c r="BA51" i="21"/>
  <c r="BA51" i="104"/>
  <c r="BA51" i="114"/>
  <c r="BA51" i="99"/>
  <c r="AW51" i="173"/>
  <c r="AW51" i="21"/>
  <c r="AW51" i="104"/>
  <c r="AW51" i="114"/>
  <c r="AW51" i="99"/>
  <c r="AS51" i="173"/>
  <c r="AS51" i="21"/>
  <c r="AS51" i="104"/>
  <c r="AS51" i="114"/>
  <c r="AS51" i="99"/>
  <c r="BO55" i="104"/>
  <c r="BG56" i="2"/>
  <c r="BG55" i="173"/>
  <c r="BG55" i="21"/>
  <c r="BG55" i="104"/>
  <c r="BG55" i="114"/>
  <c r="BG55" i="99"/>
  <c r="AY56" i="2"/>
  <c r="AY55" i="173"/>
  <c r="AY55" i="21"/>
  <c r="AY55" i="104"/>
  <c r="AY55" i="114"/>
  <c r="BM55" i="2"/>
  <c r="BM54" i="173"/>
  <c r="BM54" i="21"/>
  <c r="BM54" i="114"/>
  <c r="BM54" i="99"/>
  <c r="BM54" i="104"/>
  <c r="BI55" i="2"/>
  <c r="BI54" i="173"/>
  <c r="BI54" i="21"/>
  <c r="BI54" i="104"/>
  <c r="BI54" i="114"/>
  <c r="BI54" i="99"/>
  <c r="BE55" i="2"/>
  <c r="BE54" i="173"/>
  <c r="BE54" i="21"/>
  <c r="BE54" i="114"/>
  <c r="BE54" i="99"/>
  <c r="BE54" i="104"/>
  <c r="BA55" i="2"/>
  <c r="BA54" i="173"/>
  <c r="BA54" i="21"/>
  <c r="BA54" i="104"/>
  <c r="BA54" i="114"/>
  <c r="BA54" i="99"/>
  <c r="AW55" i="2"/>
  <c r="AW54" i="104"/>
  <c r="AW54" i="173"/>
  <c r="AW54" i="21"/>
  <c r="AW54" i="114"/>
  <c r="AW54" i="99"/>
  <c r="AS55" i="2"/>
  <c r="AS54" i="104"/>
  <c r="AS54" i="173"/>
  <c r="AS54" i="21"/>
  <c r="AS54" i="114"/>
  <c r="AS54" i="99"/>
  <c r="BA7" i="150"/>
  <c r="BA7" i="147"/>
  <c r="BA7" i="148"/>
  <c r="BA7" i="146"/>
  <c r="BA7" i="149"/>
  <c r="BA7" i="174"/>
  <c r="BA7" i="115"/>
  <c r="BA7" i="40"/>
  <c r="BA7" i="77"/>
  <c r="BA7" i="29"/>
  <c r="BA7" i="42"/>
  <c r="BA7" i="173"/>
  <c r="BA7" i="21"/>
  <c r="BA7" i="104"/>
  <c r="BA7" i="99"/>
  <c r="BA7" i="114"/>
  <c r="BB12" i="150"/>
  <c r="BB12" i="148"/>
  <c r="BB12" i="147"/>
  <c r="BB12" i="146"/>
  <c r="BB12" i="149"/>
  <c r="BB12" i="174"/>
  <c r="BB12" i="115"/>
  <c r="BB12" i="40"/>
  <c r="BB12" i="77"/>
  <c r="BB12" i="29"/>
  <c r="BB12" i="42"/>
  <c r="BB12" i="173"/>
  <c r="BB12" i="104"/>
  <c r="BB12" i="21"/>
  <c r="BB12" i="99"/>
  <c r="BB13" i="2"/>
  <c r="BB12" i="114"/>
  <c r="BB25" i="2"/>
  <c r="BB24" i="150"/>
  <c r="BB24" i="148"/>
  <c r="BB24" i="147"/>
  <c r="BB24" i="146"/>
  <c r="BB24" i="149"/>
  <c r="BB24" i="174"/>
  <c r="BB24" i="115"/>
  <c r="BB24" i="40"/>
  <c r="BB24" i="77"/>
  <c r="BB24" i="29"/>
  <c r="BB24" i="42"/>
  <c r="BB24" i="173"/>
  <c r="BB24" i="104"/>
  <c r="BB24" i="21"/>
  <c r="BB24" i="99"/>
  <c r="BB24" i="114"/>
  <c r="BC42" i="104"/>
  <c r="BC42" i="99"/>
  <c r="BM42" i="2"/>
  <c r="BM41" i="104"/>
  <c r="BM41" i="21"/>
  <c r="BM41" i="99"/>
  <c r="BM41" i="114"/>
  <c r="BM41" i="173"/>
  <c r="BI42" i="2"/>
  <c r="BI41" i="104"/>
  <c r="BI41" i="21"/>
  <c r="BI41" i="99"/>
  <c r="BI41" i="173"/>
  <c r="BI41" i="114"/>
  <c r="BE42" i="2"/>
  <c r="BE41" i="104"/>
  <c r="BE41" i="173"/>
  <c r="BE41" i="99"/>
  <c r="BE41" i="114"/>
  <c r="BE41" i="21"/>
  <c r="BO21" i="150"/>
  <c r="BO21" i="148"/>
  <c r="BO21" i="147"/>
  <c r="BO21" i="146"/>
  <c r="BO21" i="149"/>
  <c r="BO21" i="115"/>
  <c r="BO21" i="40"/>
  <c r="BO21" i="77"/>
  <c r="BO21" i="29"/>
  <c r="BO21" i="174"/>
  <c r="BO21" i="42"/>
  <c r="BO21" i="173"/>
  <c r="BO21" i="21"/>
  <c r="BO21" i="114"/>
  <c r="BO21" i="104"/>
  <c r="BO21" i="99"/>
  <c r="BK21" i="150"/>
  <c r="BK21" i="148"/>
  <c r="BK21" i="147"/>
  <c r="BK21" i="146"/>
  <c r="BK21" i="149"/>
  <c r="BK21" i="174"/>
  <c r="BK21" i="115"/>
  <c r="BK21" i="40"/>
  <c r="BK21" i="77"/>
  <c r="BK21" i="29"/>
  <c r="BK21" i="42"/>
  <c r="BK21" i="173"/>
  <c r="BK21" i="21"/>
  <c r="BK21" i="114"/>
  <c r="BK22" i="2"/>
  <c r="BK21" i="104"/>
  <c r="BK21" i="99"/>
  <c r="BG21" i="150"/>
  <c r="BG21" i="148"/>
  <c r="BG21" i="147"/>
  <c r="BG21" i="146"/>
  <c r="BG21" i="149"/>
  <c r="BG21" i="174"/>
  <c r="BG21" i="115"/>
  <c r="BG21" i="40"/>
  <c r="BG21" i="77"/>
  <c r="BG21" i="29"/>
  <c r="BG21" i="42"/>
  <c r="BG21" i="173"/>
  <c r="BG21" i="21"/>
  <c r="BG21" i="114"/>
  <c r="BG21" i="104"/>
  <c r="BG21" i="99"/>
  <c r="BC21" i="150"/>
  <c r="BC21" i="148"/>
  <c r="BC21" i="147"/>
  <c r="BC21" i="146"/>
  <c r="BC21" i="149"/>
  <c r="BC21" i="115"/>
  <c r="BC21" i="40"/>
  <c r="BC21" i="174"/>
  <c r="BC21" i="77"/>
  <c r="BC21" i="29"/>
  <c r="BC21" i="42"/>
  <c r="BC21" i="173"/>
  <c r="BC21" i="21"/>
  <c r="BC21" i="114"/>
  <c r="BC21" i="99"/>
  <c r="BC22" i="2"/>
  <c r="BC21" i="104"/>
  <c r="AR42" i="173"/>
  <c r="AX35" i="150"/>
  <c r="AX35" i="148"/>
  <c r="AX35" i="147"/>
  <c r="AX35" i="149"/>
  <c r="AX35" i="146"/>
  <c r="AX35" i="115"/>
  <c r="AX35" i="174"/>
  <c r="AX35" i="40"/>
  <c r="AX35" i="77"/>
  <c r="AX35" i="42"/>
  <c r="AX35" i="29"/>
  <c r="AX35" i="104"/>
  <c r="AX35" i="114"/>
  <c r="AX35" i="99"/>
  <c r="AX35" i="173"/>
  <c r="AX35" i="21"/>
  <c r="AX24" i="150"/>
  <c r="AX24" i="148"/>
  <c r="AX24" i="147"/>
  <c r="AX24" i="146"/>
  <c r="AX24" i="149"/>
  <c r="AX24" i="174"/>
  <c r="AX24" i="115"/>
  <c r="AX24" i="40"/>
  <c r="AX24" i="77"/>
  <c r="AX24" i="29"/>
  <c r="AX24" i="42"/>
  <c r="AX24" i="173"/>
  <c r="AX24" i="21"/>
  <c r="AX24" i="99"/>
  <c r="AX24" i="114"/>
  <c r="AX24" i="104"/>
  <c r="AX25" i="2"/>
  <c r="AS19" i="150"/>
  <c r="AS19" i="148"/>
  <c r="AS19" i="147"/>
  <c r="AS19" i="146"/>
  <c r="AS19" i="149"/>
  <c r="AS19" i="174"/>
  <c r="AS19" i="115"/>
  <c r="AS19" i="40"/>
  <c r="AS19" i="77"/>
  <c r="AS19" i="29"/>
  <c r="AS19" i="42"/>
  <c r="AS19" i="173"/>
  <c r="AS19" i="104"/>
  <c r="AS19" i="21"/>
  <c r="AS19" i="99"/>
  <c r="AS19" i="114"/>
  <c r="AU10" i="150"/>
  <c r="AU10" i="148"/>
  <c r="AU10" i="147"/>
  <c r="AU10" i="146"/>
  <c r="AU10" i="149"/>
  <c r="AU10" i="174"/>
  <c r="AU10" i="115"/>
  <c r="AU10" i="40"/>
  <c r="AU10" i="77"/>
  <c r="AU10" i="29"/>
  <c r="AU10" i="42"/>
  <c r="AU10" i="173"/>
  <c r="AU10" i="104"/>
  <c r="AU10" i="21"/>
  <c r="AU10" i="99"/>
  <c r="AU10" i="114"/>
  <c r="BJ35" i="149"/>
  <c r="BC31" i="2"/>
  <c r="BC30" i="146"/>
  <c r="BC30" i="149"/>
  <c r="BC30" i="29"/>
  <c r="BC30" i="99"/>
  <c r="BJ24" i="148"/>
  <c r="BJ24" i="150"/>
  <c r="BJ24" i="147"/>
  <c r="BJ24" i="146"/>
  <c r="BJ24" i="149"/>
  <c r="BJ24" i="174"/>
  <c r="BJ24" i="115"/>
  <c r="BJ24" i="40"/>
  <c r="BJ24" i="77"/>
  <c r="BJ24" i="29"/>
  <c r="BJ24" i="42"/>
  <c r="BJ24" i="173"/>
  <c r="BJ24" i="104"/>
  <c r="BJ24" i="99"/>
  <c r="BJ25" i="2"/>
  <c r="BJ24" i="21"/>
  <c r="BJ24" i="114"/>
  <c r="BG10" i="150"/>
  <c r="BG10" i="147"/>
  <c r="BG10" i="146"/>
  <c r="BG10" i="149"/>
  <c r="BG10" i="148"/>
  <c r="BG10" i="174"/>
  <c r="BG10" i="115"/>
  <c r="BG10" i="40"/>
  <c r="BG10" i="77"/>
  <c r="BG10" i="29"/>
  <c r="BG10" i="42"/>
  <c r="BG10" i="173"/>
  <c r="BG10" i="104"/>
  <c r="BG10" i="21"/>
  <c r="BG10" i="114"/>
  <c r="BG10" i="99"/>
  <c r="AS7" i="150"/>
  <c r="AS7" i="148"/>
  <c r="AS7" i="147"/>
  <c r="AS7" i="146"/>
  <c r="AS7" i="149"/>
  <c r="AS7" i="174"/>
  <c r="AS7" i="115"/>
  <c r="AS7" i="40"/>
  <c r="AS7" i="77"/>
  <c r="AS7" i="29"/>
  <c r="AS7" i="42"/>
  <c r="AS7" i="173"/>
  <c r="AS7" i="104"/>
  <c r="AS7" i="21"/>
  <c r="AS7" i="99"/>
  <c r="AS7" i="114"/>
  <c r="AP34" i="150"/>
  <c r="AP34" i="148"/>
  <c r="AP34" i="147"/>
  <c r="AP34" i="146"/>
  <c r="AP34" i="149"/>
  <c r="AP34" i="174"/>
  <c r="AP34" i="115"/>
  <c r="AP34" i="40"/>
  <c r="AP34" i="77"/>
  <c r="AP34" i="29"/>
  <c r="AP34" i="42"/>
  <c r="AP34" i="173"/>
  <c r="AP34" i="21"/>
  <c r="AP34" i="99"/>
  <c r="AP34" i="114"/>
  <c r="AP34" i="104"/>
  <c r="AY30" i="2"/>
  <c r="AY29" i="150"/>
  <c r="AY29" i="148"/>
  <c r="AY29" i="147"/>
  <c r="AY29" i="146"/>
  <c r="AY29" i="149"/>
  <c r="AY29" i="174"/>
  <c r="AY29" i="40"/>
  <c r="AY29" i="77"/>
  <c r="AY29" i="29"/>
  <c r="AY29" i="173"/>
  <c r="AY29" i="114"/>
  <c r="AY29" i="99"/>
  <c r="AY29" i="115"/>
  <c r="AY29" i="42"/>
  <c r="AY29" i="104"/>
  <c r="AY29" i="21"/>
  <c r="AQ30" i="2"/>
  <c r="AQ29" i="150"/>
  <c r="AQ29" i="148"/>
  <c r="AQ29" i="147"/>
  <c r="AQ29" i="146"/>
  <c r="AQ29" i="149"/>
  <c r="AQ29" i="40"/>
  <c r="AQ29" i="115"/>
  <c r="AQ29" i="174"/>
  <c r="AQ29" i="77"/>
  <c r="AQ29" i="29"/>
  <c r="AQ29" i="173"/>
  <c r="AQ29" i="42"/>
  <c r="AQ29" i="114"/>
  <c r="AQ29" i="21"/>
  <c r="AQ29" i="104"/>
  <c r="AQ29" i="99"/>
  <c r="AX43" i="2"/>
  <c r="AX42" i="173"/>
  <c r="AX42" i="21"/>
  <c r="AX42" i="114"/>
  <c r="AX42" i="99"/>
  <c r="AX42" i="104"/>
  <c r="AX36" i="2"/>
  <c r="AT30" i="150"/>
  <c r="AT30" i="148"/>
  <c r="AT30" i="147"/>
  <c r="AT30" i="149"/>
  <c r="AT30" i="146"/>
  <c r="AT30" i="115"/>
  <c r="AT30" i="174"/>
  <c r="AT30" i="77"/>
  <c r="AT30" i="29"/>
  <c r="AT30" i="40"/>
  <c r="AT30" i="42"/>
  <c r="AT30" i="104"/>
  <c r="AT30" i="114"/>
  <c r="AT30" i="173"/>
  <c r="AT30" i="99"/>
  <c r="AT30" i="21"/>
  <c r="BA25" i="174"/>
  <c r="AR22" i="150"/>
  <c r="AR22" i="148"/>
  <c r="AR22" i="149"/>
  <c r="AR22" i="174"/>
  <c r="AR22" i="147"/>
  <c r="AR22" i="146"/>
  <c r="AR22" i="115"/>
  <c r="AR22" i="77"/>
  <c r="AR22" i="29"/>
  <c r="AR22" i="40"/>
  <c r="AR22" i="42"/>
  <c r="AR22" i="104"/>
  <c r="AR22" i="173"/>
  <c r="AR22" i="114"/>
  <c r="AR22" i="99"/>
  <c r="AR22" i="21"/>
  <c r="AY19" i="2"/>
  <c r="AY18" i="150"/>
  <c r="AY18" i="148"/>
  <c r="AY18" i="147"/>
  <c r="AY18" i="146"/>
  <c r="AY18" i="149"/>
  <c r="AY18" i="174"/>
  <c r="AY18" i="40"/>
  <c r="AY18" i="115"/>
  <c r="AY18" i="77"/>
  <c r="AY18" i="29"/>
  <c r="AY18" i="173"/>
  <c r="AY18" i="42"/>
  <c r="AY18" i="114"/>
  <c r="AY18" i="21"/>
  <c r="AY18" i="99"/>
  <c r="AY18" i="104"/>
  <c r="AU19" i="2"/>
  <c r="AU18" i="150"/>
  <c r="AU18" i="148"/>
  <c r="AU18" i="146"/>
  <c r="AU18" i="147"/>
  <c r="AU18" i="149"/>
  <c r="AU18" i="174"/>
  <c r="AU18" i="115"/>
  <c r="AU18" i="77"/>
  <c r="AU18" i="29"/>
  <c r="AU18" i="40"/>
  <c r="AU18" i="42"/>
  <c r="AU18" i="21"/>
  <c r="AU18" i="99"/>
  <c r="AU18" i="173"/>
  <c r="AU18" i="114"/>
  <c r="AU18" i="104"/>
  <c r="AQ19" i="2"/>
  <c r="AQ18" i="150"/>
  <c r="AQ18" i="148"/>
  <c r="AQ18" i="146"/>
  <c r="AQ18" i="147"/>
  <c r="AQ18" i="149"/>
  <c r="AQ18" i="174"/>
  <c r="AQ18" i="40"/>
  <c r="AQ18" i="77"/>
  <c r="AQ18" i="29"/>
  <c r="AQ18" i="115"/>
  <c r="AQ18" i="173"/>
  <c r="AQ18" i="114"/>
  <c r="AQ18" i="104"/>
  <c r="AQ18" i="99"/>
  <c r="AQ18" i="21"/>
  <c r="AQ18" i="42"/>
  <c r="AW13" i="77"/>
  <c r="BA10" i="2"/>
  <c r="BA9" i="150"/>
  <c r="BA9" i="148"/>
  <c r="BA9" i="147"/>
  <c r="BA9" i="146"/>
  <c r="BA9" i="149"/>
  <c r="BA9" i="174"/>
  <c r="BA9" i="40"/>
  <c r="BA9" i="77"/>
  <c r="BA9" i="29"/>
  <c r="BA9" i="115"/>
  <c r="BA9" i="104"/>
  <c r="BA9" i="173"/>
  <c r="BA9" i="21"/>
  <c r="BA9" i="114"/>
  <c r="BA9" i="42"/>
  <c r="BA9" i="99"/>
  <c r="AW10" i="2"/>
  <c r="AW9" i="150"/>
  <c r="AW9" i="148"/>
  <c r="AW9" i="147"/>
  <c r="AW9" i="146"/>
  <c r="AW9" i="149"/>
  <c r="AW9" i="174"/>
  <c r="AW9" i="40"/>
  <c r="AW9" i="115"/>
  <c r="AW9" i="77"/>
  <c r="AW9" i="29"/>
  <c r="AW9" i="173"/>
  <c r="AW9" i="42"/>
  <c r="AW9" i="104"/>
  <c r="AW9" i="114"/>
  <c r="AW9" i="99"/>
  <c r="AW9" i="21"/>
  <c r="AS10" i="2"/>
  <c r="AS9" i="150"/>
  <c r="AS9" i="148"/>
  <c r="AS9" i="147"/>
  <c r="AS9" i="146"/>
  <c r="AS9" i="174"/>
  <c r="AS9" i="40"/>
  <c r="AS9" i="149"/>
  <c r="AS9" i="115"/>
  <c r="AS9" i="77"/>
  <c r="AS9" i="29"/>
  <c r="AS9" i="173"/>
  <c r="AS9" i="42"/>
  <c r="AS9" i="21"/>
  <c r="AS9" i="99"/>
  <c r="AS9" i="114"/>
  <c r="AS9" i="104"/>
  <c r="BB32" i="2"/>
  <c r="BB31" i="150"/>
  <c r="BB31" i="148"/>
  <c r="BB31" i="147"/>
  <c r="BB31" i="146"/>
  <c r="BB31" i="174"/>
  <c r="BB31" i="115"/>
  <c r="BB31" i="149"/>
  <c r="BB31" i="40"/>
  <c r="BB31" i="29"/>
  <c r="BB31" i="42"/>
  <c r="BB31" i="173"/>
  <c r="BB31" i="77"/>
  <c r="BB31" i="21"/>
  <c r="BB31" i="114"/>
  <c r="BB31" i="104"/>
  <c r="BB31" i="99"/>
  <c r="BG22" i="2"/>
  <c r="BF13" i="150"/>
  <c r="BF13" i="148"/>
  <c r="BF13" i="147"/>
  <c r="BF13" i="146"/>
  <c r="BF13" i="149"/>
  <c r="BF13" i="174"/>
  <c r="BF13" i="40"/>
  <c r="BF13" i="115"/>
  <c r="BF13" i="77"/>
  <c r="BF13" i="29"/>
  <c r="BF13" i="173"/>
  <c r="BF13" i="42"/>
  <c r="BF13" i="21"/>
  <c r="BF13" i="104"/>
  <c r="BF13" i="99"/>
  <c r="BF13" i="114"/>
  <c r="BN12" i="150"/>
  <c r="BN12" i="148"/>
  <c r="BN12" i="147"/>
  <c r="BN12" i="146"/>
  <c r="BN12" i="149"/>
  <c r="BN12" i="174"/>
  <c r="BN12" i="115"/>
  <c r="BN12" i="40"/>
  <c r="BN12" i="77"/>
  <c r="BN12" i="29"/>
  <c r="BN12" i="42"/>
  <c r="BN12" i="173"/>
  <c r="BN12" i="104"/>
  <c r="BN12" i="21"/>
  <c r="BN12" i="114"/>
  <c r="BN12" i="99"/>
  <c r="BJ12" i="150"/>
  <c r="BJ12" i="148"/>
  <c r="BJ12" i="147"/>
  <c r="BJ12" i="146"/>
  <c r="BJ12" i="149"/>
  <c r="BJ12" i="174"/>
  <c r="BJ12" i="115"/>
  <c r="BJ12" i="40"/>
  <c r="BJ12" i="77"/>
  <c r="BJ12" i="29"/>
  <c r="BJ12" i="42"/>
  <c r="BJ12" i="173"/>
  <c r="BJ12" i="104"/>
  <c r="BJ12" i="21"/>
  <c r="BJ12" i="99"/>
  <c r="BJ13" i="2"/>
  <c r="BJ12" i="114"/>
  <c r="BF12" i="150"/>
  <c r="BF12" i="148"/>
  <c r="BF12" i="147"/>
  <c r="BF12" i="146"/>
  <c r="BF12" i="149"/>
  <c r="BF12" i="174"/>
  <c r="BF12" i="115"/>
  <c r="BF12" i="40"/>
  <c r="BF12" i="77"/>
  <c r="BF12" i="29"/>
  <c r="BF12" i="42"/>
  <c r="BF12" i="173"/>
  <c r="BF12" i="104"/>
  <c r="BF12" i="21"/>
  <c r="BF12" i="114"/>
  <c r="BF12" i="99"/>
  <c r="AT32" i="2"/>
  <c r="AT31" i="150"/>
  <c r="AT31" i="148"/>
  <c r="AT31" i="147"/>
  <c r="AT31" i="146"/>
  <c r="AT31" i="174"/>
  <c r="AT31" i="115"/>
  <c r="AT31" i="149"/>
  <c r="AT31" i="40"/>
  <c r="AT31" i="77"/>
  <c r="AT31" i="29"/>
  <c r="AT31" i="42"/>
  <c r="AT31" i="173"/>
  <c r="AT31" i="21"/>
  <c r="AT31" i="104"/>
  <c r="AT31" i="114"/>
  <c r="AT31" i="99"/>
  <c r="AT24" i="150"/>
  <c r="AT24" i="148"/>
  <c r="AT24" i="147"/>
  <c r="AT24" i="146"/>
  <c r="AT24" i="149"/>
  <c r="AT24" i="174"/>
  <c r="AT24" i="115"/>
  <c r="AT24" i="40"/>
  <c r="AT24" i="77"/>
  <c r="AT24" i="29"/>
  <c r="AT24" i="42"/>
  <c r="AT24" i="173"/>
  <c r="AT24" i="21"/>
  <c r="AT24" i="104"/>
  <c r="AT24" i="99"/>
  <c r="AT25" i="2"/>
  <c r="AT24" i="114"/>
  <c r="AU16" i="150"/>
  <c r="AU16" i="148"/>
  <c r="AU16" i="147"/>
  <c r="AU16" i="146"/>
  <c r="AU16" i="149"/>
  <c r="AU16" i="174"/>
  <c r="AU16" i="115"/>
  <c r="AU16" i="40"/>
  <c r="AU16" i="77"/>
  <c r="AU16" i="29"/>
  <c r="AU16" i="42"/>
  <c r="AU16" i="173"/>
  <c r="AU16" i="104"/>
  <c r="AU16" i="21"/>
  <c r="AU16" i="99"/>
  <c r="AU16" i="114"/>
  <c r="BM30" i="2"/>
  <c r="BM29" i="150"/>
  <c r="BM29" i="148"/>
  <c r="BM29" i="147"/>
  <c r="BM29" i="146"/>
  <c r="BM29" i="149"/>
  <c r="BM29" i="174"/>
  <c r="BM29" i="115"/>
  <c r="BM29" i="40"/>
  <c r="BM29" i="77"/>
  <c r="BM29" i="29"/>
  <c r="BM29" i="42"/>
  <c r="BM29" i="173"/>
  <c r="BM29" i="104"/>
  <c r="BM29" i="114"/>
  <c r="BM29" i="21"/>
  <c r="BM29" i="99"/>
  <c r="BE30" i="2"/>
  <c r="BE29" i="150"/>
  <c r="BE29" i="147"/>
  <c r="BE29" i="148"/>
  <c r="BE29" i="146"/>
  <c r="BE29" i="149"/>
  <c r="BE29" i="174"/>
  <c r="BE29" i="115"/>
  <c r="BE29" i="40"/>
  <c r="BE29" i="77"/>
  <c r="BE29" i="29"/>
  <c r="BE29" i="42"/>
  <c r="BE29" i="173"/>
  <c r="BE29" i="104"/>
  <c r="BE29" i="21"/>
  <c r="BE29" i="114"/>
  <c r="BE29" i="99"/>
  <c r="BN24" i="150"/>
  <c r="BN24" i="148"/>
  <c r="BN24" i="147"/>
  <c r="BN24" i="146"/>
  <c r="BN24" i="149"/>
  <c r="BN24" i="174"/>
  <c r="BN24" i="115"/>
  <c r="BN24" i="40"/>
  <c r="BN24" i="77"/>
  <c r="BN24" i="29"/>
  <c r="BN24" i="42"/>
  <c r="BN24" i="173"/>
  <c r="BN24" i="104"/>
  <c r="BN24" i="21"/>
  <c r="BN24" i="114"/>
  <c r="BN24" i="99"/>
  <c r="BO22" i="150"/>
  <c r="BO22" i="148"/>
  <c r="BO22" i="147"/>
  <c r="BO22" i="146"/>
  <c r="BO22" i="149"/>
  <c r="BO22" i="174"/>
  <c r="BO22" i="115"/>
  <c r="BO22" i="40"/>
  <c r="BO22" i="77"/>
  <c r="BO22" i="29"/>
  <c r="BO22" i="42"/>
  <c r="BO22" i="173"/>
  <c r="BO22" i="21"/>
  <c r="BO22" i="104"/>
  <c r="BO22" i="114"/>
  <c r="BO22" i="99"/>
  <c r="BJ19" i="149"/>
  <c r="AY41" i="173"/>
  <c r="AY41" i="21"/>
  <c r="AY41" i="104"/>
  <c r="AY42" i="2"/>
  <c r="AY41" i="114"/>
  <c r="AY41" i="99"/>
  <c r="AU41" i="173"/>
  <c r="AU41" i="21"/>
  <c r="AU41" i="104"/>
  <c r="AU42" i="2"/>
  <c r="AU41" i="99"/>
  <c r="AU41" i="114"/>
  <c r="AQ41" i="173"/>
  <c r="AQ41" i="21"/>
  <c r="AQ41" i="104"/>
  <c r="AQ41" i="114"/>
  <c r="AQ42" i="2"/>
  <c r="AQ41" i="99"/>
  <c r="AS35" i="150"/>
  <c r="AS35" i="148"/>
  <c r="AS35" i="147"/>
  <c r="AS35" i="146"/>
  <c r="AS35" i="149"/>
  <c r="AS35" i="174"/>
  <c r="AS35" i="115"/>
  <c r="AS35" i="40"/>
  <c r="AS35" i="77"/>
  <c r="AS35" i="29"/>
  <c r="AS35" i="42"/>
  <c r="AS35" i="104"/>
  <c r="AS35" i="173"/>
  <c r="AS35" i="21"/>
  <c r="AS35" i="114"/>
  <c r="AS35" i="99"/>
  <c r="AS36" i="2"/>
  <c r="AX34" i="150"/>
  <c r="AX34" i="148"/>
  <c r="AX34" i="147"/>
  <c r="AX34" i="146"/>
  <c r="AX34" i="149"/>
  <c r="AX34" i="174"/>
  <c r="AX34" i="115"/>
  <c r="AX34" i="40"/>
  <c r="AX34" i="77"/>
  <c r="AX34" i="29"/>
  <c r="AX34" i="42"/>
  <c r="AX34" i="173"/>
  <c r="AX34" i="21"/>
  <c r="AX34" i="99"/>
  <c r="AX34" i="114"/>
  <c r="AX34" i="104"/>
  <c r="AT34" i="150"/>
  <c r="AT34" i="148"/>
  <c r="AT34" i="147"/>
  <c r="AT34" i="146"/>
  <c r="AT34" i="149"/>
  <c r="AT34" i="174"/>
  <c r="AT34" i="115"/>
  <c r="AT34" i="40"/>
  <c r="AT34" i="77"/>
  <c r="AT34" i="42"/>
  <c r="AT34" i="173"/>
  <c r="AT34" i="29"/>
  <c r="AT34" i="21"/>
  <c r="AT34" i="104"/>
  <c r="AT34" i="99"/>
  <c r="AT35" i="2"/>
  <c r="AT34" i="114"/>
  <c r="BA31" i="2"/>
  <c r="BA30" i="150"/>
  <c r="BA30" i="148"/>
  <c r="BA30" i="147"/>
  <c r="BA30" i="146"/>
  <c r="BA30" i="149"/>
  <c r="BA30" i="174"/>
  <c r="BA30" i="115"/>
  <c r="BA30" i="40"/>
  <c r="BA30" i="77"/>
  <c r="BA30" i="29"/>
  <c r="BA30" i="42"/>
  <c r="BA30" i="173"/>
  <c r="BA30" i="21"/>
  <c r="BA30" i="104"/>
  <c r="BA30" i="99"/>
  <c r="BA30" i="114"/>
  <c r="AS31" i="2"/>
  <c r="AS30" i="150"/>
  <c r="AS30" i="148"/>
  <c r="AS30" i="147"/>
  <c r="AS30" i="146"/>
  <c r="AS30" i="149"/>
  <c r="AS30" i="174"/>
  <c r="AS30" i="115"/>
  <c r="AS30" i="40"/>
  <c r="AS30" i="77"/>
  <c r="AS30" i="29"/>
  <c r="AS30" i="42"/>
  <c r="AS30" i="173"/>
  <c r="AS30" i="104"/>
  <c r="AS30" i="21"/>
  <c r="AS30" i="99"/>
  <c r="AS30" i="114"/>
  <c r="AT19" i="150"/>
  <c r="AT19" i="148"/>
  <c r="AT19" i="147"/>
  <c r="AT19" i="146"/>
  <c r="AT19" i="149"/>
  <c r="AT19" i="174"/>
  <c r="AT19" i="40"/>
  <c r="AT19" i="115"/>
  <c r="AT19" i="77"/>
  <c r="AT19" i="29"/>
  <c r="AT19" i="173"/>
  <c r="AT19" i="104"/>
  <c r="AT19" i="42"/>
  <c r="AT19" i="21"/>
  <c r="AT19" i="114"/>
  <c r="AT19" i="99"/>
  <c r="AZ15" i="150"/>
  <c r="AZ15" i="148"/>
  <c r="AZ15" i="147"/>
  <c r="AZ15" i="146"/>
  <c r="AZ15" i="149"/>
  <c r="AZ15" i="174"/>
  <c r="AZ15" i="115"/>
  <c r="AZ15" i="40"/>
  <c r="AZ15" i="77"/>
  <c r="AZ15" i="29"/>
  <c r="AZ15" i="42"/>
  <c r="AZ15" i="173"/>
  <c r="AZ15" i="21"/>
  <c r="AZ15" i="114"/>
  <c r="AZ15" i="99"/>
  <c r="AZ15" i="104"/>
  <c r="AZ16" i="2"/>
  <c r="AV15" i="150"/>
  <c r="AV15" i="147"/>
  <c r="AV15" i="146"/>
  <c r="AV15" i="149"/>
  <c r="AV15" i="174"/>
  <c r="AV15" i="148"/>
  <c r="AV15" i="115"/>
  <c r="AV15" i="40"/>
  <c r="AV15" i="77"/>
  <c r="AV15" i="29"/>
  <c r="AV15" i="42"/>
  <c r="AV15" i="173"/>
  <c r="AV15" i="21"/>
  <c r="AV15" i="99"/>
  <c r="AV16" i="2"/>
  <c r="AV15" i="104"/>
  <c r="AV15" i="114"/>
  <c r="AR15" i="150"/>
  <c r="AR15" i="148"/>
  <c r="AR15" i="147"/>
  <c r="AR15" i="146"/>
  <c r="AR15" i="149"/>
  <c r="AR15" i="174"/>
  <c r="AR15" i="115"/>
  <c r="AR15" i="40"/>
  <c r="AR15" i="77"/>
  <c r="AR15" i="29"/>
  <c r="AR15" i="42"/>
  <c r="AR15" i="173"/>
  <c r="AR15" i="21"/>
  <c r="AR15" i="114"/>
  <c r="AR15" i="99"/>
  <c r="AR15" i="104"/>
  <c r="AR16" i="2"/>
  <c r="AT13" i="150"/>
  <c r="AT13" i="148"/>
  <c r="AT13" i="146"/>
  <c r="AT13" i="147"/>
  <c r="AT13" i="149"/>
  <c r="AT13" i="174"/>
  <c r="AT13" i="40"/>
  <c r="AT13" i="77"/>
  <c r="AT13" i="29"/>
  <c r="AT13" i="115"/>
  <c r="AT13" i="104"/>
  <c r="AT13" i="173"/>
  <c r="AT13" i="42"/>
  <c r="AT13" i="21"/>
  <c r="AT13" i="114"/>
  <c r="AT13" i="99"/>
  <c r="BP35" i="2"/>
  <c r="BP34" i="150"/>
  <c r="BP34" i="147"/>
  <c r="BP34" i="146"/>
  <c r="BP34" i="148"/>
  <c r="BP34" i="174"/>
  <c r="BP34" i="115"/>
  <c r="BP34" i="149"/>
  <c r="BP34" i="77"/>
  <c r="BP34" i="42"/>
  <c r="BP34" i="40"/>
  <c r="BP34" i="29"/>
  <c r="BP34" i="173"/>
  <c r="BP34" i="114"/>
  <c r="BP34" i="21"/>
  <c r="BP34" i="104"/>
  <c r="BP34" i="99"/>
  <c r="BL35" i="2"/>
  <c r="BL34" i="150"/>
  <c r="BL34" i="147"/>
  <c r="BL34" i="148"/>
  <c r="BL34" i="146"/>
  <c r="BL34" i="149"/>
  <c r="BL34" i="174"/>
  <c r="BL34" i="115"/>
  <c r="BL34" i="40"/>
  <c r="BL34" i="29"/>
  <c r="BL34" i="42"/>
  <c r="BL34" i="114"/>
  <c r="BL34" i="173"/>
  <c r="BL34" i="21"/>
  <c r="BL34" i="77"/>
  <c r="BL34" i="104"/>
  <c r="BL34" i="99"/>
  <c r="BH35" i="2"/>
  <c r="BH34" i="150"/>
  <c r="BH34" i="147"/>
  <c r="BH34" i="148"/>
  <c r="BH34" i="146"/>
  <c r="BH34" i="174"/>
  <c r="BH34" i="115"/>
  <c r="BH34" i="149"/>
  <c r="BH34" i="42"/>
  <c r="BH34" i="173"/>
  <c r="BH34" i="29"/>
  <c r="BH34" i="77"/>
  <c r="BH34" i="40"/>
  <c r="BH34" i="21"/>
  <c r="BH34" i="114"/>
  <c r="BH34" i="99"/>
  <c r="BH34" i="104"/>
  <c r="BD35" i="2"/>
  <c r="BD34" i="150"/>
  <c r="BD34" i="148"/>
  <c r="BD34" i="147"/>
  <c r="BD34" i="146"/>
  <c r="BD34" i="174"/>
  <c r="BD34" i="115"/>
  <c r="BD34" i="149"/>
  <c r="BD34" i="42"/>
  <c r="BD34" i="173"/>
  <c r="BD34" i="77"/>
  <c r="BD34" i="40"/>
  <c r="BD34" i="29"/>
  <c r="BD34" i="21"/>
  <c r="BD34" i="114"/>
  <c r="BD34" i="104"/>
  <c r="BD34" i="99"/>
  <c r="BP19" i="2"/>
  <c r="BP18" i="150"/>
  <c r="BP18" i="148"/>
  <c r="BP18" i="147"/>
  <c r="BP18" i="146"/>
  <c r="BP18" i="149"/>
  <c r="BP18" i="115"/>
  <c r="BP18" i="40"/>
  <c r="BP18" i="174"/>
  <c r="BP18" i="42"/>
  <c r="BP18" i="173"/>
  <c r="BP18" i="29"/>
  <c r="BP18" i="77"/>
  <c r="BP18" i="114"/>
  <c r="BP18" i="21"/>
  <c r="BP18" i="99"/>
  <c r="BP18" i="104"/>
  <c r="BL19" i="2"/>
  <c r="BL18" i="150"/>
  <c r="BL18" i="148"/>
  <c r="BL18" i="147"/>
  <c r="BL18" i="146"/>
  <c r="BL18" i="115"/>
  <c r="BL18" i="40"/>
  <c r="BL18" i="174"/>
  <c r="BL18" i="149"/>
  <c r="BL18" i="42"/>
  <c r="BL18" i="173"/>
  <c r="BL18" i="29"/>
  <c r="BL18" i="77"/>
  <c r="BL18" i="114"/>
  <c r="BL18" i="21"/>
  <c r="BL18" i="104"/>
  <c r="BL18" i="99"/>
  <c r="BH19" i="2"/>
  <c r="BH18" i="150"/>
  <c r="BH18" i="147"/>
  <c r="BH18" i="148"/>
  <c r="BH18" i="146"/>
  <c r="BH18" i="115"/>
  <c r="BH18" i="40"/>
  <c r="BH18" i="149"/>
  <c r="BH18" i="174"/>
  <c r="BH18" i="29"/>
  <c r="BH18" i="42"/>
  <c r="BH18" i="173"/>
  <c r="BH18" i="77"/>
  <c r="BH18" i="21"/>
  <c r="BH18" i="114"/>
  <c r="BH18" i="104"/>
  <c r="BH18" i="99"/>
  <c r="BD19" i="2"/>
  <c r="BD18" i="150"/>
  <c r="BD18" i="148"/>
  <c r="BD18" i="147"/>
  <c r="BD18" i="146"/>
  <c r="BD18" i="174"/>
  <c r="BD18" i="115"/>
  <c r="BD18" i="40"/>
  <c r="BD18" i="149"/>
  <c r="BD18" i="77"/>
  <c r="BD18" i="42"/>
  <c r="BD18" i="173"/>
  <c r="BD18" i="21"/>
  <c r="BD18" i="114"/>
  <c r="BD18" i="29"/>
  <c r="BD18" i="104"/>
  <c r="BD18" i="99"/>
  <c r="BK16" i="148"/>
  <c r="BK16" i="174"/>
  <c r="BK16" i="29"/>
  <c r="BK16" i="104"/>
  <c r="BM16" i="2"/>
  <c r="BM15" i="150"/>
  <c r="BM15" i="148"/>
  <c r="BM15" i="147"/>
  <c r="BM15" i="146"/>
  <c r="BM15" i="149"/>
  <c r="BM15" i="174"/>
  <c r="BM15" i="40"/>
  <c r="BM15" i="115"/>
  <c r="BM15" i="77"/>
  <c r="BM15" i="29"/>
  <c r="BM15" i="173"/>
  <c r="BM15" i="104"/>
  <c r="BM15" i="42"/>
  <c r="BM15" i="21"/>
  <c r="BM15" i="99"/>
  <c r="BM15" i="114"/>
  <c r="BI16" i="2"/>
  <c r="BI15" i="150"/>
  <c r="BI15" i="148"/>
  <c r="BI15" i="146"/>
  <c r="BI15" i="147"/>
  <c r="BI15" i="174"/>
  <c r="BI15" i="115"/>
  <c r="BI15" i="149"/>
  <c r="BI15" i="77"/>
  <c r="BI15" i="29"/>
  <c r="BI15" i="40"/>
  <c r="BI15" i="42"/>
  <c r="BI15" i="104"/>
  <c r="BI15" i="21"/>
  <c r="BI15" i="99"/>
  <c r="BI15" i="114"/>
  <c r="BI15" i="173"/>
  <c r="BE16" i="2"/>
  <c r="BE15" i="150"/>
  <c r="BE15" i="148"/>
  <c r="BE15" i="147"/>
  <c r="BE15" i="146"/>
  <c r="BE15" i="149"/>
  <c r="BE15" i="174"/>
  <c r="BE15" i="40"/>
  <c r="BE15" i="77"/>
  <c r="BE15" i="29"/>
  <c r="BE15" i="115"/>
  <c r="BE15" i="104"/>
  <c r="BE15" i="173"/>
  <c r="BE15" i="99"/>
  <c r="BE15" i="114"/>
  <c r="BE15" i="42"/>
  <c r="BE15" i="21"/>
  <c r="BN13" i="150"/>
  <c r="BN13" i="148"/>
  <c r="BN13" i="149"/>
  <c r="BN13" i="146"/>
  <c r="BN13" i="147"/>
  <c r="BN13" i="174"/>
  <c r="BN13" i="115"/>
  <c r="BN13" i="77"/>
  <c r="BN13" i="29"/>
  <c r="BN13" i="40"/>
  <c r="BN13" i="42"/>
  <c r="BN13" i="99"/>
  <c r="BN13" i="173"/>
  <c r="BN13" i="104"/>
  <c r="BN13" i="21"/>
  <c r="BN13" i="114"/>
  <c r="BO9" i="150"/>
  <c r="BO9" i="148"/>
  <c r="BO9" i="147"/>
  <c r="BO9" i="146"/>
  <c r="BO9" i="149"/>
  <c r="BO9" i="174"/>
  <c r="BO9" i="115"/>
  <c r="BO9" i="40"/>
  <c r="BO9" i="77"/>
  <c r="BO9" i="29"/>
  <c r="BO9" i="42"/>
  <c r="BO9" i="173"/>
  <c r="BO9" i="21"/>
  <c r="BO9" i="114"/>
  <c r="BO9" i="104"/>
  <c r="BO9" i="99"/>
  <c r="BK9" i="150"/>
  <c r="BK9" i="148"/>
  <c r="BK9" i="147"/>
  <c r="BK9" i="146"/>
  <c r="BK9" i="149"/>
  <c r="BK9" i="174"/>
  <c r="BK9" i="115"/>
  <c r="BK9" i="40"/>
  <c r="BK9" i="77"/>
  <c r="BK9" i="29"/>
  <c r="BK9" i="42"/>
  <c r="BK9" i="173"/>
  <c r="BK9" i="21"/>
  <c r="BK9" i="114"/>
  <c r="BK10" i="2"/>
  <c r="BK9" i="104"/>
  <c r="BK9" i="99"/>
  <c r="BG9" i="150"/>
  <c r="BG9" i="148"/>
  <c r="BG9" i="147"/>
  <c r="BG9" i="146"/>
  <c r="BG9" i="149"/>
  <c r="BG9" i="174"/>
  <c r="BG9" i="115"/>
  <c r="BG9" i="40"/>
  <c r="BG9" i="77"/>
  <c r="BG9" i="29"/>
  <c r="BG9" i="42"/>
  <c r="BG9" i="173"/>
  <c r="BG9" i="21"/>
  <c r="BG9" i="114"/>
  <c r="BG9" i="104"/>
  <c r="BG9" i="99"/>
  <c r="BC9" i="150"/>
  <c r="BC9" i="148"/>
  <c r="BC9" i="147"/>
  <c r="BC9" i="146"/>
  <c r="BC9" i="149"/>
  <c r="BC9" i="174"/>
  <c r="BC9" i="115"/>
  <c r="BC9" i="40"/>
  <c r="BC9" i="77"/>
  <c r="BC9" i="29"/>
  <c r="BC9" i="42"/>
  <c r="BC9" i="173"/>
  <c r="BC9" i="21"/>
  <c r="BC9" i="114"/>
  <c r="BC10" i="2"/>
  <c r="BC9" i="104"/>
  <c r="BC9" i="99"/>
  <c r="BM7" i="150"/>
  <c r="BM7" i="148"/>
  <c r="BM7" i="147"/>
  <c r="BM7" i="146"/>
  <c r="BM7" i="149"/>
  <c r="BM7" i="174"/>
  <c r="BM7" i="115"/>
  <c r="BM7" i="40"/>
  <c r="BM7" i="77"/>
  <c r="BM7" i="29"/>
  <c r="BM7" i="42"/>
  <c r="BM7" i="173"/>
  <c r="BM7" i="21"/>
  <c r="BM7" i="114"/>
  <c r="BM7" i="99"/>
  <c r="BM7" i="104"/>
  <c r="BI7" i="150"/>
  <c r="BI7" i="148"/>
  <c r="BI7" i="147"/>
  <c r="BI7" i="146"/>
  <c r="BI7" i="149"/>
  <c r="BI7" i="174"/>
  <c r="BI7" i="115"/>
  <c r="BI7" i="40"/>
  <c r="BI7" i="77"/>
  <c r="BI7" i="29"/>
  <c r="BI7" i="42"/>
  <c r="BI7" i="173"/>
  <c r="BI7" i="21"/>
  <c r="BI7" i="104"/>
  <c r="BI7" i="99"/>
  <c r="BI7" i="114"/>
  <c r="BE7" i="150"/>
  <c r="BE7" i="148"/>
  <c r="BE7" i="147"/>
  <c r="BE7" i="146"/>
  <c r="BE7" i="149"/>
  <c r="BE7" i="174"/>
  <c r="BE7" i="115"/>
  <c r="BE7" i="40"/>
  <c r="BE7" i="77"/>
  <c r="BE7" i="29"/>
  <c r="BE7" i="42"/>
  <c r="BE7" i="173"/>
  <c r="BE7" i="21"/>
  <c r="BE7" i="114"/>
  <c r="BE7" i="99"/>
  <c r="BE7" i="104"/>
  <c r="AV7" i="150"/>
  <c r="AV7" i="148"/>
  <c r="AV7" i="147"/>
  <c r="AV7" i="146"/>
  <c r="AV7" i="149"/>
  <c r="AV7" i="174"/>
  <c r="AV7" i="115"/>
  <c r="AV7" i="40"/>
  <c r="AV7" i="77"/>
  <c r="AV7" i="29"/>
  <c r="AV7" i="42"/>
  <c r="AV7" i="173"/>
  <c r="AV7" i="21"/>
  <c r="AV7" i="114"/>
  <c r="AX41" i="173"/>
  <c r="AX41" i="21"/>
  <c r="AX41" i="104"/>
  <c r="AT41" i="173"/>
  <c r="AT41" i="21"/>
  <c r="AT41" i="104"/>
  <c r="AW36" i="2"/>
  <c r="AW35" i="146"/>
  <c r="AW35" i="40"/>
  <c r="AW35" i="104"/>
  <c r="BA34" i="150"/>
  <c r="BA34" i="148"/>
  <c r="BA34" i="147"/>
  <c r="BA34" i="146"/>
  <c r="BA34" i="149"/>
  <c r="BA34" i="174"/>
  <c r="BA34" i="115"/>
  <c r="BA34" i="40"/>
  <c r="BA34" i="77"/>
  <c r="BA34" i="29"/>
  <c r="BA34" i="42"/>
  <c r="BA34" i="173"/>
  <c r="BA34" i="104"/>
  <c r="BA34" i="21"/>
  <c r="BA34" i="114"/>
  <c r="AW34" i="150"/>
  <c r="AW34" i="148"/>
  <c r="AW34" i="147"/>
  <c r="AW34" i="146"/>
  <c r="AW34" i="149"/>
  <c r="AW34" i="174"/>
  <c r="AW34" i="115"/>
  <c r="AW34" i="40"/>
  <c r="AW34" i="77"/>
  <c r="AW34" i="29"/>
  <c r="AW34" i="42"/>
  <c r="AW34" i="173"/>
  <c r="AW34" i="21"/>
  <c r="AW34" i="104"/>
  <c r="AW34" i="114"/>
  <c r="AS34" i="150"/>
  <c r="AS34" i="148"/>
  <c r="AS34" i="147"/>
  <c r="AS34" i="146"/>
  <c r="AS34" i="149"/>
  <c r="AS34" i="174"/>
  <c r="AS34" i="115"/>
  <c r="AS34" i="40"/>
  <c r="AS34" i="77"/>
  <c r="AS34" i="42"/>
  <c r="AS34" i="173"/>
  <c r="AS34" i="29"/>
  <c r="AS34" i="21"/>
  <c r="AS34" i="104"/>
  <c r="AS34" i="114"/>
  <c r="AX29" i="150"/>
  <c r="AX29" i="148"/>
  <c r="AX29" i="147"/>
  <c r="AX29" i="146"/>
  <c r="AX29" i="149"/>
  <c r="AX29" i="174"/>
  <c r="AX29" i="115"/>
  <c r="AX29" i="40"/>
  <c r="AX29" i="77"/>
  <c r="AX29" i="42"/>
  <c r="AX29" i="173"/>
  <c r="AX29" i="21"/>
  <c r="AT29" i="150"/>
  <c r="AT29" i="148"/>
  <c r="AT29" i="147"/>
  <c r="AT29" i="146"/>
  <c r="AT29" i="149"/>
  <c r="AT29" i="174"/>
  <c r="AT29" i="115"/>
  <c r="AT29" i="40"/>
  <c r="AT29" i="77"/>
  <c r="AT29" i="29"/>
  <c r="AT29" i="42"/>
  <c r="AT29" i="173"/>
  <c r="AT29" i="21"/>
  <c r="BA24" i="150"/>
  <c r="BA24" i="148"/>
  <c r="BA24" i="147"/>
  <c r="BA24" i="146"/>
  <c r="BA24" i="149"/>
  <c r="BA24" i="115"/>
  <c r="BA24" i="40"/>
  <c r="BA24" i="77"/>
  <c r="BA24" i="29"/>
  <c r="BA24" i="174"/>
  <c r="BA24" i="42"/>
  <c r="BA24" i="173"/>
  <c r="BA24" i="104"/>
  <c r="BA24" i="21"/>
  <c r="BA24" i="114"/>
  <c r="AW24" i="150"/>
  <c r="AW24" i="148"/>
  <c r="AW24" i="147"/>
  <c r="AW24" i="146"/>
  <c r="AW24" i="149"/>
  <c r="AW24" i="174"/>
  <c r="AW24" i="115"/>
  <c r="AW24" i="40"/>
  <c r="AW24" i="77"/>
  <c r="AW24" i="29"/>
  <c r="AW24" i="42"/>
  <c r="AW24" i="173"/>
  <c r="AW24" i="21"/>
  <c r="AW24" i="104"/>
  <c r="AW24" i="114"/>
  <c r="AS24" i="150"/>
  <c r="AS24" i="148"/>
  <c r="AS24" i="147"/>
  <c r="AS24" i="146"/>
  <c r="AS24" i="149"/>
  <c r="AS24" i="174"/>
  <c r="AS24" i="115"/>
  <c r="AS24" i="40"/>
  <c r="AS24" i="77"/>
  <c r="AS24" i="29"/>
  <c r="AS24" i="42"/>
  <c r="AS24" i="173"/>
  <c r="AS24" i="21"/>
  <c r="AS24" i="104"/>
  <c r="AS24" i="114"/>
  <c r="AX22" i="2"/>
  <c r="AX21" i="150"/>
  <c r="AX21" i="148"/>
  <c r="AX21" i="147"/>
  <c r="AX21" i="146"/>
  <c r="AX21" i="149"/>
  <c r="AX21" i="115"/>
  <c r="AX21" i="40"/>
  <c r="AX21" i="174"/>
  <c r="AX21" i="42"/>
  <c r="AX21" i="173"/>
  <c r="AX21" i="29"/>
  <c r="AX21" i="21"/>
  <c r="AX21" i="104"/>
  <c r="AX21" i="114"/>
  <c r="AX21" i="77"/>
  <c r="AT22" i="2"/>
  <c r="AT21" i="150"/>
  <c r="AT21" i="148"/>
  <c r="AT21" i="147"/>
  <c r="AT21" i="146"/>
  <c r="AT21" i="115"/>
  <c r="AT21" i="40"/>
  <c r="AT21" i="174"/>
  <c r="AT21" i="149"/>
  <c r="AT21" i="42"/>
  <c r="AT21" i="173"/>
  <c r="AT21" i="29"/>
  <c r="AT21" i="77"/>
  <c r="AT21" i="21"/>
  <c r="AT21" i="104"/>
  <c r="AT21" i="114"/>
  <c r="AX18" i="150"/>
  <c r="AX18" i="148"/>
  <c r="AX18" i="147"/>
  <c r="AX18" i="146"/>
  <c r="AX18" i="149"/>
  <c r="AX18" i="174"/>
  <c r="AX18" i="115"/>
  <c r="AX18" i="40"/>
  <c r="AX18" i="77"/>
  <c r="AX18" i="29"/>
  <c r="AX18" i="42"/>
  <c r="AX18" i="173"/>
  <c r="AX18" i="21"/>
  <c r="AT18" i="150"/>
  <c r="AT18" i="148"/>
  <c r="AT18" i="147"/>
  <c r="AT18" i="146"/>
  <c r="AT18" i="149"/>
  <c r="AT18" i="174"/>
  <c r="AT18" i="115"/>
  <c r="AT18" i="40"/>
  <c r="AT18" i="77"/>
  <c r="AT18" i="29"/>
  <c r="AT18" i="42"/>
  <c r="AT18" i="173"/>
  <c r="AT18" i="21"/>
  <c r="AY15" i="150"/>
  <c r="AY15" i="148"/>
  <c r="AY15" i="147"/>
  <c r="AY15" i="149"/>
  <c r="AY15" i="146"/>
  <c r="AY15" i="174"/>
  <c r="AY15" i="115"/>
  <c r="AY15" i="40"/>
  <c r="AY15" i="77"/>
  <c r="AY15" i="29"/>
  <c r="AY15" i="42"/>
  <c r="AY15" i="173"/>
  <c r="AY15" i="21"/>
  <c r="AY15" i="114"/>
  <c r="AU15" i="150"/>
  <c r="AU15" i="148"/>
  <c r="AU15" i="147"/>
  <c r="AU15" i="149"/>
  <c r="AU15" i="174"/>
  <c r="AU15" i="146"/>
  <c r="AU15" i="115"/>
  <c r="AU15" i="40"/>
  <c r="AU15" i="77"/>
  <c r="AU15" i="29"/>
  <c r="AU15" i="42"/>
  <c r="AU15" i="173"/>
  <c r="AU15" i="21"/>
  <c r="AU15" i="104"/>
  <c r="AU15" i="114"/>
  <c r="AQ15" i="150"/>
  <c r="AQ15" i="148"/>
  <c r="AQ15" i="147"/>
  <c r="AQ15" i="146"/>
  <c r="AQ15" i="149"/>
  <c r="AQ15" i="174"/>
  <c r="AQ15" i="115"/>
  <c r="AQ15" i="40"/>
  <c r="AQ15" i="77"/>
  <c r="AQ15" i="29"/>
  <c r="AQ15" i="42"/>
  <c r="AQ15" i="173"/>
  <c r="AQ15" i="21"/>
  <c r="AQ15" i="104"/>
  <c r="AQ15" i="114"/>
  <c r="AY13" i="2"/>
  <c r="AY12" i="150"/>
  <c r="AY12" i="148"/>
  <c r="AY12" i="147"/>
  <c r="AY12" i="146"/>
  <c r="AY12" i="149"/>
  <c r="AY12" i="174"/>
  <c r="AY12" i="40"/>
  <c r="AY12" i="115"/>
  <c r="AY12" i="77"/>
  <c r="AY12" i="29"/>
  <c r="AY12" i="173"/>
  <c r="AY12" i="42"/>
  <c r="AU13" i="2"/>
  <c r="AU12" i="150"/>
  <c r="AU12" i="148"/>
  <c r="AU12" i="147"/>
  <c r="AU12" i="146"/>
  <c r="AU12" i="149"/>
  <c r="AU12" i="174"/>
  <c r="AU12" i="40"/>
  <c r="AU12" i="115"/>
  <c r="AU12" i="77"/>
  <c r="AU12" i="29"/>
  <c r="AU12" i="173"/>
  <c r="AU12" i="42"/>
  <c r="AQ13" i="2"/>
  <c r="AQ12" i="150"/>
  <c r="AQ12" i="148"/>
  <c r="AQ12" i="146"/>
  <c r="AQ12" i="147"/>
  <c r="AQ12" i="149"/>
  <c r="AQ12" i="174"/>
  <c r="AQ12" i="115"/>
  <c r="AQ12" i="77"/>
  <c r="AQ12" i="29"/>
  <c r="AQ12" i="40"/>
  <c r="AQ12" i="42"/>
  <c r="AZ9" i="150"/>
  <c r="AZ9" i="148"/>
  <c r="AZ9" i="147"/>
  <c r="AZ9" i="146"/>
  <c r="AZ9" i="149"/>
  <c r="AZ9" i="174"/>
  <c r="AZ9" i="115"/>
  <c r="AZ9" i="40"/>
  <c r="AZ9" i="77"/>
  <c r="AZ9" i="29"/>
  <c r="AZ9" i="42"/>
  <c r="AZ9" i="173"/>
  <c r="AZ9" i="21"/>
  <c r="AV9" i="150"/>
  <c r="AV9" i="148"/>
  <c r="AV9" i="147"/>
  <c r="AV9" i="146"/>
  <c r="AV9" i="149"/>
  <c r="AV9" i="174"/>
  <c r="AV9" i="115"/>
  <c r="AV9" i="40"/>
  <c r="AV9" i="77"/>
  <c r="AV9" i="29"/>
  <c r="AV9" i="42"/>
  <c r="AV9" i="173"/>
  <c r="AV9" i="21"/>
  <c r="AR9" i="150"/>
  <c r="AR9" i="148"/>
  <c r="AR9" i="147"/>
  <c r="AR9" i="146"/>
  <c r="AR9" i="149"/>
  <c r="AR9" i="174"/>
  <c r="AR9" i="115"/>
  <c r="AR9" i="40"/>
  <c r="AR9" i="77"/>
  <c r="AR9" i="29"/>
  <c r="AR9" i="42"/>
  <c r="AR9" i="173"/>
  <c r="AR9" i="21"/>
  <c r="BB30" i="150"/>
  <c r="BB30" i="148"/>
  <c r="BB30" i="147"/>
  <c r="BB30" i="146"/>
  <c r="BB30" i="149"/>
  <c r="BB30" i="40"/>
  <c r="BB30" i="115"/>
  <c r="BB30" i="77"/>
  <c r="BB30" i="29"/>
  <c r="BB30" i="173"/>
  <c r="BB30" i="42"/>
  <c r="BP51" i="21"/>
  <c r="BP51" i="104"/>
  <c r="BL51" i="21"/>
  <c r="BL51" i="104"/>
  <c r="BL56" i="2"/>
  <c r="BL55" i="21"/>
  <c r="BL55" i="173"/>
  <c r="AV56" i="2"/>
  <c r="AV55" i="173"/>
  <c r="AV55" i="21"/>
  <c r="BP54" i="173"/>
  <c r="BP54" i="21"/>
  <c r="BP54" i="104"/>
  <c r="BL54" i="173"/>
  <c r="BL54" i="21"/>
  <c r="BL54" i="104"/>
  <c r="BH54" i="173"/>
  <c r="BH54" i="21"/>
  <c r="BH54" i="104"/>
  <c r="BD54" i="173"/>
  <c r="BD54" i="21"/>
  <c r="BD54" i="104"/>
  <c r="AZ54" i="173"/>
  <c r="AZ54" i="21"/>
  <c r="AZ54" i="104"/>
  <c r="AV54" i="173"/>
  <c r="AV54" i="21"/>
  <c r="AR54" i="173"/>
  <c r="AR54" i="21"/>
  <c r="AZ7" i="150"/>
  <c r="AZ7" i="148"/>
  <c r="AZ7" i="147"/>
  <c r="AZ7" i="146"/>
  <c r="AZ7" i="149"/>
  <c r="AZ7" i="174"/>
  <c r="AZ7" i="115"/>
  <c r="AZ7" i="40"/>
  <c r="AZ7" i="77"/>
  <c r="AZ7" i="29"/>
  <c r="AZ7" i="42"/>
  <c r="AZ7" i="173"/>
  <c r="AZ7" i="21"/>
  <c r="AZ7" i="104"/>
  <c r="AZ7" i="114"/>
  <c r="BB16" i="2"/>
  <c r="BB15" i="150"/>
  <c r="BB15" i="148"/>
  <c r="BB15" i="147"/>
  <c r="BB15" i="146"/>
  <c r="BB15" i="149"/>
  <c r="BB15" i="115"/>
  <c r="BB15" i="40"/>
  <c r="BB15" i="174"/>
  <c r="BB15" i="29"/>
  <c r="BB15" i="42"/>
  <c r="BB15" i="173"/>
  <c r="BB15" i="77"/>
  <c r="BB15" i="21"/>
  <c r="BB15" i="114"/>
  <c r="BB15" i="104"/>
  <c r="BB29" i="150"/>
  <c r="BB29" i="148"/>
  <c r="BB29" i="147"/>
  <c r="BB29" i="146"/>
  <c r="BB29" i="149"/>
  <c r="BB29" i="174"/>
  <c r="BB29" i="115"/>
  <c r="BB29" i="40"/>
  <c r="BB29" i="77"/>
  <c r="BB29" i="29"/>
  <c r="BB29" i="42"/>
  <c r="BB29" i="173"/>
  <c r="BB29" i="104"/>
  <c r="BB29" i="21"/>
  <c r="BJ43" i="2"/>
  <c r="BJ42" i="173"/>
  <c r="BP42" i="2"/>
  <c r="BP41" i="21"/>
  <c r="BP41" i="173"/>
  <c r="BL42" i="2"/>
  <c r="BL41" i="21"/>
  <c r="BL41" i="173"/>
  <c r="BH42" i="2"/>
  <c r="BH41" i="173"/>
  <c r="BH41" i="21"/>
  <c r="BD42" i="2"/>
  <c r="BD41" i="173"/>
  <c r="BD41" i="21"/>
  <c r="BO36" i="2"/>
  <c r="BO35" i="150"/>
  <c r="BO35" i="147"/>
  <c r="BO35" i="148"/>
  <c r="BO35" i="146"/>
  <c r="BO35" i="174"/>
  <c r="BO35" i="115"/>
  <c r="BO35" i="149"/>
  <c r="BO35" i="29"/>
  <c r="BO35" i="42"/>
  <c r="BO35" i="77"/>
  <c r="BO35" i="173"/>
  <c r="BO35" i="21"/>
  <c r="BO35" i="104"/>
  <c r="BO35" i="114"/>
  <c r="BG36" i="2"/>
  <c r="BG35" i="150"/>
  <c r="BG35" i="147"/>
  <c r="BG35" i="146"/>
  <c r="BG35" i="148"/>
  <c r="BG35" i="174"/>
  <c r="BG35" i="115"/>
  <c r="BG35" i="149"/>
  <c r="BG35" i="77"/>
  <c r="BG35" i="29"/>
  <c r="BG35" i="42"/>
  <c r="BG35" i="40"/>
  <c r="BG35" i="173"/>
  <c r="BG35" i="21"/>
  <c r="BG35" i="104"/>
  <c r="BG35" i="114"/>
  <c r="BO34" i="150"/>
  <c r="BO34" i="148"/>
  <c r="BO34" i="147"/>
  <c r="BO34" i="146"/>
  <c r="BO34" i="149"/>
  <c r="BO34" i="115"/>
  <c r="BO34" i="40"/>
  <c r="BO34" i="77"/>
  <c r="BO34" i="29"/>
  <c r="BO34" i="174"/>
  <c r="BO34" i="21"/>
  <c r="BO34" i="42"/>
  <c r="BK34" i="150"/>
  <c r="BK34" i="148"/>
  <c r="BK34" i="147"/>
  <c r="BK34" i="146"/>
  <c r="BK34" i="149"/>
  <c r="BK34" i="115"/>
  <c r="BK34" i="174"/>
  <c r="BK34" i="40"/>
  <c r="BK34" i="77"/>
  <c r="BK34" i="29"/>
  <c r="BK34" i="173"/>
  <c r="BK34" i="21"/>
  <c r="BK34" i="42"/>
  <c r="BG34" i="150"/>
  <c r="BG34" i="148"/>
  <c r="BG34" i="147"/>
  <c r="BG34" i="149"/>
  <c r="BG34" i="146"/>
  <c r="BG34" i="115"/>
  <c r="BG34" i="174"/>
  <c r="BG34" i="40"/>
  <c r="BG34" i="77"/>
  <c r="BG34" i="29"/>
  <c r="BG34" i="42"/>
  <c r="BC34" i="150"/>
  <c r="BC34" i="148"/>
  <c r="BC34" i="147"/>
  <c r="BC34" i="146"/>
  <c r="BC34" i="149"/>
  <c r="BC34" i="174"/>
  <c r="BC34" i="40"/>
  <c r="BC34" i="77"/>
  <c r="BC34" i="29"/>
  <c r="BC34" i="115"/>
  <c r="BC34" i="173"/>
  <c r="BJ30" i="42"/>
  <c r="BP30" i="2"/>
  <c r="BP29" i="150"/>
  <c r="BP29" i="147"/>
  <c r="BP29" i="148"/>
  <c r="BP29" i="146"/>
  <c r="BP29" i="174"/>
  <c r="BP29" i="115"/>
  <c r="BP29" i="40"/>
  <c r="BP29" i="149"/>
  <c r="BP29" i="29"/>
  <c r="BP29" i="42"/>
  <c r="BP29" i="173"/>
  <c r="BP29" i="77"/>
  <c r="BP29" i="114"/>
  <c r="BP29" i="21"/>
  <c r="BL30" i="2"/>
  <c r="BL29" i="150"/>
  <c r="BL29" i="148"/>
  <c r="BL29" i="147"/>
  <c r="BL29" i="146"/>
  <c r="BL29" i="174"/>
  <c r="BL29" i="115"/>
  <c r="BL29" i="40"/>
  <c r="BL29" i="149"/>
  <c r="BL29" i="77"/>
  <c r="BL29" i="42"/>
  <c r="BL29" i="173"/>
  <c r="BL29" i="29"/>
  <c r="BL29" i="114"/>
  <c r="BL29" i="21"/>
  <c r="BH30" i="2"/>
  <c r="BH29" i="150"/>
  <c r="BH29" i="148"/>
  <c r="BH29" i="147"/>
  <c r="BH29" i="146"/>
  <c r="BH29" i="149"/>
  <c r="BH29" i="174"/>
  <c r="BH29" i="115"/>
  <c r="BH29" i="40"/>
  <c r="BH29" i="29"/>
  <c r="BH29" i="42"/>
  <c r="BH29" i="173"/>
  <c r="BH29" i="77"/>
  <c r="BH29" i="21"/>
  <c r="BH29" i="114"/>
  <c r="BD30" i="2"/>
  <c r="BD29" i="150"/>
  <c r="BD29" i="148"/>
  <c r="BD29" i="147"/>
  <c r="BD29" i="146"/>
  <c r="BD29" i="174"/>
  <c r="BD29" i="115"/>
  <c r="BD29" i="40"/>
  <c r="BD29" i="149"/>
  <c r="BD29" i="42"/>
  <c r="BD29" i="173"/>
  <c r="BD29" i="77"/>
  <c r="BD29" i="29"/>
  <c r="BD29" i="21"/>
  <c r="BD29" i="114"/>
  <c r="BK26" i="2"/>
  <c r="BK25" i="150"/>
  <c r="BK25" i="147"/>
  <c r="BK25" i="148"/>
  <c r="BK25" i="146"/>
  <c r="BK25" i="149"/>
  <c r="BK25" i="115"/>
  <c r="BK25" i="40"/>
  <c r="BK25" i="42"/>
  <c r="BK25" i="173"/>
  <c r="BK25" i="174"/>
  <c r="BK25" i="29"/>
  <c r="BK25" i="21"/>
  <c r="BK25" i="104"/>
  <c r="BK25" i="114"/>
  <c r="BC26" i="2"/>
  <c r="BC25" i="150"/>
  <c r="BC25" i="148"/>
  <c r="BC25" i="147"/>
  <c r="BC25" i="146"/>
  <c r="BC25" i="115"/>
  <c r="BC25" i="40"/>
  <c r="BC25" i="174"/>
  <c r="BC25" i="149"/>
  <c r="BC25" i="42"/>
  <c r="BC25" i="173"/>
  <c r="BC25" i="77"/>
  <c r="BC25" i="29"/>
  <c r="BC25" i="21"/>
  <c r="BC25" i="104"/>
  <c r="BC25" i="114"/>
  <c r="BM25" i="2"/>
  <c r="BM24" i="150"/>
  <c r="BM24" i="148"/>
  <c r="BM24" i="147"/>
  <c r="BM24" i="146"/>
  <c r="BM24" i="149"/>
  <c r="BM24" i="174"/>
  <c r="BM24" i="115"/>
  <c r="BM24" i="40"/>
  <c r="BM24" i="77"/>
  <c r="BM24" i="29"/>
  <c r="BM24" i="42"/>
  <c r="BM24" i="173"/>
  <c r="BM24" i="104"/>
  <c r="BM24" i="114"/>
  <c r="BM24" i="21"/>
  <c r="BI25" i="2"/>
  <c r="BI24" i="150"/>
  <c r="BI24" i="148"/>
  <c r="BI24" i="147"/>
  <c r="BI24" i="146"/>
  <c r="BI24" i="149"/>
  <c r="BI24" i="174"/>
  <c r="BI24" i="115"/>
  <c r="BI24" i="40"/>
  <c r="BI24" i="77"/>
  <c r="BI24" i="29"/>
  <c r="BI24" i="42"/>
  <c r="BI24" i="173"/>
  <c r="BI24" i="104"/>
  <c r="BI24" i="114"/>
  <c r="BI24" i="21"/>
  <c r="BE25" i="2"/>
  <c r="BE24" i="150"/>
  <c r="BE24" i="148"/>
  <c r="BE24" i="147"/>
  <c r="BE24" i="146"/>
  <c r="BE24" i="149"/>
  <c r="BE24" i="115"/>
  <c r="BE24" i="40"/>
  <c r="BE24" i="174"/>
  <c r="BE24" i="77"/>
  <c r="BE24" i="29"/>
  <c r="BE24" i="42"/>
  <c r="BE24" i="173"/>
  <c r="BE24" i="104"/>
  <c r="BE24" i="21"/>
  <c r="BE24" i="114"/>
  <c r="BN22" i="150"/>
  <c r="BN22" i="148"/>
  <c r="BN22" i="147"/>
  <c r="BN22" i="146"/>
  <c r="BN22" i="149"/>
  <c r="BN22" i="174"/>
  <c r="BN22" i="115"/>
  <c r="BN22" i="40"/>
  <c r="BN22" i="77"/>
  <c r="BN22" i="29"/>
  <c r="BN22" i="42"/>
  <c r="BN22" i="173"/>
  <c r="BN22" i="114"/>
  <c r="BF22" i="150"/>
  <c r="BF22" i="148"/>
  <c r="BF22" i="147"/>
  <c r="BF22" i="146"/>
  <c r="BF22" i="149"/>
  <c r="BF22" i="115"/>
  <c r="BF22" i="40"/>
  <c r="BF22" i="174"/>
  <c r="BF22" i="77"/>
  <c r="BF22" i="29"/>
  <c r="BF22" i="42"/>
  <c r="BF22" i="173"/>
  <c r="BF22" i="21"/>
  <c r="BF22" i="114"/>
  <c r="BN21" i="150"/>
  <c r="BN21" i="148"/>
  <c r="BN21" i="147"/>
  <c r="BN21" i="146"/>
  <c r="BN21" i="149"/>
  <c r="BN21" i="115"/>
  <c r="BN21" i="40"/>
  <c r="BN21" i="174"/>
  <c r="BN21" i="42"/>
  <c r="BN21" i="173"/>
  <c r="BN21" i="29"/>
  <c r="BN21" i="114"/>
  <c r="BN21" i="104"/>
  <c r="BN21" i="77"/>
  <c r="BJ21" i="150"/>
  <c r="BJ21" i="148"/>
  <c r="BJ21" i="147"/>
  <c r="BJ21" i="146"/>
  <c r="BJ21" i="115"/>
  <c r="BJ21" i="40"/>
  <c r="BJ21" i="149"/>
  <c r="BJ21" i="174"/>
  <c r="BJ21" i="42"/>
  <c r="BJ21" i="173"/>
  <c r="BJ21" i="29"/>
  <c r="BJ21" i="77"/>
  <c r="BJ21" i="114"/>
  <c r="BJ21" i="104"/>
  <c r="BF21" i="150"/>
  <c r="BF21" i="148"/>
  <c r="BF21" i="147"/>
  <c r="BF21" i="146"/>
  <c r="BF21" i="174"/>
  <c r="BF21" i="115"/>
  <c r="BF21" i="40"/>
  <c r="BF21" i="149"/>
  <c r="BF21" i="29"/>
  <c r="BF21" i="42"/>
  <c r="BF21" i="173"/>
  <c r="BF21" i="77"/>
  <c r="BF21" i="21"/>
  <c r="BF21" i="114"/>
  <c r="BF21" i="104"/>
  <c r="BO19" i="150"/>
  <c r="BO19" i="148"/>
  <c r="BO19" i="147"/>
  <c r="BO19" i="146"/>
  <c r="BO19" i="115"/>
  <c r="BO19" i="40"/>
  <c r="BO19" i="174"/>
  <c r="BO19" i="149"/>
  <c r="BO19" i="29"/>
  <c r="BO19" i="42"/>
  <c r="BO19" i="173"/>
  <c r="BO19" i="77"/>
  <c r="BO19" i="21"/>
  <c r="BO19" i="104"/>
  <c r="BO19" i="114"/>
  <c r="BG19" i="150"/>
  <c r="BG19" i="148"/>
  <c r="BG19" i="147"/>
  <c r="BG19" i="146"/>
  <c r="BG19" i="149"/>
  <c r="BG19" i="115"/>
  <c r="BG19" i="40"/>
  <c r="BG19" i="174"/>
  <c r="BG19" i="42"/>
  <c r="BG19" i="173"/>
  <c r="BG19" i="29"/>
  <c r="BG19" i="21"/>
  <c r="BG19" i="104"/>
  <c r="BG19" i="114"/>
  <c r="BO18" i="150"/>
  <c r="BO18" i="148"/>
  <c r="BO18" i="147"/>
  <c r="BO18" i="149"/>
  <c r="BO18" i="174"/>
  <c r="BO18" i="146"/>
  <c r="BO18" i="40"/>
  <c r="BO18" i="115"/>
  <c r="BO18" i="77"/>
  <c r="BO18" i="29"/>
  <c r="BO18" i="173"/>
  <c r="BO18" i="21"/>
  <c r="BO18" i="42"/>
  <c r="BK18" i="150"/>
  <c r="BK18" i="148"/>
  <c r="BK18" i="146"/>
  <c r="BK18" i="149"/>
  <c r="BK18" i="174"/>
  <c r="BK18" i="147"/>
  <c r="BK18" i="115"/>
  <c r="BK18" i="77"/>
  <c r="BK18" i="29"/>
  <c r="BK18" i="40"/>
  <c r="BK18" i="42"/>
  <c r="BK18" i="21"/>
  <c r="BG18" i="150"/>
  <c r="BG18" i="148"/>
  <c r="BG18" i="146"/>
  <c r="BG18" i="147"/>
  <c r="BG18" i="149"/>
  <c r="BG18" i="174"/>
  <c r="BG18" i="40"/>
  <c r="BG18" i="77"/>
  <c r="BG18" i="29"/>
  <c r="BG18" i="115"/>
  <c r="BG18" i="173"/>
  <c r="BC18" i="150"/>
  <c r="BC18" i="148"/>
  <c r="BC18" i="147"/>
  <c r="BC18" i="146"/>
  <c r="BC18" i="149"/>
  <c r="BC18" i="174"/>
  <c r="BC18" i="40"/>
  <c r="BC18" i="115"/>
  <c r="BC18" i="77"/>
  <c r="BC18" i="29"/>
  <c r="BC18" i="173"/>
  <c r="BC18" i="42"/>
  <c r="BJ16" i="150"/>
  <c r="BJ16" i="148"/>
  <c r="BJ16" i="147"/>
  <c r="BJ16" i="149"/>
  <c r="BJ16" i="146"/>
  <c r="BJ16" i="174"/>
  <c r="BJ16" i="115"/>
  <c r="BJ16" i="40"/>
  <c r="BJ16" i="77"/>
  <c r="BJ16" i="29"/>
  <c r="BJ16" i="42"/>
  <c r="BJ16" i="173"/>
  <c r="BJ16" i="114"/>
  <c r="BP16" i="2"/>
  <c r="BP15" i="150"/>
  <c r="BP15" i="148"/>
  <c r="BP15" i="147"/>
  <c r="BP15" i="146"/>
  <c r="BP15" i="149"/>
  <c r="BP15" i="174"/>
  <c r="BP15" i="115"/>
  <c r="BP15" i="40"/>
  <c r="BP15" i="77"/>
  <c r="BP15" i="29"/>
  <c r="BP15" i="42"/>
  <c r="BP15" i="173"/>
  <c r="BP15" i="21"/>
  <c r="BL16" i="2"/>
  <c r="BL15" i="150"/>
  <c r="BL15" i="148"/>
  <c r="BL15" i="147"/>
  <c r="BL15" i="146"/>
  <c r="BL15" i="149"/>
  <c r="BL15" i="174"/>
  <c r="BL15" i="115"/>
  <c r="BL15" i="40"/>
  <c r="BL15" i="77"/>
  <c r="BL15" i="29"/>
  <c r="BL15" i="42"/>
  <c r="BL15" i="173"/>
  <c r="BL15" i="21"/>
  <c r="BH16" i="2"/>
  <c r="BH15" i="150"/>
  <c r="BH15" i="148"/>
  <c r="BH15" i="147"/>
  <c r="BH15" i="146"/>
  <c r="BH15" i="149"/>
  <c r="BH15" i="174"/>
  <c r="BH15" i="115"/>
  <c r="BH15" i="40"/>
  <c r="BH15" i="77"/>
  <c r="BH15" i="29"/>
  <c r="BH15" i="42"/>
  <c r="BH15" i="173"/>
  <c r="BH15" i="21"/>
  <c r="BD16" i="2"/>
  <c r="BD15" i="150"/>
  <c r="BD15" i="148"/>
  <c r="BD15" i="147"/>
  <c r="BD15" i="146"/>
  <c r="BD15" i="149"/>
  <c r="BD15" i="174"/>
  <c r="BD15" i="115"/>
  <c r="BD15" i="40"/>
  <c r="BD15" i="77"/>
  <c r="BD15" i="29"/>
  <c r="BD15" i="42"/>
  <c r="BD15" i="173"/>
  <c r="BD15" i="21"/>
  <c r="BC13" i="148"/>
  <c r="BM13" i="2"/>
  <c r="BM12" i="150"/>
  <c r="BM12" i="148"/>
  <c r="BM12" i="147"/>
  <c r="BM12" i="146"/>
  <c r="BM12" i="149"/>
  <c r="BM12" i="174"/>
  <c r="BM12" i="115"/>
  <c r="BM12" i="40"/>
  <c r="BM12" i="77"/>
  <c r="BM12" i="29"/>
  <c r="BM12" i="42"/>
  <c r="BM12" i="173"/>
  <c r="BM12" i="104"/>
  <c r="BM12" i="114"/>
  <c r="BM12" i="21"/>
  <c r="BI13" i="2"/>
  <c r="BI12" i="150"/>
  <c r="BI12" i="148"/>
  <c r="BI12" i="147"/>
  <c r="BI12" i="149"/>
  <c r="BI12" i="146"/>
  <c r="BI12" i="174"/>
  <c r="BI12" i="115"/>
  <c r="BI12" i="40"/>
  <c r="BI12" i="77"/>
  <c r="BI12" i="29"/>
  <c r="BI12" i="42"/>
  <c r="BI12" i="173"/>
  <c r="BI12" i="104"/>
  <c r="BI12" i="114"/>
  <c r="BI12" i="21"/>
  <c r="BE13" i="2"/>
  <c r="BE12" i="150"/>
  <c r="BE12" i="148"/>
  <c r="BE12" i="147"/>
  <c r="BE12" i="149"/>
  <c r="BE12" i="174"/>
  <c r="BE12" i="146"/>
  <c r="BE12" i="115"/>
  <c r="BE12" i="40"/>
  <c r="BE12" i="77"/>
  <c r="BE12" i="29"/>
  <c r="BE12" i="42"/>
  <c r="BE12" i="173"/>
  <c r="BE12" i="104"/>
  <c r="BE12" i="21"/>
  <c r="BE12" i="114"/>
  <c r="BN10" i="150"/>
  <c r="BN10" i="148"/>
  <c r="BN10" i="147"/>
  <c r="BN10" i="146"/>
  <c r="BN10" i="149"/>
  <c r="BN10" i="174"/>
  <c r="BN10" i="115"/>
  <c r="BN10" i="40"/>
  <c r="BN10" i="77"/>
  <c r="BN10" i="29"/>
  <c r="BN10" i="42"/>
  <c r="BN10" i="173"/>
  <c r="BN10" i="114"/>
  <c r="BF10" i="150"/>
  <c r="BF10" i="148"/>
  <c r="BF10" i="147"/>
  <c r="BF10" i="149"/>
  <c r="BF10" i="174"/>
  <c r="BF10" i="146"/>
  <c r="BF10" i="115"/>
  <c r="BF10" i="40"/>
  <c r="BF10" i="77"/>
  <c r="BF10" i="29"/>
  <c r="BF10" i="42"/>
  <c r="BF10" i="173"/>
  <c r="BF10" i="21"/>
  <c r="BF10" i="114"/>
  <c r="BN9" i="150"/>
  <c r="BN9" i="148"/>
  <c r="BN9" i="146"/>
  <c r="BN9" i="149"/>
  <c r="BN9" i="147"/>
  <c r="BN9" i="115"/>
  <c r="BN9" i="40"/>
  <c r="BN9" i="174"/>
  <c r="BN9" i="29"/>
  <c r="BN9" i="42"/>
  <c r="BN9" i="173"/>
  <c r="BN9" i="77"/>
  <c r="BN9" i="114"/>
  <c r="BN9" i="104"/>
  <c r="BJ9" i="150"/>
  <c r="BJ9" i="148"/>
  <c r="BJ9" i="146"/>
  <c r="BJ9" i="147"/>
  <c r="BJ9" i="149"/>
  <c r="BJ9" i="174"/>
  <c r="BJ9" i="115"/>
  <c r="BJ9" i="40"/>
  <c r="BJ9" i="77"/>
  <c r="BJ9" i="42"/>
  <c r="BJ9" i="173"/>
  <c r="BJ9" i="114"/>
  <c r="BJ9" i="104"/>
  <c r="BF9" i="150"/>
  <c r="BF9" i="148"/>
  <c r="BF9" i="146"/>
  <c r="BF9" i="147"/>
  <c r="BF9" i="149"/>
  <c r="BF9" i="115"/>
  <c r="BF9" i="40"/>
  <c r="BF9" i="174"/>
  <c r="BF9" i="42"/>
  <c r="BF9" i="173"/>
  <c r="BF9" i="29"/>
  <c r="BF9" i="21"/>
  <c r="BF9" i="114"/>
  <c r="BF9" i="104"/>
  <c r="BP7" i="150"/>
  <c r="BP7" i="148"/>
  <c r="BP7" i="147"/>
  <c r="BP7" i="146"/>
  <c r="BP7" i="149"/>
  <c r="BP7" i="174"/>
  <c r="BP7" i="115"/>
  <c r="BP7" i="40"/>
  <c r="BP7" i="77"/>
  <c r="BP7" i="29"/>
  <c r="BP7" i="42"/>
  <c r="BP7" i="173"/>
  <c r="BP7" i="21"/>
  <c r="BP7" i="104"/>
  <c r="BP7" i="114"/>
  <c r="BL7" i="150"/>
  <c r="BL7" i="148"/>
  <c r="BL7" i="147"/>
  <c r="BL7" i="146"/>
  <c r="BL7" i="149"/>
  <c r="BL7" i="174"/>
  <c r="BL7" i="115"/>
  <c r="BL7" i="40"/>
  <c r="BL7" i="77"/>
  <c r="BL7" i="29"/>
  <c r="BL7" i="42"/>
  <c r="BL7" i="173"/>
  <c r="BL7" i="21"/>
  <c r="BL7" i="104"/>
  <c r="BL7" i="114"/>
  <c r="BH7" i="150"/>
  <c r="BH7" i="148"/>
  <c r="BH7" i="147"/>
  <c r="BH7" i="146"/>
  <c r="BH7" i="149"/>
  <c r="BH7" i="174"/>
  <c r="BH7" i="115"/>
  <c r="BH7" i="40"/>
  <c r="BH7" i="77"/>
  <c r="BH7" i="29"/>
  <c r="BH7" i="42"/>
  <c r="BH7" i="173"/>
  <c r="BH7" i="21"/>
  <c r="BH7" i="104"/>
  <c r="BH7" i="114"/>
  <c r="BD7" i="150"/>
  <c r="BD7" i="148"/>
  <c r="BD7" i="147"/>
  <c r="BD7" i="146"/>
  <c r="BD7" i="149"/>
  <c r="BD7" i="174"/>
  <c r="BD7" i="115"/>
  <c r="BD7" i="40"/>
  <c r="BD7" i="77"/>
  <c r="BD7" i="29"/>
  <c r="BD7" i="42"/>
  <c r="BD7" i="173"/>
  <c r="BD7" i="21"/>
  <c r="BD7" i="104"/>
  <c r="BD7" i="114"/>
  <c r="BB55" i="99"/>
  <c r="BC54" i="99"/>
  <c r="AY54" i="99"/>
  <c r="AU54" i="99"/>
  <c r="AQ54" i="99"/>
  <c r="AW42" i="99"/>
  <c r="AS42" i="99"/>
  <c r="BB41" i="99"/>
  <c r="AX41" i="99"/>
  <c r="AT41" i="99"/>
  <c r="AP41" i="99"/>
  <c r="BD29" i="99"/>
  <c r="BC25" i="99"/>
  <c r="BB21" i="99"/>
  <c r="AX21" i="99"/>
  <c r="AT21" i="99"/>
  <c r="AZ18" i="99"/>
  <c r="BB15" i="99"/>
  <c r="AY7" i="99"/>
  <c r="AQ7" i="99"/>
  <c r="BK55" i="99"/>
  <c r="BO54" i="99"/>
  <c r="BK54" i="99"/>
  <c r="BG54" i="99"/>
  <c r="BK41" i="99"/>
  <c r="BO35" i="99"/>
  <c r="BG35" i="99"/>
  <c r="BO34" i="99"/>
  <c r="BK34" i="99"/>
  <c r="BG34" i="99"/>
  <c r="BO29" i="99"/>
  <c r="BK29" i="99"/>
  <c r="BG29" i="99"/>
  <c r="BK25" i="99"/>
  <c r="BO24" i="99"/>
  <c r="BG24" i="99"/>
  <c r="BO19" i="99"/>
  <c r="BG19" i="99"/>
  <c r="BO18" i="99"/>
  <c r="BK18" i="99"/>
  <c r="BG18" i="99"/>
  <c r="BK15" i="99"/>
  <c r="BO12" i="99"/>
  <c r="BG12" i="99"/>
  <c r="BN55" i="114"/>
  <c r="BJ55" i="114"/>
  <c r="BF55" i="114"/>
  <c r="AU54" i="114"/>
  <c r="AS42" i="114"/>
  <c r="BN41" i="114"/>
  <c r="BJ41" i="114"/>
  <c r="BF41" i="114"/>
  <c r="AX41" i="114"/>
  <c r="AT41" i="114"/>
  <c r="BO34" i="114"/>
  <c r="BG34" i="114"/>
  <c r="AY34" i="114"/>
  <c r="AQ34" i="114"/>
  <c r="BO24" i="114"/>
  <c r="BG24" i="114"/>
  <c r="AY24" i="114"/>
  <c r="AQ24" i="114"/>
  <c r="BP21" i="114"/>
  <c r="BH21" i="114"/>
  <c r="AZ21" i="114"/>
  <c r="AR21" i="114"/>
  <c r="BK18" i="114"/>
  <c r="BC18" i="114"/>
  <c r="BL15" i="114"/>
  <c r="BD15" i="114"/>
  <c r="BO12" i="114"/>
  <c r="BG12" i="114"/>
  <c r="AY12" i="114"/>
  <c r="AQ12" i="114"/>
  <c r="BP9" i="114"/>
  <c r="BH9" i="114"/>
  <c r="AZ9" i="114"/>
  <c r="AR9" i="114"/>
  <c r="AV55" i="104"/>
  <c r="AS41" i="104"/>
  <c r="AT29" i="104"/>
  <c r="AT18" i="104"/>
  <c r="AW15" i="104"/>
  <c r="BO34" i="104"/>
  <c r="BG34" i="104"/>
  <c r="AY34" i="104"/>
  <c r="BG24" i="104"/>
  <c r="AY24" i="104"/>
  <c r="BO18" i="104"/>
  <c r="BG18" i="104"/>
  <c r="AY12" i="104"/>
  <c r="BB54" i="21"/>
  <c r="BH51" i="21"/>
  <c r="AR51" i="21"/>
  <c r="BA36" i="21"/>
  <c r="AY34" i="21"/>
  <c r="AQ24" i="21"/>
  <c r="BC18" i="21"/>
  <c r="BA15" i="21"/>
  <c r="AY12" i="21"/>
  <c r="AT7" i="21"/>
  <c r="BN54" i="21"/>
  <c r="BN42" i="21"/>
  <c r="BN35" i="21"/>
  <c r="BN22" i="21"/>
  <c r="BN19" i="21"/>
  <c r="BN16" i="21"/>
  <c r="BN10" i="21"/>
  <c r="BN7" i="21"/>
  <c r="BB54" i="173"/>
  <c r="BP51" i="173"/>
  <c r="AZ51" i="173"/>
  <c r="AW41" i="173"/>
  <c r="AQ34" i="173"/>
  <c r="AT7" i="173"/>
  <c r="BC34" i="42"/>
  <c r="AU24" i="42"/>
  <c r="AX29" i="29"/>
  <c r="BK25" i="77"/>
  <c r="BF9" i="77"/>
  <c r="AR7" i="150"/>
  <c r="AR7" i="148"/>
  <c r="AR7" i="147"/>
  <c r="AR7" i="146"/>
  <c r="AR7" i="149"/>
  <c r="AR7" i="174"/>
  <c r="AR7" i="115"/>
  <c r="AR7" i="40"/>
  <c r="AR7" i="77"/>
  <c r="AR7" i="29"/>
  <c r="AR7" i="42"/>
  <c r="AR7" i="173"/>
  <c r="AR7" i="21"/>
  <c r="AR7" i="114"/>
  <c r="AU7" i="150"/>
  <c r="AU7" i="148"/>
  <c r="AU7" i="147"/>
  <c r="AU7" i="146"/>
  <c r="AU7" i="149"/>
  <c r="AU7" i="115"/>
  <c r="AU7" i="40"/>
  <c r="AU7" i="174"/>
  <c r="AU7" i="42"/>
  <c r="AU7" i="173"/>
  <c r="AU7" i="29"/>
  <c r="AU7" i="77"/>
  <c r="AU7" i="21"/>
  <c r="AU7" i="114"/>
  <c r="BA42" i="2"/>
  <c r="BA41" i="104"/>
  <c r="AS43" i="2"/>
  <c r="AS42" i="173"/>
  <c r="AS42" i="21"/>
  <c r="AZ35" i="2"/>
  <c r="AZ34" i="150"/>
  <c r="AZ34" i="147"/>
  <c r="AZ34" i="146"/>
  <c r="AZ34" i="148"/>
  <c r="AZ34" i="174"/>
  <c r="AZ34" i="115"/>
  <c r="AZ34" i="149"/>
  <c r="AZ34" i="77"/>
  <c r="AZ34" i="42"/>
  <c r="AZ34" i="173"/>
  <c r="AZ34" i="40"/>
  <c r="AZ34" i="21"/>
  <c r="AZ34" i="114"/>
  <c r="AZ34" i="29"/>
  <c r="AV34" i="150"/>
  <c r="AV34" i="147"/>
  <c r="AV34" i="148"/>
  <c r="AV34" i="146"/>
  <c r="AV34" i="149"/>
  <c r="AV34" i="174"/>
  <c r="AV34" i="115"/>
  <c r="AV34" i="40"/>
  <c r="AV34" i="29"/>
  <c r="AV34" i="42"/>
  <c r="AV34" i="173"/>
  <c r="AV34" i="21"/>
  <c r="AV34" i="104"/>
  <c r="AV34" i="114"/>
  <c r="AV34" i="77"/>
  <c r="AR35" i="2"/>
  <c r="AR34" i="150"/>
  <c r="AR34" i="147"/>
  <c r="AR34" i="148"/>
  <c r="AR34" i="146"/>
  <c r="AR34" i="174"/>
  <c r="AR34" i="115"/>
  <c r="AR34" i="149"/>
  <c r="AR34" i="42"/>
  <c r="AR34" i="173"/>
  <c r="AR34" i="29"/>
  <c r="AR34" i="77"/>
  <c r="AR34" i="21"/>
  <c r="AR34" i="104"/>
  <c r="AR34" i="114"/>
  <c r="AX30" i="150"/>
  <c r="AX30" i="147"/>
  <c r="AX30" i="148"/>
  <c r="AX30" i="146"/>
  <c r="AX30" i="149"/>
  <c r="AX30" i="40"/>
  <c r="AX30" i="115"/>
  <c r="AX30" i="174"/>
  <c r="AX30" i="77"/>
  <c r="AX30" i="29"/>
  <c r="AX30" i="173"/>
  <c r="AX30" i="42"/>
  <c r="AX30" i="104"/>
  <c r="BA29" i="150"/>
  <c r="BA29" i="148"/>
  <c r="BA29" i="147"/>
  <c r="BA29" i="146"/>
  <c r="BA29" i="149"/>
  <c r="BA29" i="174"/>
  <c r="BA29" i="115"/>
  <c r="BA29" i="40"/>
  <c r="BA29" i="77"/>
  <c r="BA29" i="29"/>
  <c r="BA29" i="42"/>
  <c r="BA29" i="173"/>
  <c r="BA29" i="104"/>
  <c r="BA29" i="21"/>
  <c r="BA29" i="114"/>
  <c r="AW29" i="150"/>
  <c r="AW29" i="148"/>
  <c r="AW29" i="147"/>
  <c r="AW29" i="146"/>
  <c r="AW29" i="149"/>
  <c r="AW29" i="174"/>
  <c r="AW29" i="115"/>
  <c r="AW29" i="40"/>
  <c r="AW29" i="77"/>
  <c r="AW29" i="29"/>
  <c r="AW29" i="42"/>
  <c r="AW29" i="173"/>
  <c r="AW29" i="21"/>
  <c r="AW29" i="104"/>
  <c r="AW29" i="114"/>
  <c r="AS29" i="150"/>
  <c r="AS29" i="148"/>
  <c r="AS29" i="147"/>
  <c r="AS29" i="146"/>
  <c r="AS29" i="149"/>
  <c r="AS29" i="174"/>
  <c r="AS29" i="115"/>
  <c r="AS29" i="40"/>
  <c r="AS29" i="77"/>
  <c r="AS29" i="29"/>
  <c r="AS29" i="42"/>
  <c r="AS29" i="173"/>
  <c r="AS29" i="21"/>
  <c r="AS29" i="104"/>
  <c r="AS29" i="114"/>
  <c r="AW25" i="148"/>
  <c r="AW25" i="174"/>
  <c r="AW25" i="29"/>
  <c r="AW25" i="21"/>
  <c r="AZ25" i="2"/>
  <c r="AZ24" i="150"/>
  <c r="AZ24" i="147"/>
  <c r="AZ24" i="146"/>
  <c r="AZ24" i="148"/>
  <c r="AZ24" i="115"/>
  <c r="AZ24" i="40"/>
  <c r="AZ24" i="174"/>
  <c r="AZ24" i="149"/>
  <c r="AZ24" i="42"/>
  <c r="AZ24" i="173"/>
  <c r="AZ24" i="29"/>
  <c r="AZ24" i="77"/>
  <c r="AZ24" i="21"/>
  <c r="AZ24" i="114"/>
  <c r="AV25" i="2"/>
  <c r="AV24" i="150"/>
  <c r="AV24" i="148"/>
  <c r="AV24" i="147"/>
  <c r="AV24" i="146"/>
  <c r="AV24" i="115"/>
  <c r="AV24" i="40"/>
  <c r="AV24" i="149"/>
  <c r="AV24" i="174"/>
  <c r="AV24" i="29"/>
  <c r="AV24" i="42"/>
  <c r="AV24" i="173"/>
  <c r="AV24" i="77"/>
  <c r="AV24" i="21"/>
  <c r="AV24" i="104"/>
  <c r="AV24" i="114"/>
  <c r="AR25" i="2"/>
  <c r="AR24" i="150"/>
  <c r="AR24" i="147"/>
  <c r="AR24" i="148"/>
  <c r="AR24" i="146"/>
  <c r="AR24" i="174"/>
  <c r="AR24" i="115"/>
  <c r="AR24" i="40"/>
  <c r="AR24" i="149"/>
  <c r="AR24" i="77"/>
  <c r="AR24" i="42"/>
  <c r="AR24" i="173"/>
  <c r="AR24" i="29"/>
  <c r="AR24" i="21"/>
  <c r="AR24" i="104"/>
  <c r="AR24" i="114"/>
  <c r="AV22" i="150"/>
  <c r="AV22" i="147"/>
  <c r="AV22" i="148"/>
  <c r="AV22" i="146"/>
  <c r="AV22" i="149"/>
  <c r="AV22" i="174"/>
  <c r="AV22" i="40"/>
  <c r="AV22" i="115"/>
  <c r="AV22" i="77"/>
  <c r="AV22" i="29"/>
  <c r="AV22" i="173"/>
  <c r="AV22" i="42"/>
  <c r="AV22" i="104"/>
  <c r="BA22" i="2"/>
  <c r="BA21" i="148"/>
  <c r="BA21" i="150"/>
  <c r="BA21" i="147"/>
  <c r="BA21" i="146"/>
  <c r="BA21" i="149"/>
  <c r="BA21" i="174"/>
  <c r="BA21" i="40"/>
  <c r="BA21" i="115"/>
  <c r="BA21" i="77"/>
  <c r="BA21" i="29"/>
  <c r="BA21" i="173"/>
  <c r="BA21" i="104"/>
  <c r="BA21" i="42"/>
  <c r="AW22" i="2"/>
  <c r="AW21" i="150"/>
  <c r="AW21" i="148"/>
  <c r="AW21" i="147"/>
  <c r="AW21" i="149"/>
  <c r="AW21" i="174"/>
  <c r="AW21" i="146"/>
  <c r="AW21" i="115"/>
  <c r="AW21" i="77"/>
  <c r="AW21" i="29"/>
  <c r="AW21" i="40"/>
  <c r="AW21" i="42"/>
  <c r="AS22" i="2"/>
  <c r="AS21" i="150"/>
  <c r="AS21" i="148"/>
  <c r="AS21" i="147"/>
  <c r="AS21" i="146"/>
  <c r="AS21" i="149"/>
  <c r="AS21" i="174"/>
  <c r="AS21" i="40"/>
  <c r="AS21" i="77"/>
  <c r="AS21" i="29"/>
  <c r="AS21" i="115"/>
  <c r="AS21" i="173"/>
  <c r="AX19" i="150"/>
  <c r="AX19" i="148"/>
  <c r="AX19" i="147"/>
  <c r="AX19" i="146"/>
  <c r="AX19" i="149"/>
  <c r="AX19" i="174"/>
  <c r="AX19" i="40"/>
  <c r="AX19" i="77"/>
  <c r="AX19" i="29"/>
  <c r="AX19" i="115"/>
  <c r="AX19" i="104"/>
  <c r="AX19" i="173"/>
  <c r="BA18" i="150"/>
  <c r="BA18" i="148"/>
  <c r="BA18" i="147"/>
  <c r="BA18" i="146"/>
  <c r="BA18" i="149"/>
  <c r="BA18" i="115"/>
  <c r="BA18" i="40"/>
  <c r="BA18" i="174"/>
  <c r="BA18" i="77"/>
  <c r="BA18" i="29"/>
  <c r="BA18" i="42"/>
  <c r="BA18" i="173"/>
  <c r="BA18" i="104"/>
  <c r="BA18" i="21"/>
  <c r="BA18" i="114"/>
  <c r="AW18" i="150"/>
  <c r="AW18" i="148"/>
  <c r="AW18" i="147"/>
  <c r="AW18" i="146"/>
  <c r="AW18" i="149"/>
  <c r="AW18" i="115"/>
  <c r="AW18" i="40"/>
  <c r="AW18" i="77"/>
  <c r="AW18" i="29"/>
  <c r="AW18" i="174"/>
  <c r="AW18" i="42"/>
  <c r="AW18" i="173"/>
  <c r="AW18" i="21"/>
  <c r="AW18" i="104"/>
  <c r="AW18" i="114"/>
  <c r="AS18" i="150"/>
  <c r="AS18" i="148"/>
  <c r="AS18" i="147"/>
  <c r="AS18" i="149"/>
  <c r="AS18" i="174"/>
  <c r="AS18" i="146"/>
  <c r="AS18" i="115"/>
  <c r="AS18" i="40"/>
  <c r="AS18" i="77"/>
  <c r="AS18" i="29"/>
  <c r="AS18" i="42"/>
  <c r="AS18" i="173"/>
  <c r="AS18" i="21"/>
  <c r="AS18" i="104"/>
  <c r="AS18" i="114"/>
  <c r="AY16" i="150"/>
  <c r="AY16" i="148"/>
  <c r="AY16" i="147"/>
  <c r="AY16" i="146"/>
  <c r="AY16" i="149"/>
  <c r="AY16" i="174"/>
  <c r="AY16" i="115"/>
  <c r="AY16" i="40"/>
  <c r="AY16" i="77"/>
  <c r="AY16" i="29"/>
  <c r="AY16" i="42"/>
  <c r="AY16" i="173"/>
  <c r="AY16" i="104"/>
  <c r="AY16" i="21"/>
  <c r="AQ16" i="150"/>
  <c r="AQ16" i="148"/>
  <c r="AQ16" i="147"/>
  <c r="AQ16" i="146"/>
  <c r="AQ16" i="149"/>
  <c r="AQ16" i="174"/>
  <c r="AQ16" i="115"/>
  <c r="AQ16" i="40"/>
  <c r="AQ16" i="77"/>
  <c r="AQ16" i="29"/>
  <c r="AQ16" i="42"/>
  <c r="AQ16" i="173"/>
  <c r="AQ16" i="104"/>
  <c r="AQ16" i="21"/>
  <c r="AX16" i="2"/>
  <c r="AX15" i="150"/>
  <c r="AX15" i="148"/>
  <c r="AX15" i="147"/>
  <c r="AX15" i="146"/>
  <c r="AX15" i="149"/>
  <c r="AX15" i="174"/>
  <c r="AX15" i="115"/>
  <c r="AX15" i="40"/>
  <c r="AX15" i="77"/>
  <c r="AX15" i="42"/>
  <c r="AX15" i="173"/>
  <c r="AX15" i="21"/>
  <c r="AX15" i="104"/>
  <c r="AX15" i="114"/>
  <c r="AX15" i="29"/>
  <c r="AT16" i="2"/>
  <c r="AT15" i="150"/>
  <c r="AT15" i="148"/>
  <c r="AT15" i="147"/>
  <c r="AT15" i="146"/>
  <c r="AT15" i="149"/>
  <c r="AT15" i="115"/>
  <c r="AT15" i="40"/>
  <c r="AT15" i="42"/>
  <c r="AT15" i="173"/>
  <c r="AT15" i="174"/>
  <c r="AT15" i="29"/>
  <c r="AT15" i="21"/>
  <c r="AT15" i="104"/>
  <c r="AT15" i="114"/>
  <c r="AT15" i="77"/>
  <c r="BA13" i="147"/>
  <c r="BA13" i="115"/>
  <c r="BA13" i="42"/>
  <c r="AS13" i="40"/>
  <c r="AX12" i="150"/>
  <c r="AX12" i="148"/>
  <c r="AX12" i="147"/>
  <c r="AX12" i="146"/>
  <c r="AX12" i="149"/>
  <c r="AX12" i="174"/>
  <c r="AX12" i="115"/>
  <c r="AX12" i="40"/>
  <c r="AX12" i="77"/>
  <c r="AX12" i="29"/>
  <c r="AX12" i="42"/>
  <c r="AX12" i="173"/>
  <c r="AX12" i="21"/>
  <c r="AT12" i="150"/>
  <c r="AT12" i="148"/>
  <c r="AT12" i="147"/>
  <c r="AT12" i="146"/>
  <c r="AT12" i="149"/>
  <c r="AT12" i="174"/>
  <c r="AT12" i="115"/>
  <c r="AT12" i="40"/>
  <c r="AT12" i="77"/>
  <c r="AT12" i="29"/>
  <c r="AT12" i="42"/>
  <c r="AT12" i="173"/>
  <c r="AT12" i="21"/>
  <c r="AZ10" i="150"/>
  <c r="AZ10" i="148"/>
  <c r="AZ10" i="147"/>
  <c r="AZ10" i="146"/>
  <c r="AZ10" i="149"/>
  <c r="AZ10" i="174"/>
  <c r="AZ10" i="115"/>
  <c r="AZ10" i="77"/>
  <c r="AZ10" i="29"/>
  <c r="AZ10" i="40"/>
  <c r="AZ10" i="42"/>
  <c r="AZ10" i="104"/>
  <c r="AR10" i="150"/>
  <c r="AR10" i="148"/>
  <c r="AR10" i="147"/>
  <c r="AR10" i="146"/>
  <c r="AR10" i="149"/>
  <c r="AR10" i="174"/>
  <c r="AR10" i="40"/>
  <c r="AR10" i="115"/>
  <c r="AR10" i="77"/>
  <c r="AR10" i="29"/>
  <c r="AR10" i="173"/>
  <c r="AR10" i="104"/>
  <c r="AR10" i="42"/>
  <c r="AY9" i="150"/>
  <c r="AY9" i="148"/>
  <c r="AY9" i="147"/>
  <c r="AY9" i="146"/>
  <c r="AY9" i="149"/>
  <c r="AY9" i="174"/>
  <c r="AY9" i="115"/>
  <c r="AY9" i="40"/>
  <c r="AY9" i="77"/>
  <c r="AY9" i="29"/>
  <c r="AY9" i="42"/>
  <c r="AY9" i="173"/>
  <c r="AY9" i="21"/>
  <c r="AY9" i="114"/>
  <c r="AU9" i="150"/>
  <c r="AU9" i="148"/>
  <c r="AU9" i="147"/>
  <c r="AU9" i="146"/>
  <c r="AU9" i="149"/>
  <c r="AU9" i="174"/>
  <c r="AU9" i="115"/>
  <c r="AU9" i="40"/>
  <c r="AU9" i="77"/>
  <c r="AU9" i="29"/>
  <c r="AU9" i="42"/>
  <c r="AU9" i="173"/>
  <c r="AU9" i="21"/>
  <c r="AU9" i="104"/>
  <c r="AU9" i="114"/>
  <c r="AQ9" i="150"/>
  <c r="AQ9" i="148"/>
  <c r="AQ9" i="147"/>
  <c r="AQ9" i="146"/>
  <c r="AQ9" i="149"/>
  <c r="AQ9" i="174"/>
  <c r="AQ9" i="115"/>
  <c r="AQ9" i="40"/>
  <c r="AQ9" i="77"/>
  <c r="AQ9" i="29"/>
  <c r="AQ9" i="42"/>
  <c r="AQ9" i="173"/>
  <c r="AQ9" i="21"/>
  <c r="AQ9" i="104"/>
  <c r="AQ9" i="114"/>
  <c r="BB22" i="150"/>
  <c r="BB22" i="148"/>
  <c r="BB22" i="147"/>
  <c r="BB22" i="146"/>
  <c r="BB22" i="149"/>
  <c r="BB22" i="115"/>
  <c r="BB22" i="40"/>
  <c r="BB22" i="77"/>
  <c r="BB22" i="29"/>
  <c r="BB22" i="174"/>
  <c r="BB22" i="42"/>
  <c r="BB22" i="173"/>
  <c r="BB22" i="21"/>
  <c r="BB22" i="114"/>
  <c r="BO51" i="21"/>
  <c r="BO51" i="104"/>
  <c r="BO51" i="173"/>
  <c r="BK51" i="21"/>
  <c r="BK51" i="104"/>
  <c r="BK51" i="173"/>
  <c r="BG51" i="104"/>
  <c r="BG51" i="173"/>
  <c r="BG51" i="21"/>
  <c r="BC51" i="104"/>
  <c r="BC51" i="173"/>
  <c r="BC51" i="21"/>
  <c r="AY51" i="104"/>
  <c r="AY51" i="173"/>
  <c r="AY51" i="21"/>
  <c r="AU51" i="104"/>
  <c r="AU51" i="173"/>
  <c r="AU51" i="21"/>
  <c r="AQ51" i="104"/>
  <c r="AQ51" i="173"/>
  <c r="AQ51" i="21"/>
  <c r="AU56" i="2"/>
  <c r="AU55" i="173"/>
  <c r="AU55" i="21"/>
  <c r="AU55" i="104"/>
  <c r="BO54" i="173"/>
  <c r="BO54" i="21"/>
  <c r="BO54" i="104"/>
  <c r="BK54" i="173"/>
  <c r="BK54" i="21"/>
  <c r="BK54" i="104"/>
  <c r="BG54" i="173"/>
  <c r="BG54" i="21"/>
  <c r="BG54" i="104"/>
  <c r="BC54" i="173"/>
  <c r="BC54" i="21"/>
  <c r="BC54" i="104"/>
  <c r="AY54" i="173"/>
  <c r="AY54" i="21"/>
  <c r="AY54" i="104"/>
  <c r="AU54" i="173"/>
  <c r="AU54" i="21"/>
  <c r="AQ54" i="173"/>
  <c r="AQ54" i="21"/>
  <c r="AY7" i="150"/>
  <c r="AY7" i="148"/>
  <c r="AY7" i="146"/>
  <c r="AY7" i="147"/>
  <c r="AY7" i="149"/>
  <c r="AY7" i="115"/>
  <c r="AY7" i="40"/>
  <c r="AY7" i="174"/>
  <c r="AY7" i="42"/>
  <c r="AY7" i="173"/>
  <c r="AY7" i="29"/>
  <c r="AY7" i="21"/>
  <c r="AY7" i="104"/>
  <c r="AY7" i="114"/>
  <c r="BB19" i="2"/>
  <c r="BB18" i="150"/>
  <c r="BB18" i="148"/>
  <c r="BB18" i="147"/>
  <c r="BB18" i="146"/>
  <c r="BB18" i="149"/>
  <c r="BB18" i="115"/>
  <c r="BB18" i="40"/>
  <c r="BB18" i="77"/>
  <c r="BB18" i="29"/>
  <c r="BB18" i="174"/>
  <c r="BB18" i="42"/>
  <c r="BB18" i="173"/>
  <c r="BB18" i="104"/>
  <c r="BB18" i="21"/>
  <c r="BB35" i="2"/>
  <c r="BB34" i="150"/>
  <c r="BB34" i="148"/>
  <c r="BB34" i="147"/>
  <c r="BB34" i="146"/>
  <c r="BB34" i="149"/>
  <c r="BB34" i="174"/>
  <c r="BB34" i="115"/>
  <c r="BB34" i="40"/>
  <c r="BB34" i="77"/>
  <c r="BB34" i="29"/>
  <c r="BB34" i="42"/>
  <c r="BB34" i="173"/>
  <c r="BB34" i="104"/>
  <c r="BB34" i="21"/>
  <c r="BG43" i="2"/>
  <c r="BG42" i="104"/>
  <c r="BG42" i="173"/>
  <c r="BG42" i="21"/>
  <c r="BO41" i="21"/>
  <c r="BO41" i="173"/>
  <c r="BK41" i="21"/>
  <c r="BK41" i="173"/>
  <c r="BG41" i="173"/>
  <c r="BG41" i="21"/>
  <c r="BC41" i="173"/>
  <c r="BC41" i="21"/>
  <c r="BN36" i="2"/>
  <c r="BN35" i="150"/>
  <c r="BN35" i="148"/>
  <c r="BN35" i="147"/>
  <c r="BN35" i="149"/>
  <c r="BN35" i="115"/>
  <c r="BN35" i="174"/>
  <c r="BN35" i="40"/>
  <c r="BN35" i="77"/>
  <c r="BN35" i="146"/>
  <c r="BN35" i="42"/>
  <c r="BN35" i="29"/>
  <c r="BF36" i="2"/>
  <c r="BF35" i="150"/>
  <c r="BF35" i="148"/>
  <c r="BF35" i="147"/>
  <c r="BF35" i="146"/>
  <c r="BF35" i="149"/>
  <c r="BF35" i="115"/>
  <c r="BF35" i="40"/>
  <c r="BF35" i="77"/>
  <c r="BF35" i="174"/>
  <c r="BF35" i="42"/>
  <c r="BN34" i="150"/>
  <c r="BN34" i="148"/>
  <c r="BN34" i="147"/>
  <c r="BN34" i="146"/>
  <c r="BN34" i="149"/>
  <c r="BN34" i="174"/>
  <c r="BN34" i="115"/>
  <c r="BN34" i="40"/>
  <c r="BN34" i="77"/>
  <c r="BN34" i="29"/>
  <c r="BN34" i="42"/>
  <c r="BN34" i="173"/>
  <c r="BN34" i="104"/>
  <c r="BJ34" i="150"/>
  <c r="BJ34" i="148"/>
  <c r="BJ34" i="147"/>
  <c r="BJ34" i="146"/>
  <c r="BJ34" i="149"/>
  <c r="BJ34" i="174"/>
  <c r="BJ34" i="115"/>
  <c r="BJ34" i="40"/>
  <c r="BJ34" i="77"/>
  <c r="BJ34" i="42"/>
  <c r="BJ34" i="173"/>
  <c r="BJ34" i="104"/>
  <c r="BF34" i="150"/>
  <c r="BF34" i="148"/>
  <c r="BF34" i="147"/>
  <c r="BF34" i="146"/>
  <c r="BF34" i="149"/>
  <c r="BF34" i="174"/>
  <c r="BF34" i="115"/>
  <c r="BF34" i="40"/>
  <c r="BF34" i="77"/>
  <c r="BF34" i="29"/>
  <c r="BF34" i="42"/>
  <c r="BF34" i="173"/>
  <c r="BF34" i="104"/>
  <c r="BF34" i="21"/>
  <c r="BG30" i="149"/>
  <c r="BO29" i="150"/>
  <c r="BO29" i="148"/>
  <c r="BO29" i="147"/>
  <c r="BO29" i="146"/>
  <c r="BO29" i="149"/>
  <c r="BO29" i="174"/>
  <c r="BO29" i="40"/>
  <c r="BO29" i="77"/>
  <c r="BO29" i="29"/>
  <c r="BO29" i="115"/>
  <c r="BO29" i="21"/>
  <c r="BO29" i="173"/>
  <c r="BK29" i="150"/>
  <c r="BK29" i="148"/>
  <c r="BK29" i="147"/>
  <c r="BK29" i="146"/>
  <c r="BK29" i="149"/>
  <c r="BK29" i="40"/>
  <c r="BK29" i="115"/>
  <c r="BK29" i="77"/>
  <c r="BK29" i="29"/>
  <c r="BK29" i="174"/>
  <c r="BK29" i="21"/>
  <c r="BK29" i="173"/>
  <c r="BK29" i="42"/>
  <c r="BG29" i="150"/>
  <c r="BG29" i="148"/>
  <c r="BG29" i="147"/>
  <c r="BG29" i="146"/>
  <c r="BG29" i="149"/>
  <c r="BG29" i="40"/>
  <c r="BG29" i="115"/>
  <c r="BG29" i="174"/>
  <c r="BG29" i="77"/>
  <c r="BG29" i="29"/>
  <c r="BG29" i="173"/>
  <c r="BG29" i="42"/>
  <c r="BC29" i="150"/>
  <c r="BC29" i="148"/>
  <c r="BC29" i="147"/>
  <c r="BC29" i="149"/>
  <c r="BC29" i="146"/>
  <c r="BC29" i="115"/>
  <c r="BC29" i="174"/>
  <c r="BC29" i="77"/>
  <c r="BC29" i="29"/>
  <c r="BC29" i="40"/>
  <c r="BC29" i="42"/>
  <c r="BP25" i="2"/>
  <c r="BP24" i="150"/>
  <c r="BP24" i="147"/>
  <c r="BP24" i="148"/>
  <c r="BP24" i="146"/>
  <c r="BP24" i="115"/>
  <c r="BP24" i="40"/>
  <c r="BP24" i="174"/>
  <c r="BP24" i="149"/>
  <c r="BP24" i="42"/>
  <c r="BP24" i="173"/>
  <c r="BP24" i="29"/>
  <c r="BP24" i="77"/>
  <c r="BP24" i="114"/>
  <c r="BP24" i="21"/>
  <c r="BL25" i="2"/>
  <c r="BL24" i="150"/>
  <c r="BL24" i="148"/>
  <c r="BL24" i="147"/>
  <c r="BL24" i="146"/>
  <c r="BL24" i="115"/>
  <c r="BL24" i="40"/>
  <c r="BL24" i="149"/>
  <c r="BL24" i="29"/>
  <c r="BL24" i="42"/>
  <c r="BL24" i="173"/>
  <c r="BL24" i="77"/>
  <c r="BL24" i="114"/>
  <c r="BL24" i="21"/>
  <c r="BH25" i="2"/>
  <c r="BH24" i="150"/>
  <c r="BH24" i="148"/>
  <c r="BH24" i="147"/>
  <c r="BH24" i="146"/>
  <c r="BH24" i="174"/>
  <c r="BH24" i="115"/>
  <c r="BH24" i="40"/>
  <c r="BH24" i="149"/>
  <c r="BH24" i="77"/>
  <c r="BH24" i="42"/>
  <c r="BH24" i="173"/>
  <c r="BH24" i="21"/>
  <c r="BH24" i="114"/>
  <c r="BH24" i="29"/>
  <c r="BD25" i="2"/>
  <c r="BD24" i="150"/>
  <c r="BD24" i="148"/>
  <c r="BD24" i="147"/>
  <c r="BD24" i="146"/>
  <c r="BD24" i="149"/>
  <c r="BD24" i="115"/>
  <c r="BD24" i="40"/>
  <c r="BD24" i="174"/>
  <c r="BD24" i="42"/>
  <c r="BD24" i="173"/>
  <c r="BD24" i="29"/>
  <c r="BD24" i="77"/>
  <c r="BD24" i="21"/>
  <c r="BD24" i="114"/>
  <c r="BM22" i="2"/>
  <c r="BM21" i="150"/>
  <c r="BM21" i="148"/>
  <c r="BM21" i="147"/>
  <c r="BM21" i="149"/>
  <c r="BM21" i="174"/>
  <c r="BM21" i="146"/>
  <c r="BM21" i="115"/>
  <c r="BM21" i="77"/>
  <c r="BM21" i="29"/>
  <c r="BM21" i="42"/>
  <c r="BM21" i="104"/>
  <c r="BM21" i="40"/>
  <c r="BM21" i="21"/>
  <c r="BI22" i="2"/>
  <c r="BI21" i="150"/>
  <c r="BI21" i="148"/>
  <c r="BI21" i="147"/>
  <c r="BI21" i="146"/>
  <c r="BI21" i="149"/>
  <c r="BI21" i="174"/>
  <c r="BI21" i="40"/>
  <c r="BI21" i="77"/>
  <c r="BI21" i="29"/>
  <c r="BI21" i="115"/>
  <c r="BI21" i="104"/>
  <c r="BI21" i="173"/>
  <c r="BI21" i="21"/>
  <c r="BE22" i="2"/>
  <c r="BE21" i="150"/>
  <c r="BE21" i="148"/>
  <c r="BE21" i="147"/>
  <c r="BE21" i="146"/>
  <c r="BE21" i="149"/>
  <c r="BE21" i="174"/>
  <c r="BE21" i="40"/>
  <c r="BE21" i="115"/>
  <c r="BE21" i="77"/>
  <c r="BE21" i="29"/>
  <c r="BE21" i="104"/>
  <c r="BE21" i="173"/>
  <c r="BE21" i="42"/>
  <c r="BN19" i="150"/>
  <c r="BN19" i="148"/>
  <c r="BN19" i="147"/>
  <c r="BN19" i="146"/>
  <c r="BN19" i="149"/>
  <c r="BN19" i="174"/>
  <c r="BN19" i="40"/>
  <c r="BN19" i="77"/>
  <c r="BN19" i="29"/>
  <c r="BN19" i="115"/>
  <c r="BN19" i="173"/>
  <c r="BF19" i="150"/>
  <c r="BF19" i="148"/>
  <c r="BF19" i="147"/>
  <c r="BF19" i="146"/>
  <c r="BF19" i="149"/>
  <c r="BF19" i="174"/>
  <c r="BF19" i="40"/>
  <c r="BF19" i="115"/>
  <c r="BF19" i="77"/>
  <c r="BF19" i="29"/>
  <c r="BF19" i="173"/>
  <c r="BF19" i="42"/>
  <c r="BN18" i="150"/>
  <c r="BN18" i="148"/>
  <c r="BN18" i="147"/>
  <c r="BN18" i="146"/>
  <c r="BN18" i="149"/>
  <c r="BN18" i="174"/>
  <c r="BN18" i="115"/>
  <c r="BN18" i="40"/>
  <c r="BN18" i="77"/>
  <c r="BN18" i="29"/>
  <c r="BN18" i="42"/>
  <c r="BN18" i="173"/>
  <c r="BN18" i="104"/>
  <c r="BJ18" i="150"/>
  <c r="BJ18" i="148"/>
  <c r="BJ18" i="147"/>
  <c r="BJ18" i="146"/>
  <c r="BJ18" i="149"/>
  <c r="BJ18" i="174"/>
  <c r="BJ18" i="115"/>
  <c r="BJ18" i="40"/>
  <c r="BJ18" i="77"/>
  <c r="BJ18" i="29"/>
  <c r="BJ18" i="42"/>
  <c r="BJ18" i="173"/>
  <c r="BJ18" i="104"/>
  <c r="BF18" i="150"/>
  <c r="BF18" i="148"/>
  <c r="BF18" i="147"/>
  <c r="BF18" i="146"/>
  <c r="BF18" i="149"/>
  <c r="BF18" i="174"/>
  <c r="BF18" i="115"/>
  <c r="BF18" i="40"/>
  <c r="BF18" i="77"/>
  <c r="BF18" i="29"/>
  <c r="BF18" i="42"/>
  <c r="BF18" i="173"/>
  <c r="BF18" i="104"/>
  <c r="BF18" i="21"/>
  <c r="BO16" i="150"/>
  <c r="BO16" i="148"/>
  <c r="BO16" i="147"/>
  <c r="BO16" i="146"/>
  <c r="BO16" i="149"/>
  <c r="BO16" i="174"/>
  <c r="BO16" i="115"/>
  <c r="BO16" i="40"/>
  <c r="BO16" i="77"/>
  <c r="BO16" i="29"/>
  <c r="BO16" i="42"/>
  <c r="BO16" i="173"/>
  <c r="BO16" i="21"/>
  <c r="BO16" i="104"/>
  <c r="BG16" i="29"/>
  <c r="BO15" i="150"/>
  <c r="BO15" i="148"/>
  <c r="BO15" i="147"/>
  <c r="BO15" i="149"/>
  <c r="BO15" i="146"/>
  <c r="BO15" i="174"/>
  <c r="BO15" i="115"/>
  <c r="BO15" i="40"/>
  <c r="BO15" i="77"/>
  <c r="BO15" i="29"/>
  <c r="BO15" i="42"/>
  <c r="BO15" i="173"/>
  <c r="BO15" i="21"/>
  <c r="BO15" i="114"/>
  <c r="BK15" i="150"/>
  <c r="BK15" i="148"/>
  <c r="BK15" i="147"/>
  <c r="BK15" i="149"/>
  <c r="BK15" i="174"/>
  <c r="BK15" i="146"/>
  <c r="BK15" i="115"/>
  <c r="BK15" i="40"/>
  <c r="BK15" i="77"/>
  <c r="BK15" i="29"/>
  <c r="BK15" i="42"/>
  <c r="BK15" i="173"/>
  <c r="BK15" i="21"/>
  <c r="BK15" i="114"/>
  <c r="BG15" i="150"/>
  <c r="BG15" i="148"/>
  <c r="BG15" i="147"/>
  <c r="BG15" i="146"/>
  <c r="BG15" i="149"/>
  <c r="BG15" i="174"/>
  <c r="BG15" i="115"/>
  <c r="BG15" i="40"/>
  <c r="BG15" i="77"/>
  <c r="BG15" i="29"/>
  <c r="BG15" i="42"/>
  <c r="BG15" i="173"/>
  <c r="BG15" i="21"/>
  <c r="BG15" i="114"/>
  <c r="BC15" i="150"/>
  <c r="BC15" i="148"/>
  <c r="BC15" i="147"/>
  <c r="BC15" i="146"/>
  <c r="BC15" i="149"/>
  <c r="BC15" i="174"/>
  <c r="BC15" i="115"/>
  <c r="BC15" i="40"/>
  <c r="BC15" i="77"/>
  <c r="BC15" i="29"/>
  <c r="BC15" i="42"/>
  <c r="BC15" i="173"/>
  <c r="BC15" i="21"/>
  <c r="BC15" i="114"/>
  <c r="BP13" i="2"/>
  <c r="BP12" i="150"/>
  <c r="BP12" i="148"/>
  <c r="BP12" i="147"/>
  <c r="BP12" i="146"/>
  <c r="BP12" i="149"/>
  <c r="BP12" i="174"/>
  <c r="BP12" i="115"/>
  <c r="BP12" i="40"/>
  <c r="BP12" i="77"/>
  <c r="BP12" i="42"/>
  <c r="BP12" i="173"/>
  <c r="BP12" i="114"/>
  <c r="BP12" i="29"/>
  <c r="BP12" i="21"/>
  <c r="BL13" i="2"/>
  <c r="BL12" i="150"/>
  <c r="BL12" i="148"/>
  <c r="BL12" i="147"/>
  <c r="BL12" i="146"/>
  <c r="BL12" i="149"/>
  <c r="BL12" i="115"/>
  <c r="BL12" i="40"/>
  <c r="BL12" i="174"/>
  <c r="BL12" i="42"/>
  <c r="BL12" i="173"/>
  <c r="BL12" i="29"/>
  <c r="BL12" i="77"/>
  <c r="BL12" i="114"/>
  <c r="BL12" i="21"/>
  <c r="BH13" i="2"/>
  <c r="BH12" i="150"/>
  <c r="BH12" i="148"/>
  <c r="BH12" i="147"/>
  <c r="BH12" i="146"/>
  <c r="BH12" i="115"/>
  <c r="BH12" i="40"/>
  <c r="BH12" i="174"/>
  <c r="BH12" i="42"/>
  <c r="BH12" i="173"/>
  <c r="BH12" i="29"/>
  <c r="BH12" i="149"/>
  <c r="BH12" i="77"/>
  <c r="BH12" i="21"/>
  <c r="BH12" i="114"/>
  <c r="BD13" i="2"/>
  <c r="BD12" i="150"/>
  <c r="BD12" i="147"/>
  <c r="BD12" i="148"/>
  <c r="BD12" i="146"/>
  <c r="BD12" i="149"/>
  <c r="BD12" i="115"/>
  <c r="BD12" i="40"/>
  <c r="BD12" i="174"/>
  <c r="BD12" i="29"/>
  <c r="BD12" i="42"/>
  <c r="BD12" i="173"/>
  <c r="BD12" i="77"/>
  <c r="BD12" i="21"/>
  <c r="BD12" i="114"/>
  <c r="BM10" i="2"/>
  <c r="BM9" i="150"/>
  <c r="BM9" i="148"/>
  <c r="BM9" i="147"/>
  <c r="BM9" i="146"/>
  <c r="BM9" i="149"/>
  <c r="BM9" i="174"/>
  <c r="BM9" i="40"/>
  <c r="BM9" i="115"/>
  <c r="BM9" i="77"/>
  <c r="BM9" i="29"/>
  <c r="BM9" i="104"/>
  <c r="BM9" i="173"/>
  <c r="BM9" i="42"/>
  <c r="BM9" i="21"/>
  <c r="BI10" i="2"/>
  <c r="BI9" i="150"/>
  <c r="BI9" i="148"/>
  <c r="BI9" i="147"/>
  <c r="BI9" i="146"/>
  <c r="BI9" i="174"/>
  <c r="BI9" i="149"/>
  <c r="BI9" i="40"/>
  <c r="BI9" i="115"/>
  <c r="BI9" i="77"/>
  <c r="BI9" i="29"/>
  <c r="BI9" i="173"/>
  <c r="BI9" i="104"/>
  <c r="BI9" i="42"/>
  <c r="BI9" i="21"/>
  <c r="BE10" i="2"/>
  <c r="BE9" i="150"/>
  <c r="BE9" i="148"/>
  <c r="BE9" i="147"/>
  <c r="BE9" i="146"/>
  <c r="BE9" i="149"/>
  <c r="BE9" i="174"/>
  <c r="BE9" i="115"/>
  <c r="BE9" i="77"/>
  <c r="BE9" i="29"/>
  <c r="BE9" i="42"/>
  <c r="BE9" i="104"/>
  <c r="BO7" i="150"/>
  <c r="BO7" i="148"/>
  <c r="BO7" i="146"/>
  <c r="BO7" i="147"/>
  <c r="BO7" i="149"/>
  <c r="BO7" i="115"/>
  <c r="BO7" i="40"/>
  <c r="BO7" i="174"/>
  <c r="BO7" i="42"/>
  <c r="BO7" i="173"/>
  <c r="BO7" i="29"/>
  <c r="BO7" i="77"/>
  <c r="BO7" i="21"/>
  <c r="BO7" i="104"/>
  <c r="BO7" i="114"/>
  <c r="BK7" i="150"/>
  <c r="BK7" i="148"/>
  <c r="BK7" i="147"/>
  <c r="BK7" i="146"/>
  <c r="BK7" i="149"/>
  <c r="BK7" i="115"/>
  <c r="BK7" i="40"/>
  <c r="BK7" i="174"/>
  <c r="BK7" i="42"/>
  <c r="BK7" i="173"/>
  <c r="BK7" i="29"/>
  <c r="BK7" i="77"/>
  <c r="BK7" i="21"/>
  <c r="BK7" i="104"/>
  <c r="BK7" i="114"/>
  <c r="BG7" i="150"/>
  <c r="BG7" i="148"/>
  <c r="BG7" i="146"/>
  <c r="BG7" i="147"/>
  <c r="BG7" i="149"/>
  <c r="BG7" i="115"/>
  <c r="BG7" i="40"/>
  <c r="BG7" i="174"/>
  <c r="BG7" i="29"/>
  <c r="BG7" i="42"/>
  <c r="BG7" i="173"/>
  <c r="BG7" i="77"/>
  <c r="BG7" i="21"/>
  <c r="BG7" i="104"/>
  <c r="BG7" i="114"/>
  <c r="BC7" i="150"/>
  <c r="BC7" i="148"/>
  <c r="BC7" i="146"/>
  <c r="BC7" i="147"/>
  <c r="BC7" i="149"/>
  <c r="BC7" i="174"/>
  <c r="BC7" i="115"/>
  <c r="BC7" i="40"/>
  <c r="BC7" i="77"/>
  <c r="BC7" i="42"/>
  <c r="BC7" i="173"/>
  <c r="BC7" i="29"/>
  <c r="BC7" i="21"/>
  <c r="BC7" i="104"/>
  <c r="BC7" i="114"/>
  <c r="BB54" i="99"/>
  <c r="AX54" i="99"/>
  <c r="AT54" i="99"/>
  <c r="BD51" i="99"/>
  <c r="AZ51" i="99"/>
  <c r="AV51" i="99"/>
  <c r="AR51" i="99"/>
  <c r="BA41" i="99"/>
  <c r="AW41" i="99"/>
  <c r="AS41" i="99"/>
  <c r="BC34" i="99"/>
  <c r="AU34" i="99"/>
  <c r="BB30" i="99"/>
  <c r="AX30" i="99"/>
  <c r="BC29" i="99"/>
  <c r="BC24" i="99"/>
  <c r="AU24" i="99"/>
  <c r="AV22" i="99"/>
  <c r="BA21" i="99"/>
  <c r="AW21" i="99"/>
  <c r="AS21" i="99"/>
  <c r="AX19" i="99"/>
  <c r="BC18" i="99"/>
  <c r="BA15" i="99"/>
  <c r="AW15" i="99"/>
  <c r="AS15" i="99"/>
  <c r="AY12" i="99"/>
  <c r="AU12" i="99"/>
  <c r="AQ12" i="99"/>
  <c r="AZ10" i="99"/>
  <c r="AR10" i="99"/>
  <c r="BB7" i="99"/>
  <c r="AX7" i="99"/>
  <c r="BN54" i="99"/>
  <c r="BJ54" i="99"/>
  <c r="BF54" i="99"/>
  <c r="BN51" i="99"/>
  <c r="BJ51" i="99"/>
  <c r="BF51" i="99"/>
  <c r="BN42" i="99"/>
  <c r="BJ42" i="99"/>
  <c r="BF42" i="99"/>
  <c r="BN35" i="99"/>
  <c r="BF35" i="99"/>
  <c r="BN34" i="99"/>
  <c r="BJ34" i="99"/>
  <c r="BF34" i="99"/>
  <c r="BJ29" i="99"/>
  <c r="BN22" i="99"/>
  <c r="BF22" i="99"/>
  <c r="BN21" i="99"/>
  <c r="BJ21" i="99"/>
  <c r="BF21" i="99"/>
  <c r="BN19" i="99"/>
  <c r="BF19" i="99"/>
  <c r="BN18" i="99"/>
  <c r="BJ18" i="99"/>
  <c r="BF18" i="99"/>
  <c r="BN16" i="99"/>
  <c r="BJ16" i="99"/>
  <c r="BF16" i="99"/>
  <c r="BN10" i="99"/>
  <c r="BF10" i="99"/>
  <c r="BN9" i="99"/>
  <c r="BJ9" i="99"/>
  <c r="BF9" i="99"/>
  <c r="BN7" i="99"/>
  <c r="BJ7" i="99"/>
  <c r="BF7" i="99"/>
  <c r="BN54" i="114"/>
  <c r="BJ54" i="114"/>
  <c r="BF54" i="114"/>
  <c r="BB54" i="114"/>
  <c r="AX54" i="114"/>
  <c r="BP51" i="114"/>
  <c r="BL51" i="114"/>
  <c r="BH51" i="114"/>
  <c r="BD51" i="114"/>
  <c r="AZ51" i="114"/>
  <c r="AV51" i="114"/>
  <c r="AR51" i="114"/>
  <c r="BA41" i="114"/>
  <c r="AW41" i="114"/>
  <c r="AS41" i="114"/>
  <c r="BN34" i="114"/>
  <c r="BF34" i="114"/>
  <c r="AX30" i="114"/>
  <c r="BB29" i="114"/>
  <c r="AT29" i="114"/>
  <c r="BM21" i="114"/>
  <c r="BE21" i="114"/>
  <c r="AW21" i="114"/>
  <c r="BN19" i="114"/>
  <c r="BF19" i="114"/>
  <c r="AX19" i="114"/>
  <c r="BJ18" i="114"/>
  <c r="BB18" i="114"/>
  <c r="AT18" i="114"/>
  <c r="BO16" i="114"/>
  <c r="AY16" i="114"/>
  <c r="AQ16" i="114"/>
  <c r="AS15" i="114"/>
  <c r="AX12" i="114"/>
  <c r="BM9" i="114"/>
  <c r="BE9" i="114"/>
  <c r="BF7" i="114"/>
  <c r="AR54" i="104"/>
  <c r="AU34" i="104"/>
  <c r="AU12" i="104"/>
  <c r="AR9" i="104"/>
  <c r="BJ54" i="104"/>
  <c r="BB54" i="104"/>
  <c r="BN51" i="104"/>
  <c r="BP41" i="104"/>
  <c r="BH41" i="104"/>
  <c r="BB30" i="104"/>
  <c r="BL29" i="104"/>
  <c r="BD29" i="104"/>
  <c r="BL24" i="104"/>
  <c r="BD24" i="104"/>
  <c r="BN22" i="104"/>
  <c r="BF22" i="104"/>
  <c r="BP15" i="104"/>
  <c r="BH15" i="104"/>
  <c r="BL12" i="104"/>
  <c r="BD12" i="104"/>
  <c r="BN10" i="104"/>
  <c r="BF10" i="104"/>
  <c r="AZ9" i="104"/>
  <c r="BJ7" i="104"/>
  <c r="AX54" i="21"/>
  <c r="BD51" i="21"/>
  <c r="BA41" i="21"/>
  <c r="BG29" i="21"/>
  <c r="BA21" i="21"/>
  <c r="AX19" i="21"/>
  <c r="AU12" i="21"/>
  <c r="BJ54" i="21"/>
  <c r="BJ42" i="21"/>
  <c r="BJ16" i="21"/>
  <c r="BN54" i="173"/>
  <c r="BL51" i="173"/>
  <c r="AV51" i="173"/>
  <c r="AS41" i="173"/>
  <c r="AW21" i="173"/>
  <c r="BI21" i="42"/>
  <c r="AX19" i="42"/>
  <c r="BG19" i="77"/>
  <c r="AP21" i="150"/>
  <c r="AP21" i="148"/>
  <c r="AP21" i="147"/>
  <c r="AP21" i="146"/>
  <c r="AP21" i="174"/>
  <c r="AP21" i="115"/>
  <c r="AP21" i="40"/>
  <c r="AP21" i="149"/>
  <c r="AP21" i="29"/>
  <c r="AP21" i="42"/>
  <c r="AP21" i="173"/>
  <c r="AP21" i="77"/>
  <c r="AP21" i="21"/>
  <c r="AP21" i="104"/>
  <c r="AP21" i="114"/>
  <c r="AQ7" i="150"/>
  <c r="AQ7" i="148"/>
  <c r="AQ7" i="146"/>
  <c r="AQ7" i="149"/>
  <c r="AQ7" i="147"/>
  <c r="AQ7" i="115"/>
  <c r="AQ7" i="40"/>
  <c r="AQ7" i="174"/>
  <c r="AQ7" i="29"/>
  <c r="AQ7" i="42"/>
  <c r="AQ7" i="173"/>
  <c r="AQ7" i="77"/>
  <c r="AQ7" i="21"/>
  <c r="AQ7" i="114"/>
  <c r="AP29" i="150"/>
  <c r="AP29" i="148"/>
  <c r="AP29" i="147"/>
  <c r="AP29" i="146"/>
  <c r="AP29" i="149"/>
  <c r="AP29" i="174"/>
  <c r="AP29" i="115"/>
  <c r="AP29" i="40"/>
  <c r="AP29" i="77"/>
  <c r="AP29" i="42"/>
  <c r="AP29" i="173"/>
  <c r="AP29" i="29"/>
  <c r="AP29" i="21"/>
  <c r="AW43" i="2"/>
  <c r="AW42" i="173"/>
  <c r="AW42" i="21"/>
  <c r="AV35" i="42"/>
  <c r="AX7" i="150"/>
  <c r="AX7" i="148"/>
  <c r="AX7" i="147"/>
  <c r="AX7" i="146"/>
  <c r="AX7" i="174"/>
  <c r="AX7" i="149"/>
  <c r="AX7" i="40"/>
  <c r="AX7" i="115"/>
  <c r="AX7" i="77"/>
  <c r="AX7" i="29"/>
  <c r="AX7" i="173"/>
  <c r="AX7" i="42"/>
  <c r="AX7" i="104"/>
  <c r="AT7" i="150"/>
  <c r="AT7" i="148"/>
  <c r="AT7" i="147"/>
  <c r="AT7" i="146"/>
  <c r="AT7" i="149"/>
  <c r="AT7" i="174"/>
  <c r="AT7" i="115"/>
  <c r="AT7" i="77"/>
  <c r="AT7" i="29"/>
  <c r="AT7" i="42"/>
  <c r="AT7" i="104"/>
  <c r="AP15" i="150"/>
  <c r="AP15" i="148"/>
  <c r="AP15" i="147"/>
  <c r="AP15" i="146"/>
  <c r="AP15" i="149"/>
  <c r="AP15" i="115"/>
  <c r="AP15" i="40"/>
  <c r="AP15" i="174"/>
  <c r="AP15" i="42"/>
  <c r="AP15" i="173"/>
  <c r="AP15" i="29"/>
  <c r="AP15" i="77"/>
  <c r="AP15" i="21"/>
  <c r="AP15" i="104"/>
  <c r="AP15" i="114"/>
  <c r="AP41" i="173"/>
  <c r="AP41" i="21"/>
  <c r="AP41" i="104"/>
  <c r="AT42" i="2"/>
  <c r="AZ41" i="173"/>
  <c r="AZ41" i="21"/>
  <c r="AV41" i="173"/>
  <c r="AV41" i="21"/>
  <c r="AR41" i="173"/>
  <c r="AR41" i="21"/>
  <c r="BA36" i="147"/>
  <c r="BA36" i="40"/>
  <c r="BA36" i="42"/>
  <c r="BA35" i="146"/>
  <c r="BA35" i="40"/>
  <c r="BA35" i="173"/>
  <c r="AY35" i="2"/>
  <c r="AY34" i="150"/>
  <c r="AY34" i="148"/>
  <c r="AY34" i="147"/>
  <c r="AY34" i="146"/>
  <c r="AY34" i="149"/>
  <c r="AY34" i="115"/>
  <c r="AY34" i="40"/>
  <c r="AY34" i="77"/>
  <c r="AY34" i="29"/>
  <c r="AY34" i="174"/>
  <c r="AY34" i="173"/>
  <c r="AY34" i="42"/>
  <c r="AU35" i="2"/>
  <c r="AU34" i="150"/>
  <c r="AU34" i="148"/>
  <c r="AU34" i="147"/>
  <c r="AU34" i="146"/>
  <c r="AU34" i="149"/>
  <c r="AU34" i="115"/>
  <c r="AU34" i="174"/>
  <c r="AU34" i="40"/>
  <c r="AU34" i="77"/>
  <c r="AU34" i="29"/>
  <c r="AU34" i="173"/>
  <c r="AU34" i="42"/>
  <c r="AQ35" i="2"/>
  <c r="AQ34" i="150"/>
  <c r="AQ34" i="148"/>
  <c r="AQ34" i="147"/>
  <c r="AQ34" i="149"/>
  <c r="AQ34" i="115"/>
  <c r="AQ34" i="174"/>
  <c r="AQ34" i="40"/>
  <c r="AQ34" i="77"/>
  <c r="AQ34" i="29"/>
  <c r="AQ34" i="146"/>
  <c r="AQ34" i="42"/>
  <c r="AX31" i="2"/>
  <c r="AW30" i="2"/>
  <c r="AZ30" i="2"/>
  <c r="AZ29" i="150"/>
  <c r="AZ29" i="147"/>
  <c r="AZ29" i="148"/>
  <c r="AZ29" i="146"/>
  <c r="AZ29" i="174"/>
  <c r="AZ29" i="115"/>
  <c r="AZ29" i="40"/>
  <c r="AZ29" i="149"/>
  <c r="AZ29" i="29"/>
  <c r="AZ29" i="42"/>
  <c r="AZ29" i="173"/>
  <c r="AZ29" i="77"/>
  <c r="AZ29" i="21"/>
  <c r="AZ29" i="114"/>
  <c r="AV30" i="2"/>
  <c r="AV29" i="150"/>
  <c r="AV29" i="148"/>
  <c r="AV29" i="147"/>
  <c r="AV29" i="146"/>
  <c r="AV29" i="174"/>
  <c r="AV29" i="115"/>
  <c r="AV29" i="40"/>
  <c r="AV29" i="149"/>
  <c r="AV29" i="77"/>
  <c r="AV29" i="42"/>
  <c r="AV29" i="173"/>
  <c r="AV29" i="29"/>
  <c r="AV29" i="21"/>
  <c r="AV29" i="104"/>
  <c r="AV29" i="114"/>
  <c r="AR30" i="2"/>
  <c r="AR29" i="150"/>
  <c r="AR29" i="148"/>
  <c r="AR29" i="147"/>
  <c r="AR29" i="146"/>
  <c r="AR29" i="149"/>
  <c r="AR29" i="174"/>
  <c r="AR29" i="115"/>
  <c r="AR29" i="40"/>
  <c r="AR29" i="29"/>
  <c r="AR29" i="42"/>
  <c r="AR29" i="173"/>
  <c r="AR29" i="21"/>
  <c r="AR29" i="104"/>
  <c r="AR29" i="114"/>
  <c r="AY25" i="2"/>
  <c r="AY24" i="150"/>
  <c r="AY24" i="148"/>
  <c r="AY24" i="147"/>
  <c r="AY24" i="149"/>
  <c r="AY24" i="174"/>
  <c r="AY24" i="146"/>
  <c r="AY24" i="115"/>
  <c r="AY24" i="77"/>
  <c r="AY24" i="29"/>
  <c r="AY24" i="40"/>
  <c r="AY24" i="42"/>
  <c r="AU25" i="2"/>
  <c r="AU24" i="150"/>
  <c r="AU24" i="148"/>
  <c r="AU24" i="147"/>
  <c r="AU24" i="146"/>
  <c r="AU24" i="149"/>
  <c r="AU24" i="174"/>
  <c r="AU24" i="40"/>
  <c r="AU24" i="77"/>
  <c r="AU24" i="29"/>
  <c r="AU24" i="115"/>
  <c r="AU24" i="173"/>
  <c r="AQ25" i="2"/>
  <c r="AQ24" i="150"/>
  <c r="AQ24" i="148"/>
  <c r="AQ24" i="147"/>
  <c r="AQ24" i="146"/>
  <c r="AQ24" i="149"/>
  <c r="AQ24" i="174"/>
  <c r="AQ24" i="40"/>
  <c r="AQ24" i="115"/>
  <c r="AQ24" i="77"/>
  <c r="AQ24" i="29"/>
  <c r="AQ24" i="173"/>
  <c r="AQ24" i="42"/>
  <c r="AZ21" i="150"/>
  <c r="AZ21" i="148"/>
  <c r="AZ21" i="147"/>
  <c r="AZ21" i="146"/>
  <c r="AZ21" i="149"/>
  <c r="AZ21" i="174"/>
  <c r="AZ21" i="115"/>
  <c r="AZ21" i="40"/>
  <c r="AZ21" i="77"/>
  <c r="AZ21" i="29"/>
  <c r="AZ21" i="42"/>
  <c r="AZ21" i="173"/>
  <c r="AZ21" i="21"/>
  <c r="AV21" i="150"/>
  <c r="AV21" i="148"/>
  <c r="AV21" i="147"/>
  <c r="AV21" i="146"/>
  <c r="AV21" i="149"/>
  <c r="AV21" i="174"/>
  <c r="AV21" i="115"/>
  <c r="AV21" i="40"/>
  <c r="AV21" i="77"/>
  <c r="AV21" i="29"/>
  <c r="AV21" i="42"/>
  <c r="AV21" i="173"/>
  <c r="AV21" i="21"/>
  <c r="AR21" i="150"/>
  <c r="AR21" i="148"/>
  <c r="AR21" i="147"/>
  <c r="AR21" i="146"/>
  <c r="AR21" i="149"/>
  <c r="AR21" i="174"/>
  <c r="AR21" i="115"/>
  <c r="AR21" i="40"/>
  <c r="AR21" i="77"/>
  <c r="AR21" i="29"/>
  <c r="AR21" i="42"/>
  <c r="AR21" i="173"/>
  <c r="AR21" i="21"/>
  <c r="AW19" i="2"/>
  <c r="AZ19" i="2"/>
  <c r="AZ18" i="150"/>
  <c r="AZ18" i="148"/>
  <c r="AZ18" i="147"/>
  <c r="AZ18" i="146"/>
  <c r="AZ18" i="149"/>
  <c r="AZ18" i="115"/>
  <c r="AZ18" i="40"/>
  <c r="AZ18" i="174"/>
  <c r="AZ18" i="42"/>
  <c r="AZ18" i="173"/>
  <c r="AZ18" i="29"/>
  <c r="AZ18" i="21"/>
  <c r="AZ18" i="114"/>
  <c r="AV19" i="2"/>
  <c r="AV18" i="150"/>
  <c r="AV18" i="148"/>
  <c r="AV18" i="147"/>
  <c r="AV18" i="146"/>
  <c r="AV18" i="115"/>
  <c r="AV18" i="40"/>
  <c r="AV18" i="174"/>
  <c r="AV18" i="149"/>
  <c r="AV18" i="42"/>
  <c r="AV18" i="173"/>
  <c r="AV18" i="29"/>
  <c r="AV18" i="77"/>
  <c r="AV18" i="21"/>
  <c r="AV18" i="104"/>
  <c r="AV18" i="114"/>
  <c r="AR19" i="2"/>
  <c r="AR18" i="150"/>
  <c r="AR18" i="148"/>
  <c r="AR18" i="147"/>
  <c r="AR18" i="146"/>
  <c r="AR18" i="115"/>
  <c r="AR18" i="40"/>
  <c r="AR18" i="149"/>
  <c r="AR18" i="174"/>
  <c r="AR18" i="29"/>
  <c r="AR18" i="42"/>
  <c r="AR18" i="173"/>
  <c r="AR18" i="77"/>
  <c r="AR18" i="21"/>
  <c r="AR18" i="104"/>
  <c r="AR18" i="114"/>
  <c r="BA16" i="2"/>
  <c r="BA15" i="150"/>
  <c r="BA15" i="148"/>
  <c r="BA15" i="147"/>
  <c r="BA15" i="174"/>
  <c r="BA15" i="149"/>
  <c r="BA15" i="40"/>
  <c r="BA15" i="115"/>
  <c r="BA15" i="77"/>
  <c r="BA15" i="29"/>
  <c r="BA15" i="146"/>
  <c r="BA15" i="104"/>
  <c r="BA15" i="173"/>
  <c r="BA15" i="42"/>
  <c r="AW16" i="2"/>
  <c r="AW15" i="150"/>
  <c r="AW15" i="148"/>
  <c r="AW15" i="147"/>
  <c r="AW15" i="146"/>
  <c r="AW15" i="149"/>
  <c r="AW15" i="174"/>
  <c r="AW15" i="40"/>
  <c r="AW15" i="115"/>
  <c r="AW15" i="77"/>
  <c r="AW15" i="29"/>
  <c r="AW15" i="173"/>
  <c r="AW15" i="42"/>
  <c r="AS16" i="2"/>
  <c r="AS15" i="150"/>
  <c r="AS15" i="148"/>
  <c r="AS15" i="146"/>
  <c r="AS15" i="147"/>
  <c r="AS15" i="174"/>
  <c r="AS15" i="149"/>
  <c r="AS15" i="115"/>
  <c r="AS15" i="77"/>
  <c r="AS15" i="29"/>
  <c r="AS15" i="40"/>
  <c r="AS15" i="42"/>
  <c r="AX13" i="2"/>
  <c r="BA12" i="150"/>
  <c r="BA12" i="148"/>
  <c r="BA12" i="147"/>
  <c r="BA12" i="146"/>
  <c r="BA12" i="149"/>
  <c r="BA12" i="174"/>
  <c r="BA12" i="115"/>
  <c r="BA12" i="40"/>
  <c r="BA12" i="77"/>
  <c r="BA12" i="29"/>
  <c r="BA12" i="42"/>
  <c r="BA12" i="173"/>
  <c r="BA12" i="104"/>
  <c r="BA12" i="21"/>
  <c r="BA12" i="114"/>
  <c r="AW12" i="150"/>
  <c r="AW12" i="148"/>
  <c r="AW12" i="147"/>
  <c r="AW12" i="146"/>
  <c r="AW12" i="149"/>
  <c r="AW12" i="174"/>
  <c r="AW12" i="115"/>
  <c r="AW12" i="40"/>
  <c r="AW12" i="77"/>
  <c r="AW12" i="29"/>
  <c r="AW12" i="42"/>
  <c r="AW12" i="173"/>
  <c r="AW12" i="21"/>
  <c r="AW12" i="104"/>
  <c r="AW12" i="114"/>
  <c r="AS12" i="150"/>
  <c r="AS12" i="148"/>
  <c r="AS12" i="147"/>
  <c r="AS12" i="149"/>
  <c r="AS12" i="146"/>
  <c r="AS12" i="174"/>
  <c r="AS12" i="115"/>
  <c r="AS12" i="40"/>
  <c r="AS12" i="77"/>
  <c r="AS12" i="29"/>
  <c r="AS12" i="42"/>
  <c r="AS12" i="173"/>
  <c r="AS12" i="21"/>
  <c r="AS12" i="104"/>
  <c r="AS12" i="114"/>
  <c r="AY10" i="2"/>
  <c r="AQ10" i="2"/>
  <c r="AX10" i="2"/>
  <c r="AX9" i="150"/>
  <c r="AX9" i="148"/>
  <c r="AX9" i="146"/>
  <c r="AX9" i="149"/>
  <c r="AX9" i="147"/>
  <c r="AX9" i="115"/>
  <c r="AX9" i="40"/>
  <c r="AX9" i="174"/>
  <c r="AX9" i="29"/>
  <c r="AX9" i="42"/>
  <c r="AX9" i="173"/>
  <c r="AX9" i="77"/>
  <c r="AX9" i="21"/>
  <c r="AX9" i="104"/>
  <c r="AX9" i="114"/>
  <c r="AT10" i="2"/>
  <c r="AT9" i="150"/>
  <c r="AT9" i="148"/>
  <c r="AT9" i="146"/>
  <c r="AT9" i="147"/>
  <c r="AT9" i="149"/>
  <c r="AT9" i="174"/>
  <c r="AT9" i="115"/>
  <c r="AT9" i="40"/>
  <c r="AT9" i="77"/>
  <c r="AT9" i="42"/>
  <c r="AT9" i="173"/>
  <c r="AT9" i="21"/>
  <c r="AT9" i="104"/>
  <c r="AT9" i="114"/>
  <c r="AT9" i="29"/>
  <c r="BB42" i="2"/>
  <c r="BB41" i="173"/>
  <c r="BB41" i="21"/>
  <c r="BB41" i="104"/>
  <c r="BF51" i="173"/>
  <c r="BF51" i="21"/>
  <c r="BB51" i="173"/>
  <c r="BB51" i="21"/>
  <c r="AX51" i="173"/>
  <c r="AX51" i="21"/>
  <c r="AT51" i="173"/>
  <c r="AT51" i="21"/>
  <c r="AZ55" i="21"/>
  <c r="AR56" i="2"/>
  <c r="AR55" i="173"/>
  <c r="AR55" i="21"/>
  <c r="BN56" i="2"/>
  <c r="BN55" i="173"/>
  <c r="BN55" i="104"/>
  <c r="BJ56" i="2"/>
  <c r="BJ55" i="173"/>
  <c r="BJ55" i="104"/>
  <c r="BF56" i="2"/>
  <c r="BF55" i="173"/>
  <c r="BF55" i="21"/>
  <c r="BF55" i="104"/>
  <c r="BB56" i="2"/>
  <c r="BB55" i="173"/>
  <c r="BB55" i="21"/>
  <c r="BB55" i="104"/>
  <c r="AX55" i="2"/>
  <c r="AX54" i="104"/>
  <c r="AT55" i="2"/>
  <c r="AT54" i="104"/>
  <c r="BB7" i="150"/>
  <c r="BB7" i="148"/>
  <c r="BB7" i="147"/>
  <c r="BB7" i="146"/>
  <c r="BB7" i="149"/>
  <c r="BB7" i="174"/>
  <c r="BB7" i="40"/>
  <c r="BB7" i="115"/>
  <c r="BB7" i="77"/>
  <c r="BB7" i="29"/>
  <c r="BB7" i="173"/>
  <c r="BB7" i="42"/>
  <c r="BB9" i="150"/>
  <c r="BB9" i="148"/>
  <c r="BB9" i="147"/>
  <c r="BB9" i="146"/>
  <c r="BB9" i="149"/>
  <c r="BB9" i="115"/>
  <c r="BB9" i="40"/>
  <c r="BB9" i="174"/>
  <c r="BB9" i="42"/>
  <c r="BB9" i="173"/>
  <c r="BB9" i="29"/>
  <c r="BB9" i="77"/>
  <c r="BB9" i="21"/>
  <c r="BB9" i="114"/>
  <c r="BB9" i="104"/>
  <c r="BB21" i="150"/>
  <c r="BB21" i="148"/>
  <c r="BB21" i="147"/>
  <c r="BB21" i="146"/>
  <c r="BB21" i="115"/>
  <c r="BB21" i="40"/>
  <c r="BB21" i="149"/>
  <c r="BB21" i="174"/>
  <c r="BB21" i="77"/>
  <c r="BB21" i="42"/>
  <c r="BB21" i="173"/>
  <c r="BB21" i="21"/>
  <c r="BB21" i="114"/>
  <c r="BB21" i="104"/>
  <c r="BN43" i="2"/>
  <c r="BN42" i="173"/>
  <c r="BF43" i="2"/>
  <c r="BF42" i="173"/>
  <c r="BF42" i="21"/>
  <c r="BN41" i="173"/>
  <c r="BN41" i="104"/>
  <c r="BJ41" i="173"/>
  <c r="BJ41" i="104"/>
  <c r="BF41" i="173"/>
  <c r="BF41" i="21"/>
  <c r="BF41" i="104"/>
  <c r="BK35" i="2"/>
  <c r="BC35" i="2"/>
  <c r="BM35" i="2"/>
  <c r="BM34" i="150"/>
  <c r="BM34" i="148"/>
  <c r="BM34" i="147"/>
  <c r="BM34" i="146"/>
  <c r="BM34" i="149"/>
  <c r="BM34" i="174"/>
  <c r="BM34" i="115"/>
  <c r="BM34" i="40"/>
  <c r="BM34" i="77"/>
  <c r="BM34" i="29"/>
  <c r="BM34" i="42"/>
  <c r="BM34" i="104"/>
  <c r="BM34" i="114"/>
  <c r="BM34" i="173"/>
  <c r="BM34" i="21"/>
  <c r="BI35" i="2"/>
  <c r="BI34" i="150"/>
  <c r="BI34" i="148"/>
  <c r="BI34" i="147"/>
  <c r="BI34" i="146"/>
  <c r="BI34" i="149"/>
  <c r="BI34" i="174"/>
  <c r="BI34" i="115"/>
  <c r="BI34" i="40"/>
  <c r="BI34" i="77"/>
  <c r="BI34" i="42"/>
  <c r="BI34" i="173"/>
  <c r="BI34" i="29"/>
  <c r="BI34" i="104"/>
  <c r="BI34" i="114"/>
  <c r="BI34" i="21"/>
  <c r="BE35" i="2"/>
  <c r="BE34" i="150"/>
  <c r="BE34" i="148"/>
  <c r="BE34" i="147"/>
  <c r="BE34" i="146"/>
  <c r="BE34" i="149"/>
  <c r="BE34" i="174"/>
  <c r="BE34" i="115"/>
  <c r="BE34" i="40"/>
  <c r="BE34" i="77"/>
  <c r="BE34" i="42"/>
  <c r="BE34" i="173"/>
  <c r="BE34" i="104"/>
  <c r="BE34" i="21"/>
  <c r="BE34" i="114"/>
  <c r="BE34" i="29"/>
  <c r="BN29" i="150"/>
  <c r="BN29" i="148"/>
  <c r="BN29" i="147"/>
  <c r="BN29" i="146"/>
  <c r="BN29" i="149"/>
  <c r="BN29" i="174"/>
  <c r="BN29" i="115"/>
  <c r="BN29" i="40"/>
  <c r="BN29" i="77"/>
  <c r="BN29" i="42"/>
  <c r="BN29" i="173"/>
  <c r="BN29" i="29"/>
  <c r="BN29" i="104"/>
  <c r="BJ29" i="150"/>
  <c r="BJ29" i="148"/>
  <c r="BJ29" i="147"/>
  <c r="BJ29" i="146"/>
  <c r="BJ29" i="149"/>
  <c r="BJ29" i="174"/>
  <c r="BJ29" i="115"/>
  <c r="BJ29" i="40"/>
  <c r="BJ29" i="77"/>
  <c r="BJ29" i="29"/>
  <c r="BJ29" i="42"/>
  <c r="BJ29" i="173"/>
  <c r="BJ29" i="104"/>
  <c r="BF29" i="150"/>
  <c r="BF29" i="148"/>
  <c r="BF29" i="147"/>
  <c r="BF29" i="146"/>
  <c r="BF29" i="149"/>
  <c r="BF29" i="174"/>
  <c r="BF29" i="115"/>
  <c r="BF29" i="40"/>
  <c r="BF29" i="77"/>
  <c r="BF29" i="42"/>
  <c r="BF29" i="173"/>
  <c r="BF29" i="29"/>
  <c r="BF29" i="104"/>
  <c r="BF29" i="21"/>
  <c r="BO25" i="149"/>
  <c r="BG26" i="2"/>
  <c r="BG25" i="150"/>
  <c r="BG25" i="148"/>
  <c r="BG25" i="147"/>
  <c r="BG25" i="146"/>
  <c r="BG25" i="174"/>
  <c r="BG25" i="115"/>
  <c r="BG25" i="40"/>
  <c r="BG25" i="149"/>
  <c r="BG25" i="42"/>
  <c r="BG25" i="173"/>
  <c r="BG25" i="77"/>
  <c r="BG25" i="21"/>
  <c r="BG25" i="104"/>
  <c r="BG25" i="114"/>
  <c r="BG25" i="29"/>
  <c r="BO24" i="150"/>
  <c r="BO24" i="148"/>
  <c r="BO24" i="149"/>
  <c r="BO24" i="174"/>
  <c r="BO24" i="147"/>
  <c r="BO24" i="146"/>
  <c r="BO24" i="115"/>
  <c r="BO24" i="77"/>
  <c r="BO24" i="29"/>
  <c r="BO24" i="40"/>
  <c r="BO24" i="42"/>
  <c r="BO24" i="21"/>
  <c r="BK24" i="150"/>
  <c r="BK24" i="148"/>
  <c r="BK24" i="147"/>
  <c r="BK24" i="146"/>
  <c r="BK24" i="149"/>
  <c r="BK24" i="174"/>
  <c r="BK24" i="40"/>
  <c r="BK24" i="77"/>
  <c r="BK24" i="29"/>
  <c r="BK24" i="115"/>
  <c r="BK24" i="21"/>
  <c r="BK24" i="173"/>
  <c r="BG24" i="150"/>
  <c r="BG24" i="148"/>
  <c r="BG24" i="147"/>
  <c r="BG24" i="146"/>
  <c r="BG24" i="149"/>
  <c r="BG24" i="174"/>
  <c r="BG24" i="40"/>
  <c r="BG24" i="115"/>
  <c r="BG24" i="77"/>
  <c r="BG24" i="29"/>
  <c r="BG24" i="173"/>
  <c r="BG24" i="42"/>
  <c r="BC24" i="150"/>
  <c r="BC24" i="148"/>
  <c r="BC24" i="147"/>
  <c r="BC24" i="146"/>
  <c r="BC24" i="149"/>
  <c r="BC24" i="174"/>
  <c r="BC24" i="40"/>
  <c r="BC24" i="115"/>
  <c r="BC24" i="77"/>
  <c r="BC24" i="29"/>
  <c r="BC24" i="173"/>
  <c r="BC24" i="42"/>
  <c r="BJ22" i="2"/>
  <c r="BP22" i="2"/>
  <c r="BP21" i="150"/>
  <c r="BP21" i="148"/>
  <c r="BP21" i="147"/>
  <c r="BP21" i="146"/>
  <c r="BP21" i="149"/>
  <c r="BP21" i="174"/>
  <c r="BP21" i="115"/>
  <c r="BP21" i="40"/>
  <c r="BP21" i="77"/>
  <c r="BP21" i="29"/>
  <c r="BP21" i="42"/>
  <c r="BP21" i="173"/>
  <c r="BP21" i="21"/>
  <c r="BL22" i="2"/>
  <c r="BL21" i="150"/>
  <c r="BL21" i="148"/>
  <c r="BL21" i="147"/>
  <c r="BL21" i="146"/>
  <c r="BL21" i="149"/>
  <c r="BL21" i="174"/>
  <c r="BL21" i="115"/>
  <c r="BL21" i="40"/>
  <c r="BL21" i="77"/>
  <c r="BL21" i="29"/>
  <c r="BL21" i="42"/>
  <c r="BL21" i="173"/>
  <c r="BL21" i="21"/>
  <c r="BH22" i="2"/>
  <c r="BH21" i="150"/>
  <c r="BH21" i="148"/>
  <c r="BH21" i="147"/>
  <c r="BH21" i="146"/>
  <c r="BH21" i="149"/>
  <c r="BH21" i="174"/>
  <c r="BH21" i="115"/>
  <c r="BH21" i="40"/>
  <c r="BH21" i="77"/>
  <c r="BH21" i="29"/>
  <c r="BH21" i="42"/>
  <c r="BH21" i="173"/>
  <c r="BH21" i="21"/>
  <c r="BD22" i="2"/>
  <c r="BD21" i="150"/>
  <c r="BD21" i="148"/>
  <c r="BD21" i="147"/>
  <c r="BD21" i="146"/>
  <c r="BD21" i="149"/>
  <c r="BD21" i="115"/>
  <c r="BD21" i="40"/>
  <c r="BD21" i="174"/>
  <c r="BD21" i="77"/>
  <c r="BD21" i="29"/>
  <c r="BD21" i="42"/>
  <c r="BD21" i="173"/>
  <c r="BD21" i="21"/>
  <c r="BK19" i="2"/>
  <c r="BC19" i="2"/>
  <c r="BM19" i="2"/>
  <c r="BM18" i="150"/>
  <c r="BM18" i="148"/>
  <c r="BM18" i="147"/>
  <c r="BM18" i="146"/>
  <c r="BM18" i="149"/>
  <c r="BM18" i="115"/>
  <c r="BM18" i="40"/>
  <c r="BM18" i="77"/>
  <c r="BM18" i="29"/>
  <c r="BM18" i="174"/>
  <c r="BM18" i="42"/>
  <c r="BM18" i="173"/>
  <c r="BM18" i="104"/>
  <c r="BM18" i="114"/>
  <c r="BM18" i="21"/>
  <c r="BI19" i="2"/>
  <c r="BI18" i="150"/>
  <c r="BI18" i="148"/>
  <c r="BI18" i="147"/>
  <c r="BI18" i="149"/>
  <c r="BI18" i="146"/>
  <c r="BI18" i="174"/>
  <c r="BI18" i="115"/>
  <c r="BI18" i="40"/>
  <c r="BI18" i="77"/>
  <c r="BI18" i="29"/>
  <c r="BI18" i="42"/>
  <c r="BI18" i="173"/>
  <c r="BI18" i="104"/>
  <c r="BI18" i="114"/>
  <c r="BI18" i="21"/>
  <c r="BE19" i="2"/>
  <c r="BE18" i="150"/>
  <c r="BE18" i="148"/>
  <c r="BE18" i="147"/>
  <c r="BE18" i="146"/>
  <c r="BE18" i="149"/>
  <c r="BE18" i="174"/>
  <c r="BE18" i="115"/>
  <c r="BE18" i="40"/>
  <c r="BE18" i="77"/>
  <c r="BE18" i="29"/>
  <c r="BE18" i="42"/>
  <c r="BE18" i="173"/>
  <c r="BE18" i="104"/>
  <c r="BE18" i="21"/>
  <c r="BE18" i="114"/>
  <c r="BN16" i="150"/>
  <c r="BN16" i="148"/>
  <c r="BN16" i="147"/>
  <c r="BN16" i="146"/>
  <c r="BN16" i="149"/>
  <c r="BN16" i="115"/>
  <c r="BN16" i="40"/>
  <c r="BN16" i="174"/>
  <c r="BN16" i="77"/>
  <c r="BN16" i="29"/>
  <c r="BN16" i="42"/>
  <c r="BN16" i="173"/>
  <c r="BN16" i="114"/>
  <c r="BF16" i="150"/>
  <c r="BF16" i="148"/>
  <c r="BF16" i="147"/>
  <c r="BF16" i="146"/>
  <c r="BF16" i="149"/>
  <c r="BF16" i="174"/>
  <c r="BF16" i="115"/>
  <c r="BF16" i="40"/>
  <c r="BF16" i="77"/>
  <c r="BF16" i="29"/>
  <c r="BF16" i="42"/>
  <c r="BF16" i="173"/>
  <c r="BF16" i="21"/>
  <c r="BF16" i="114"/>
  <c r="BN15" i="150"/>
  <c r="BN15" i="148"/>
  <c r="BN15" i="147"/>
  <c r="BN15" i="146"/>
  <c r="BN15" i="149"/>
  <c r="BN15" i="174"/>
  <c r="BN15" i="115"/>
  <c r="BN15" i="40"/>
  <c r="BN15" i="77"/>
  <c r="BN15" i="42"/>
  <c r="BN15" i="173"/>
  <c r="BN15" i="114"/>
  <c r="BN15" i="104"/>
  <c r="BJ15" i="150"/>
  <c r="BJ15" i="148"/>
  <c r="BJ15" i="147"/>
  <c r="BJ15" i="146"/>
  <c r="BJ15" i="149"/>
  <c r="BJ15" i="115"/>
  <c r="BJ15" i="40"/>
  <c r="BJ15" i="174"/>
  <c r="BJ15" i="42"/>
  <c r="BJ15" i="173"/>
  <c r="BJ15" i="29"/>
  <c r="BJ15" i="114"/>
  <c r="BJ15" i="104"/>
  <c r="BJ15" i="77"/>
  <c r="BF15" i="150"/>
  <c r="BF15" i="148"/>
  <c r="BF15" i="147"/>
  <c r="BF15" i="146"/>
  <c r="BF15" i="149"/>
  <c r="BF15" i="115"/>
  <c r="BF15" i="40"/>
  <c r="BF15" i="174"/>
  <c r="BF15" i="42"/>
  <c r="BF15" i="173"/>
  <c r="BF15" i="29"/>
  <c r="BF15" i="77"/>
  <c r="BF15" i="21"/>
  <c r="BF15" i="114"/>
  <c r="BF15" i="104"/>
  <c r="BO13" i="146"/>
  <c r="BO13" i="174"/>
  <c r="BO13" i="77"/>
  <c r="BG13" i="147"/>
  <c r="BG13" i="115"/>
  <c r="BG13" i="173"/>
  <c r="BG13" i="114"/>
  <c r="BO12" i="150"/>
  <c r="BO12" i="148"/>
  <c r="BO12" i="147"/>
  <c r="BO12" i="146"/>
  <c r="BO12" i="149"/>
  <c r="BO12" i="174"/>
  <c r="BO12" i="40"/>
  <c r="BO12" i="115"/>
  <c r="BO12" i="77"/>
  <c r="BO12" i="29"/>
  <c r="BO12" i="21"/>
  <c r="BO12" i="173"/>
  <c r="BO12" i="42"/>
  <c r="BK12" i="150"/>
  <c r="BK12" i="148"/>
  <c r="BK12" i="147"/>
  <c r="BK12" i="149"/>
  <c r="BK12" i="174"/>
  <c r="BK12" i="146"/>
  <c r="BK12" i="40"/>
  <c r="BK12" i="115"/>
  <c r="BK12" i="77"/>
  <c r="BK12" i="29"/>
  <c r="BK12" i="173"/>
  <c r="BK12" i="21"/>
  <c r="BK12" i="42"/>
  <c r="BG12" i="150"/>
  <c r="BG12" i="148"/>
  <c r="BG12" i="146"/>
  <c r="BG12" i="149"/>
  <c r="BG12" i="174"/>
  <c r="BG12" i="147"/>
  <c r="BG12" i="115"/>
  <c r="BG12" i="77"/>
  <c r="BG12" i="29"/>
  <c r="BG12" i="40"/>
  <c r="BG12" i="42"/>
  <c r="BC12" i="150"/>
  <c r="BC12" i="148"/>
  <c r="BC12" i="146"/>
  <c r="BC12" i="147"/>
  <c r="BC12" i="149"/>
  <c r="BC12" i="174"/>
  <c r="BC12" i="40"/>
  <c r="BC12" i="77"/>
  <c r="BC12" i="29"/>
  <c r="BC12" i="115"/>
  <c r="BC12" i="173"/>
  <c r="BJ10" i="2"/>
  <c r="BP10" i="2"/>
  <c r="BP9" i="150"/>
  <c r="BP9" i="148"/>
  <c r="BP9" i="147"/>
  <c r="BP9" i="146"/>
  <c r="BP9" i="149"/>
  <c r="BP9" i="174"/>
  <c r="BP9" i="115"/>
  <c r="BP9" i="40"/>
  <c r="BP9" i="77"/>
  <c r="BP9" i="29"/>
  <c r="BP9" i="42"/>
  <c r="BP9" i="173"/>
  <c r="BP9" i="21"/>
  <c r="BL10" i="2"/>
  <c r="BL9" i="150"/>
  <c r="BL9" i="148"/>
  <c r="BL9" i="147"/>
  <c r="BL9" i="146"/>
  <c r="BL9" i="149"/>
  <c r="BL9" i="174"/>
  <c r="BL9" i="115"/>
  <c r="BL9" i="40"/>
  <c r="BL9" i="77"/>
  <c r="BL9" i="29"/>
  <c r="BL9" i="42"/>
  <c r="BL9" i="173"/>
  <c r="BL9" i="21"/>
  <c r="BH10" i="2"/>
  <c r="BH9" i="150"/>
  <c r="BH9" i="147"/>
  <c r="BH9" i="148"/>
  <c r="BH9" i="146"/>
  <c r="BH9" i="149"/>
  <c r="BH9" i="174"/>
  <c r="BH9" i="115"/>
  <c r="BH9" i="40"/>
  <c r="BH9" i="77"/>
  <c r="BH9" i="29"/>
  <c r="BH9" i="42"/>
  <c r="BH9" i="173"/>
  <c r="BH9" i="21"/>
  <c r="BD10" i="2"/>
  <c r="BD9" i="150"/>
  <c r="BD9" i="148"/>
  <c r="BD9" i="147"/>
  <c r="BD9" i="146"/>
  <c r="BD9" i="149"/>
  <c r="BD9" i="174"/>
  <c r="BD9" i="115"/>
  <c r="BD9" i="40"/>
  <c r="BD9" i="77"/>
  <c r="BD9" i="29"/>
  <c r="BD9" i="42"/>
  <c r="BD9" i="173"/>
  <c r="BD9" i="21"/>
  <c r="BN7" i="150"/>
  <c r="BN7" i="148"/>
  <c r="BN7" i="147"/>
  <c r="BN7" i="174"/>
  <c r="BN7" i="149"/>
  <c r="BN7" i="146"/>
  <c r="BN7" i="40"/>
  <c r="BN7" i="115"/>
  <c r="BN7" i="77"/>
  <c r="BN7" i="29"/>
  <c r="BN7" i="173"/>
  <c r="BN7" i="42"/>
  <c r="BJ7" i="150"/>
  <c r="BJ7" i="148"/>
  <c r="BJ7" i="147"/>
  <c r="BJ7" i="146"/>
  <c r="BJ7" i="149"/>
  <c r="BJ7" i="174"/>
  <c r="BJ7" i="115"/>
  <c r="BJ7" i="77"/>
  <c r="BJ7" i="29"/>
  <c r="BJ7" i="40"/>
  <c r="BJ7" i="42"/>
  <c r="BF7" i="150"/>
  <c r="BF7" i="148"/>
  <c r="BF7" i="147"/>
  <c r="BF7" i="146"/>
  <c r="BF7" i="149"/>
  <c r="BF7" i="174"/>
  <c r="BF7" i="40"/>
  <c r="BF7" i="77"/>
  <c r="BF7" i="29"/>
  <c r="BF7" i="115"/>
  <c r="BF7" i="173"/>
  <c r="AO18" i="150"/>
  <c r="AO18" i="148"/>
  <c r="AO18" i="147"/>
  <c r="AO18" i="146"/>
  <c r="AO18" i="149"/>
  <c r="AO18" i="174"/>
  <c r="AO18" i="115"/>
  <c r="AO18" i="40"/>
  <c r="AO18" i="77"/>
  <c r="AO18" i="29"/>
  <c r="AO18" i="42"/>
  <c r="AO18" i="173"/>
  <c r="AO18" i="21"/>
  <c r="AO18" i="104"/>
  <c r="AO18" i="114"/>
  <c r="AV55" i="99"/>
  <c r="AR55" i="99"/>
  <c r="BC51" i="99"/>
  <c r="AY51" i="99"/>
  <c r="AU51" i="99"/>
  <c r="AQ51" i="99"/>
  <c r="BD41" i="99"/>
  <c r="AZ41" i="99"/>
  <c r="AV41" i="99"/>
  <c r="AR41" i="99"/>
  <c r="BB34" i="99"/>
  <c r="BB29" i="99"/>
  <c r="AX29" i="99"/>
  <c r="AT29" i="99"/>
  <c r="AP29" i="99"/>
  <c r="AW25" i="99"/>
  <c r="BD21" i="99"/>
  <c r="AZ21" i="99"/>
  <c r="AV21" i="99"/>
  <c r="AR21" i="99"/>
  <c r="BB18" i="99"/>
  <c r="AX18" i="99"/>
  <c r="AT18" i="99"/>
  <c r="AY16" i="99"/>
  <c r="AQ16" i="99"/>
  <c r="BD15" i="99"/>
  <c r="AX12" i="99"/>
  <c r="AT12" i="99"/>
  <c r="BD9" i="99"/>
  <c r="AZ9" i="99"/>
  <c r="AV9" i="99"/>
  <c r="AR9" i="99"/>
  <c r="BM34" i="99"/>
  <c r="BI34" i="99"/>
  <c r="BE34" i="99"/>
  <c r="BM24" i="99"/>
  <c r="BI24" i="99"/>
  <c r="BE24" i="99"/>
  <c r="BM21" i="99"/>
  <c r="BI21" i="99"/>
  <c r="BE21" i="99"/>
  <c r="BM18" i="99"/>
  <c r="BI18" i="99"/>
  <c r="BE18" i="99"/>
  <c r="BM12" i="99"/>
  <c r="BI12" i="99"/>
  <c r="BE12" i="99"/>
  <c r="BM9" i="99"/>
  <c r="BI9" i="99"/>
  <c r="BE9" i="99"/>
  <c r="BL55" i="114"/>
  <c r="AZ55" i="114"/>
  <c r="AV55" i="114"/>
  <c r="AR55" i="114"/>
  <c r="BO51" i="114"/>
  <c r="BK51" i="114"/>
  <c r="BG51" i="114"/>
  <c r="BC51" i="114"/>
  <c r="AY51" i="114"/>
  <c r="AU51" i="114"/>
  <c r="AQ51" i="114"/>
  <c r="BG42" i="114"/>
  <c r="BP41" i="114"/>
  <c r="BL41" i="114"/>
  <c r="BH41" i="114"/>
  <c r="BD41" i="114"/>
  <c r="AZ41" i="114"/>
  <c r="AV41" i="114"/>
  <c r="AR41" i="114"/>
  <c r="BK34" i="114"/>
  <c r="BC34" i="114"/>
  <c r="AU34" i="114"/>
  <c r="BO29" i="114"/>
  <c r="BG29" i="114"/>
  <c r="BK24" i="114"/>
  <c r="BC24" i="114"/>
  <c r="AU24" i="114"/>
  <c r="BL21" i="114"/>
  <c r="BD21" i="114"/>
  <c r="AV21" i="114"/>
  <c r="BO18" i="114"/>
  <c r="BG18" i="114"/>
  <c r="BP15" i="114"/>
  <c r="BH15" i="114"/>
  <c r="AS13" i="114"/>
  <c r="BK12" i="114"/>
  <c r="BC12" i="114"/>
  <c r="AU12" i="114"/>
  <c r="AZ10" i="114"/>
  <c r="AR10" i="114"/>
  <c r="BL9" i="114"/>
  <c r="BD9" i="114"/>
  <c r="AV9" i="114"/>
  <c r="AR55" i="104"/>
  <c r="AQ54" i="104"/>
  <c r="AX51" i="104"/>
  <c r="AW42" i="104"/>
  <c r="AW41" i="104"/>
  <c r="AX29" i="104"/>
  <c r="AP29" i="104"/>
  <c r="AW21" i="104"/>
  <c r="AX18" i="104"/>
  <c r="AS15" i="104"/>
  <c r="AT12" i="104"/>
  <c r="AV7" i="104"/>
  <c r="BO41" i="104"/>
  <c r="BG41" i="104"/>
  <c r="BK34" i="104"/>
  <c r="BC34" i="104"/>
  <c r="BK29" i="104"/>
  <c r="BC29" i="104"/>
  <c r="BK24" i="104"/>
  <c r="BC24" i="104"/>
  <c r="BK18" i="104"/>
  <c r="BC18" i="104"/>
  <c r="BO15" i="104"/>
  <c r="BG15" i="104"/>
  <c r="AY15" i="104"/>
  <c r="BA13" i="104"/>
  <c r="BK12" i="104"/>
  <c r="BC12" i="104"/>
  <c r="AY9" i="104"/>
  <c r="AT54" i="21"/>
  <c r="AZ51" i="21"/>
  <c r="AW41" i="21"/>
  <c r="BF35" i="21"/>
  <c r="BG34" i="21"/>
  <c r="AQ34" i="21"/>
  <c r="BB30" i="21"/>
  <c r="BC29" i="21"/>
  <c r="AY24" i="21"/>
  <c r="AW21" i="21"/>
  <c r="AS15" i="21"/>
  <c r="BG12" i="21"/>
  <c r="AQ12" i="21"/>
  <c r="AR10" i="21"/>
  <c r="BE9" i="21"/>
  <c r="BB7" i="21"/>
  <c r="BN55" i="21"/>
  <c r="BN51" i="21"/>
  <c r="BN41" i="21"/>
  <c r="BN34" i="21"/>
  <c r="BN29" i="21"/>
  <c r="BN21" i="21"/>
  <c r="BN18" i="21"/>
  <c r="BN15" i="21"/>
  <c r="BN9" i="21"/>
  <c r="BJ54" i="173"/>
  <c r="AT54" i="173"/>
  <c r="BH51" i="173"/>
  <c r="AR51" i="173"/>
  <c r="BF35" i="173"/>
  <c r="BO34" i="173"/>
  <c r="BO24" i="173"/>
  <c r="BK18" i="173"/>
  <c r="BG12" i="173"/>
  <c r="AZ10" i="173"/>
  <c r="AS21" i="42"/>
  <c r="BN15" i="29"/>
  <c r="AT7" i="40"/>
  <c r="BB30" i="174"/>
  <c r="BL24" i="174"/>
  <c r="AP7" i="2"/>
  <c r="AP9" i="2"/>
  <c r="AP12" i="2"/>
  <c r="AP16" i="2"/>
  <c r="AP19" i="2"/>
  <c r="AP22" i="2"/>
  <c r="AP24" i="2"/>
  <c r="AP30" i="2"/>
  <c r="AP35" i="2"/>
  <c r="AP42" i="2"/>
  <c r="AP51" i="2"/>
  <c r="AP54" i="2"/>
  <c r="AP55" i="2" s="1"/>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H18" i="2"/>
  <c r="C41" i="2"/>
  <c r="D41" i="2"/>
  <c r="E41" i="2"/>
  <c r="F41" i="2"/>
  <c r="G41" i="2"/>
  <c r="C34" i="2"/>
  <c r="D34" i="2"/>
  <c r="E34" i="2"/>
  <c r="F34" i="2"/>
  <c r="G34" i="2"/>
  <c r="C29" i="2"/>
  <c r="D29" i="2"/>
  <c r="E29" i="2"/>
  <c r="F29" i="2"/>
  <c r="G29" i="2"/>
  <c r="C24" i="2"/>
  <c r="D24" i="2"/>
  <c r="E24" i="2"/>
  <c r="F24" i="2"/>
  <c r="G24" i="2"/>
  <c r="C21" i="2"/>
  <c r="D21" i="2"/>
  <c r="E21" i="2"/>
  <c r="F21" i="2"/>
  <c r="G21" i="2"/>
  <c r="C15" i="2"/>
  <c r="D15" i="2"/>
  <c r="E15" i="2"/>
  <c r="F15" i="2"/>
  <c r="G15" i="2"/>
  <c r="G10" i="179"/>
  <c r="C9" i="2"/>
  <c r="H10" i="179" s="1"/>
  <c r="D9" i="2"/>
  <c r="I10" i="179" s="1"/>
  <c r="E9" i="2"/>
  <c r="J10" i="179" s="1"/>
  <c r="F9" i="2"/>
  <c r="K10" i="179" s="1"/>
  <c r="G9" i="2"/>
  <c r="L10" i="179" s="1"/>
  <c r="BG30" i="146" l="1"/>
  <c r="AS13" i="146"/>
  <c r="BJ19" i="150"/>
  <c r="BK42" i="104"/>
  <c r="BG31" i="2"/>
  <c r="BJ19" i="21"/>
  <c r="AS13" i="99"/>
  <c r="BG30" i="29"/>
  <c r="BO30" i="148"/>
  <c r="AS13" i="173"/>
  <c r="BJ19" i="77"/>
  <c r="BF30" i="173"/>
  <c r="AV35" i="115"/>
  <c r="BG16" i="174"/>
  <c r="BG30" i="114"/>
  <c r="BG30" i="77"/>
  <c r="BG30" i="40"/>
  <c r="BG30" i="147"/>
  <c r="BO30" i="114"/>
  <c r="BC13" i="114"/>
  <c r="BJ30" i="174"/>
  <c r="AW13" i="149"/>
  <c r="BO30" i="77"/>
  <c r="BF30" i="104"/>
  <c r="BL55" i="104"/>
  <c r="BF30" i="174"/>
  <c r="AV35" i="147"/>
  <c r="BF30" i="114"/>
  <c r="BG16" i="148"/>
  <c r="BG30" i="104"/>
  <c r="BG30" i="173"/>
  <c r="BG30" i="115"/>
  <c r="BG30" i="148"/>
  <c r="BO30" i="173"/>
  <c r="BC13" i="173"/>
  <c r="BJ30" i="148"/>
  <c r="AW13" i="150"/>
  <c r="BB10" i="174"/>
  <c r="BF30" i="148"/>
  <c r="BG16" i="21"/>
  <c r="BG30" i="21"/>
  <c r="BG30" i="42"/>
  <c r="BG30" i="174"/>
  <c r="BG30" i="150"/>
  <c r="BO30" i="174"/>
  <c r="BC13" i="146"/>
  <c r="BC16" i="148"/>
  <c r="AW13" i="104"/>
  <c r="AZ22" i="148"/>
  <c r="AQ55" i="173"/>
  <c r="AS25" i="29"/>
  <c r="AS25" i="174"/>
  <c r="BC13" i="77"/>
  <c r="BF30" i="29"/>
  <c r="BF30" i="149"/>
  <c r="BF30" i="150"/>
  <c r="AZ43" i="2"/>
  <c r="BF30" i="99"/>
  <c r="BG16" i="104"/>
  <c r="BG16" i="77"/>
  <c r="BG16" i="149"/>
  <c r="BG16" i="150"/>
  <c r="BO30" i="104"/>
  <c r="BO30" i="42"/>
  <c r="BO30" i="149"/>
  <c r="BO30" i="150"/>
  <c r="BO43" i="2"/>
  <c r="BO44" i="2" s="1"/>
  <c r="BA13" i="29"/>
  <c r="BA13" i="174"/>
  <c r="BA13" i="148"/>
  <c r="BC13" i="99"/>
  <c r="BC13" i="104"/>
  <c r="BC13" i="42"/>
  <c r="BC13" i="40"/>
  <c r="BC13" i="150"/>
  <c r="BC16" i="21"/>
  <c r="AW13" i="114"/>
  <c r="AW13" i="173"/>
  <c r="AW13" i="40"/>
  <c r="AW13" i="146"/>
  <c r="AZ22" i="21"/>
  <c r="BK42" i="99"/>
  <c r="BK42" i="21"/>
  <c r="AQ55" i="114"/>
  <c r="AQ56" i="2"/>
  <c r="AZ42" i="173"/>
  <c r="AZ42" i="21"/>
  <c r="BF30" i="77"/>
  <c r="BF30" i="146"/>
  <c r="BF31" i="2"/>
  <c r="BG16" i="114"/>
  <c r="AZ42" i="114"/>
  <c r="AZ42" i="99"/>
  <c r="BG16" i="173"/>
  <c r="BG16" i="40"/>
  <c r="BG16" i="146"/>
  <c r="BO30" i="21"/>
  <c r="BO30" i="40"/>
  <c r="BO30" i="146"/>
  <c r="BO31" i="2"/>
  <c r="BO31" i="147" s="1"/>
  <c r="BA13" i="21"/>
  <c r="BA13" i="77"/>
  <c r="BA13" i="149"/>
  <c r="BA13" i="150"/>
  <c r="BF30" i="42"/>
  <c r="BC13" i="21"/>
  <c r="BC13" i="174"/>
  <c r="BC13" i="115"/>
  <c r="BK13" i="150"/>
  <c r="BC16" i="174"/>
  <c r="AQ55" i="99"/>
  <c r="AW13" i="99"/>
  <c r="AW13" i="42"/>
  <c r="AW13" i="115"/>
  <c r="AW13" i="147"/>
  <c r="AZ22" i="29"/>
  <c r="BK42" i="114"/>
  <c r="BK43" i="2"/>
  <c r="AQ55" i="104"/>
  <c r="AV42" i="173"/>
  <c r="BA13" i="114"/>
  <c r="BA13" i="99"/>
  <c r="BF30" i="40"/>
  <c r="BF30" i="147"/>
  <c r="BF30" i="21"/>
  <c r="BG16" i="42"/>
  <c r="BG16" i="115"/>
  <c r="BG16" i="147"/>
  <c r="BO30" i="29"/>
  <c r="BO30" i="115"/>
  <c r="BO30" i="147"/>
  <c r="BA13" i="173"/>
  <c r="BA13" i="40"/>
  <c r="BC13" i="29"/>
  <c r="BC13" i="149"/>
  <c r="BC16" i="115"/>
  <c r="AW13" i="21"/>
  <c r="AW13" i="29"/>
  <c r="AW13" i="174"/>
  <c r="AZ22" i="174"/>
  <c r="D10" i="180"/>
  <c r="D10" i="181"/>
  <c r="D10" i="177"/>
  <c r="D10" i="179"/>
  <c r="D10" i="178"/>
  <c r="C10" i="177"/>
  <c r="C10" i="180"/>
  <c r="C10" i="178"/>
  <c r="C10" i="181"/>
  <c r="C10" i="179"/>
  <c r="BG13" i="104"/>
  <c r="BG13" i="42"/>
  <c r="BG13" i="174"/>
  <c r="BG13" i="148"/>
  <c r="BO25" i="147"/>
  <c r="BN30" i="173"/>
  <c r="BP56" i="2"/>
  <c r="AV35" i="114"/>
  <c r="AV35" i="29"/>
  <c r="AV35" i="174"/>
  <c r="AV35" i="148"/>
  <c r="BJ30" i="104"/>
  <c r="BJ30" i="40"/>
  <c r="BJ30" i="173"/>
  <c r="BJ30" i="29"/>
  <c r="BJ30" i="115"/>
  <c r="BJ30" i="150"/>
  <c r="AW35" i="42"/>
  <c r="AW35" i="115"/>
  <c r="AW35" i="147"/>
  <c r="BK16" i="21"/>
  <c r="BK16" i="77"/>
  <c r="BK16" i="149"/>
  <c r="BK16" i="150"/>
  <c r="BA25" i="148"/>
  <c r="BC30" i="114"/>
  <c r="BC30" i="173"/>
  <c r="BC30" i="40"/>
  <c r="BC30" i="147"/>
  <c r="AR42" i="99"/>
  <c r="BC42" i="114"/>
  <c r="BC43" i="2"/>
  <c r="BO55" i="173"/>
  <c r="BB10" i="148"/>
  <c r="BG13" i="21"/>
  <c r="BG13" i="77"/>
  <c r="BG13" i="149"/>
  <c r="BG13" i="150"/>
  <c r="BO25" i="29"/>
  <c r="BN30" i="115"/>
  <c r="AV35" i="21"/>
  <c r="AV35" i="77"/>
  <c r="AV35" i="149"/>
  <c r="AV35" i="150"/>
  <c r="BJ30" i="99"/>
  <c r="AW35" i="114"/>
  <c r="BJ30" i="77"/>
  <c r="BJ30" i="149"/>
  <c r="BJ31" i="2"/>
  <c r="BJ32" i="2" s="1"/>
  <c r="AW35" i="21"/>
  <c r="AW35" i="29"/>
  <c r="AW35" i="174"/>
  <c r="AW35" i="148"/>
  <c r="BK16" i="114"/>
  <c r="BK16" i="173"/>
  <c r="BK16" i="40"/>
  <c r="BK16" i="146"/>
  <c r="BA25" i="104"/>
  <c r="BC30" i="104"/>
  <c r="BC30" i="42"/>
  <c r="BC30" i="115"/>
  <c r="BC30" i="148"/>
  <c r="AR42" i="114"/>
  <c r="BC42" i="21"/>
  <c r="BO55" i="114"/>
  <c r="BO55" i="21"/>
  <c r="BB10" i="114"/>
  <c r="F10" i="179"/>
  <c r="F10" i="177"/>
  <c r="F10" i="178"/>
  <c r="F10" i="181"/>
  <c r="F10" i="180"/>
  <c r="AW35" i="99"/>
  <c r="BG13" i="29"/>
  <c r="BG13" i="40"/>
  <c r="BG13" i="146"/>
  <c r="BO25" i="173"/>
  <c r="BN30" i="147"/>
  <c r="AV35" i="173"/>
  <c r="AV35" i="40"/>
  <c r="AV35" i="146"/>
  <c r="BJ30" i="21"/>
  <c r="BN30" i="99"/>
  <c r="BC55" i="21"/>
  <c r="BJ30" i="146"/>
  <c r="BJ30" i="147"/>
  <c r="AW35" i="173"/>
  <c r="AW35" i="77"/>
  <c r="AW35" i="149"/>
  <c r="BK16" i="99"/>
  <c r="BK16" i="42"/>
  <c r="BK16" i="115"/>
  <c r="AR43" i="2"/>
  <c r="AR43" i="173" s="1"/>
  <c r="BA25" i="29"/>
  <c r="BC30" i="21"/>
  <c r="BC30" i="77"/>
  <c r="BC30" i="174"/>
  <c r="AR42" i="21"/>
  <c r="BO55" i="99"/>
  <c r="BB10" i="29"/>
  <c r="B10" i="178"/>
  <c r="B10" i="181"/>
  <c r="B10" i="180"/>
  <c r="B10" i="177"/>
  <c r="B10" i="179"/>
  <c r="BH55" i="114"/>
  <c r="BO13" i="114"/>
  <c r="BO13" i="29"/>
  <c r="BO13" i="40"/>
  <c r="BO13" i="147"/>
  <c r="BO25" i="114"/>
  <c r="BO25" i="42"/>
  <c r="BO25" i="40"/>
  <c r="BO25" i="148"/>
  <c r="BN30" i="29"/>
  <c r="BN30" i="40"/>
  <c r="BN30" i="148"/>
  <c r="BH55" i="21"/>
  <c r="AV42" i="99"/>
  <c r="BO42" i="173"/>
  <c r="BC55" i="173"/>
  <c r="BK13" i="21"/>
  <c r="BC16" i="104"/>
  <c r="BC16" i="29"/>
  <c r="BC16" i="149"/>
  <c r="BC16" i="150"/>
  <c r="BA25" i="21"/>
  <c r="BA25" i="77"/>
  <c r="BA25" i="149"/>
  <c r="BA25" i="150"/>
  <c r="BJ35" i="150"/>
  <c r="AZ22" i="42"/>
  <c r="AZ22" i="77"/>
  <c r="AZ22" i="149"/>
  <c r="AZ22" i="150"/>
  <c r="AV42" i="21"/>
  <c r="BN42" i="114"/>
  <c r="BO42" i="114"/>
  <c r="BO13" i="104"/>
  <c r="BO13" i="173"/>
  <c r="BO13" i="115"/>
  <c r="BO13" i="148"/>
  <c r="BO25" i="104"/>
  <c r="BO25" i="77"/>
  <c r="BO25" i="115"/>
  <c r="BO25" i="150"/>
  <c r="BN30" i="77"/>
  <c r="BN30" i="149"/>
  <c r="BN30" i="150"/>
  <c r="BH55" i="173"/>
  <c r="AV43" i="2"/>
  <c r="AV42" i="114"/>
  <c r="BO42" i="104"/>
  <c r="BC56" i="2"/>
  <c r="BC56" i="173" s="1"/>
  <c r="BK13" i="29"/>
  <c r="BC16" i="114"/>
  <c r="BC16" i="173"/>
  <c r="BC16" i="77"/>
  <c r="BC16" i="146"/>
  <c r="BA25" i="99"/>
  <c r="BA25" i="173"/>
  <c r="BA25" i="40"/>
  <c r="BA25" i="146"/>
  <c r="BA26" i="2"/>
  <c r="BA26" i="147" s="1"/>
  <c r="BJ35" i="21"/>
  <c r="AZ22" i="99"/>
  <c r="AZ22" i="104"/>
  <c r="AZ22" i="115"/>
  <c r="AZ22" i="146"/>
  <c r="BO13" i="21"/>
  <c r="BO13" i="42"/>
  <c r="BO13" i="149"/>
  <c r="BO13" i="150"/>
  <c r="BO25" i="21"/>
  <c r="BO25" i="174"/>
  <c r="BO25" i="146"/>
  <c r="BO26" i="2"/>
  <c r="BO26" i="150" s="1"/>
  <c r="BN30" i="42"/>
  <c r="BN30" i="174"/>
  <c r="BN30" i="146"/>
  <c r="BN31" i="2"/>
  <c r="BN31" i="150" s="1"/>
  <c r="BO42" i="21"/>
  <c r="BK13" i="99"/>
  <c r="BK13" i="149"/>
  <c r="BC16" i="99"/>
  <c r="BC16" i="42"/>
  <c r="BC16" i="40"/>
  <c r="BA25" i="114"/>
  <c r="BA25" i="42"/>
  <c r="BA25" i="115"/>
  <c r="BJ35" i="115"/>
  <c r="AZ22" i="114"/>
  <c r="AZ22" i="173"/>
  <c r="AZ22" i="40"/>
  <c r="BC55" i="99"/>
  <c r="BC55" i="114"/>
  <c r="BA35" i="104"/>
  <c r="BA35" i="114"/>
  <c r="BD55" i="114"/>
  <c r="AZ55" i="173"/>
  <c r="BA35" i="42"/>
  <c r="BA35" i="115"/>
  <c r="BA35" i="147"/>
  <c r="BA36" i="104"/>
  <c r="BA36" i="115"/>
  <c r="BA36" i="148"/>
  <c r="BK55" i="173"/>
  <c r="AS13" i="42"/>
  <c r="AS13" i="115"/>
  <c r="AS13" i="147"/>
  <c r="AW25" i="104"/>
  <c r="AW25" i="77"/>
  <c r="AW25" i="149"/>
  <c r="AW25" i="150"/>
  <c r="BD55" i="21"/>
  <c r="BJ19" i="114"/>
  <c r="BJ19" i="42"/>
  <c r="BJ19" i="115"/>
  <c r="BJ19" i="146"/>
  <c r="BK55" i="114"/>
  <c r="AU55" i="99"/>
  <c r="BA36" i="29"/>
  <c r="BA36" i="173"/>
  <c r="AZ55" i="99"/>
  <c r="AZ56" i="2"/>
  <c r="AZ56" i="173" s="1"/>
  <c r="BA35" i="29"/>
  <c r="BA35" i="174"/>
  <c r="BA35" i="148"/>
  <c r="BA36" i="174"/>
  <c r="BA36" i="149"/>
  <c r="BA36" i="150"/>
  <c r="BK55" i="21"/>
  <c r="AS13" i="21"/>
  <c r="AS13" i="29"/>
  <c r="AS13" i="174"/>
  <c r="AS13" i="148"/>
  <c r="AW25" i="173"/>
  <c r="AW25" i="40"/>
  <c r="AW25" i="146"/>
  <c r="AW26" i="2"/>
  <c r="AW26" i="148" s="1"/>
  <c r="BD55" i="173"/>
  <c r="BJ19" i="99"/>
  <c r="BJ19" i="173"/>
  <c r="BJ19" i="40"/>
  <c r="BJ19" i="147"/>
  <c r="BN30" i="114"/>
  <c r="BN30" i="104"/>
  <c r="BA35" i="99"/>
  <c r="BD55" i="99"/>
  <c r="BA35" i="21"/>
  <c r="BA35" i="77"/>
  <c r="BA35" i="149"/>
  <c r="BA35" i="150"/>
  <c r="BA36" i="77"/>
  <c r="BA36" i="146"/>
  <c r="BA37" i="2"/>
  <c r="BA36" i="99"/>
  <c r="BK56" i="2"/>
  <c r="BK56" i="104" s="1"/>
  <c r="AS13" i="104"/>
  <c r="AS13" i="77"/>
  <c r="AS13" i="149"/>
  <c r="AW25" i="42"/>
  <c r="AW25" i="115"/>
  <c r="AW25" i="147"/>
  <c r="BD56" i="2"/>
  <c r="BD57" i="2" s="1"/>
  <c r="BJ19" i="104"/>
  <c r="BJ19" i="29"/>
  <c r="BJ19" i="174"/>
  <c r="E10" i="122"/>
  <c r="E10" i="165"/>
  <c r="E10" i="120"/>
  <c r="E10" i="138"/>
  <c r="E10" i="123"/>
  <c r="BK13" i="77"/>
  <c r="BK13" i="174"/>
  <c r="BK13" i="146"/>
  <c r="BJ35" i="99"/>
  <c r="BJ35" i="173"/>
  <c r="BJ35" i="77"/>
  <c r="BJ35" i="146"/>
  <c r="BJ36" i="2"/>
  <c r="BJ36" i="150" s="1"/>
  <c r="BB10" i="21"/>
  <c r="BB10" i="77"/>
  <c r="BB10" i="149"/>
  <c r="BB10" i="150"/>
  <c r="BJ42" i="104"/>
  <c r="BJ42" i="114"/>
  <c r="F10" i="138"/>
  <c r="F10" i="123"/>
  <c r="F10" i="122"/>
  <c r="F10" i="165"/>
  <c r="F10" i="120"/>
  <c r="D10" i="120"/>
  <c r="D10" i="138"/>
  <c r="D10" i="123"/>
  <c r="D10" i="122"/>
  <c r="D10" i="165"/>
  <c r="BK13" i="114"/>
  <c r="BK13" i="173"/>
  <c r="BK13" i="40"/>
  <c r="BK13" i="147"/>
  <c r="BJ35" i="114"/>
  <c r="BJ35" i="42"/>
  <c r="BJ35" i="40"/>
  <c r="BJ35" i="147"/>
  <c r="BB10" i="99"/>
  <c r="BB10" i="173"/>
  <c r="BB10" i="40"/>
  <c r="BB10" i="146"/>
  <c r="B10" i="138"/>
  <c r="B10" i="123"/>
  <c r="B10" i="122"/>
  <c r="B10" i="165"/>
  <c r="B10" i="120"/>
  <c r="BP55" i="104"/>
  <c r="BP55" i="99"/>
  <c r="G10" i="138"/>
  <c r="G10" i="123"/>
  <c r="G10" i="122"/>
  <c r="G10" i="165"/>
  <c r="G10" i="120"/>
  <c r="C10" i="138"/>
  <c r="C10" i="123"/>
  <c r="C10" i="122"/>
  <c r="C10" i="165"/>
  <c r="C10" i="120"/>
  <c r="BP55" i="114"/>
  <c r="BP55" i="21"/>
  <c r="BK13" i="104"/>
  <c r="BK13" i="42"/>
  <c r="BK13" i="115"/>
  <c r="BJ35" i="104"/>
  <c r="BJ35" i="29"/>
  <c r="BJ35" i="174"/>
  <c r="BB10" i="104"/>
  <c r="BB10" i="42"/>
  <c r="BB10" i="115"/>
  <c r="BH55" i="104"/>
  <c r="BH55" i="99"/>
  <c r="AV35" i="104"/>
  <c r="AV35" i="99"/>
  <c r="C10" i="175"/>
  <c r="D10" i="93"/>
  <c r="C10" i="118"/>
  <c r="C10" i="91"/>
  <c r="C10" i="92"/>
  <c r="C10" i="94"/>
  <c r="F21" i="150"/>
  <c r="F21" i="148"/>
  <c r="F21" i="147"/>
  <c r="F21" i="146"/>
  <c r="F21" i="115"/>
  <c r="F21" i="40"/>
  <c r="F21" i="149"/>
  <c r="F21" i="174"/>
  <c r="F21" i="77"/>
  <c r="F21" i="42"/>
  <c r="F21" i="173"/>
  <c r="F21" i="29"/>
  <c r="F21" i="21"/>
  <c r="F21" i="104"/>
  <c r="F21" i="114"/>
  <c r="F21" i="99"/>
  <c r="G24" i="150"/>
  <c r="G24" i="148"/>
  <c r="G24" i="147"/>
  <c r="G24" i="146"/>
  <c r="G24" i="149"/>
  <c r="G24" i="174"/>
  <c r="G24" i="40"/>
  <c r="G24" i="115"/>
  <c r="G24" i="77"/>
  <c r="G24" i="29"/>
  <c r="G24" i="173"/>
  <c r="G24" i="42"/>
  <c r="G24" i="114"/>
  <c r="G24" i="21"/>
  <c r="G24" i="104"/>
  <c r="G24" i="99"/>
  <c r="D29" i="150"/>
  <c r="D29" i="147"/>
  <c r="D29" i="148"/>
  <c r="D29" i="146"/>
  <c r="D29" i="174"/>
  <c r="D29" i="115"/>
  <c r="D29" i="40"/>
  <c r="D29" i="149"/>
  <c r="D29" i="29"/>
  <c r="D29" i="42"/>
  <c r="D29" i="173"/>
  <c r="D29" i="77"/>
  <c r="D29" i="21"/>
  <c r="D29" i="104"/>
  <c r="D29" i="114"/>
  <c r="D29" i="99"/>
  <c r="E34" i="150"/>
  <c r="E34" i="148"/>
  <c r="E34" i="147"/>
  <c r="E34" i="146"/>
  <c r="E34" i="149"/>
  <c r="E34" i="174"/>
  <c r="E34" i="115"/>
  <c r="E34" i="40"/>
  <c r="E34" i="77"/>
  <c r="E34" i="29"/>
  <c r="E34" i="42"/>
  <c r="E34" i="173"/>
  <c r="E34" i="21"/>
  <c r="E34" i="104"/>
  <c r="E34" i="114"/>
  <c r="E34" i="99"/>
  <c r="B41" i="173"/>
  <c r="B41" i="21"/>
  <c r="B41" i="104"/>
  <c r="B41" i="114"/>
  <c r="B41" i="99"/>
  <c r="AK18" i="150"/>
  <c r="AK18" i="148"/>
  <c r="AK18" i="147"/>
  <c r="AK18" i="146"/>
  <c r="AK18" i="149"/>
  <c r="AK18" i="115"/>
  <c r="AK18" i="40"/>
  <c r="AK18" i="174"/>
  <c r="AK18" i="77"/>
  <c r="AK18" i="29"/>
  <c r="AK18" i="42"/>
  <c r="AK18" i="173"/>
  <c r="AK18" i="21"/>
  <c r="AK18" i="104"/>
  <c r="AK18" i="114"/>
  <c r="AK18" i="99"/>
  <c r="AC18" i="150"/>
  <c r="AC18" i="148"/>
  <c r="AC18" i="147"/>
  <c r="AC18" i="146"/>
  <c r="AC18" i="149"/>
  <c r="AC18" i="174"/>
  <c r="AC18" i="115"/>
  <c r="AC18" i="40"/>
  <c r="AC18" i="77"/>
  <c r="AC18" i="29"/>
  <c r="AC18" i="42"/>
  <c r="AC18" i="173"/>
  <c r="AC18" i="21"/>
  <c r="AC18" i="104"/>
  <c r="AC18" i="114"/>
  <c r="AC18" i="99"/>
  <c r="U18" i="150"/>
  <c r="U18" i="148"/>
  <c r="U18" i="147"/>
  <c r="U18" i="146"/>
  <c r="U18" i="149"/>
  <c r="U18" i="115"/>
  <c r="U18" i="40"/>
  <c r="U18" i="174"/>
  <c r="U18" i="77"/>
  <c r="U18" i="29"/>
  <c r="U18" i="42"/>
  <c r="U18" i="173"/>
  <c r="U18" i="21"/>
  <c r="U18" i="104"/>
  <c r="U18" i="114"/>
  <c r="U18" i="99"/>
  <c r="Q18" i="150"/>
  <c r="Q18" i="148"/>
  <c r="Q18" i="147"/>
  <c r="Q18" i="146"/>
  <c r="Q18" i="149"/>
  <c r="Q18" i="115"/>
  <c r="Q18" i="40"/>
  <c r="Q18" i="174"/>
  <c r="Q18" i="77"/>
  <c r="Q18" i="29"/>
  <c r="Q18" i="42"/>
  <c r="Q18" i="173"/>
  <c r="Q18" i="21"/>
  <c r="Q18" i="104"/>
  <c r="Q18" i="114"/>
  <c r="Q18" i="99"/>
  <c r="I18" i="150"/>
  <c r="I18" i="148"/>
  <c r="I18" i="147"/>
  <c r="I18" i="146"/>
  <c r="I18" i="149"/>
  <c r="I18" i="174"/>
  <c r="I18" i="115"/>
  <c r="I18" i="40"/>
  <c r="I18" i="77"/>
  <c r="I18" i="29"/>
  <c r="I18" i="42"/>
  <c r="I18" i="173"/>
  <c r="I18" i="21"/>
  <c r="I18" i="104"/>
  <c r="I18" i="114"/>
  <c r="I18" i="99"/>
  <c r="AP22" i="148"/>
  <c r="AP22" i="150"/>
  <c r="AP22" i="147"/>
  <c r="AP22" i="146"/>
  <c r="AP22" i="149"/>
  <c r="AP22" i="115"/>
  <c r="AP22" i="40"/>
  <c r="AP22" i="174"/>
  <c r="AP22" i="77"/>
  <c r="AP22" i="29"/>
  <c r="AP22" i="42"/>
  <c r="AP22" i="173"/>
  <c r="AP22" i="21"/>
  <c r="AP22" i="114"/>
  <c r="AP22" i="104"/>
  <c r="AP22" i="99"/>
  <c r="BL10" i="150"/>
  <c r="BL10" i="148"/>
  <c r="BL10" i="147"/>
  <c r="BL10" i="174"/>
  <c r="BL10" i="149"/>
  <c r="BL10" i="146"/>
  <c r="BL10" i="40"/>
  <c r="BL10" i="77"/>
  <c r="BL10" i="29"/>
  <c r="BL10" i="115"/>
  <c r="BL10" i="21"/>
  <c r="BL10" i="104"/>
  <c r="BL10" i="173"/>
  <c r="BL10" i="42"/>
  <c r="BL10" i="99"/>
  <c r="BL10" i="114"/>
  <c r="BK19" i="150"/>
  <c r="BK19" i="147"/>
  <c r="BK19" i="146"/>
  <c r="BK19" i="148"/>
  <c r="BK19" i="115"/>
  <c r="BK19" i="40"/>
  <c r="BK19" i="149"/>
  <c r="BK19" i="174"/>
  <c r="BK19" i="77"/>
  <c r="BK19" i="42"/>
  <c r="BK19" i="173"/>
  <c r="BK19" i="29"/>
  <c r="BK19" i="21"/>
  <c r="BK19" i="104"/>
  <c r="BK19" i="114"/>
  <c r="BK19" i="99"/>
  <c r="BH22" i="150"/>
  <c r="BH22" i="148"/>
  <c r="BH22" i="147"/>
  <c r="BH22" i="149"/>
  <c r="BH22" i="174"/>
  <c r="BH22" i="146"/>
  <c r="BH22" i="115"/>
  <c r="BH22" i="77"/>
  <c r="BH22" i="29"/>
  <c r="BH22" i="40"/>
  <c r="BH22" i="42"/>
  <c r="BH22" i="104"/>
  <c r="BH22" i="114"/>
  <c r="BH22" i="173"/>
  <c r="BH22" i="21"/>
  <c r="BH22" i="99"/>
  <c r="BF31" i="150"/>
  <c r="BF31" i="147"/>
  <c r="BF31" i="148"/>
  <c r="BF31" i="146"/>
  <c r="BF31" i="149"/>
  <c r="BF31" i="174"/>
  <c r="BF31" i="115"/>
  <c r="BF31" i="40"/>
  <c r="BF31" i="42"/>
  <c r="BF31" i="173"/>
  <c r="BF31" i="29"/>
  <c r="BF31" i="21"/>
  <c r="BF31" i="114"/>
  <c r="BF31" i="104"/>
  <c r="BF31" i="77"/>
  <c r="BF32" i="2"/>
  <c r="BF31" i="99"/>
  <c r="AX56" i="2"/>
  <c r="AX55" i="173"/>
  <c r="AX55" i="21"/>
  <c r="AX55" i="104"/>
  <c r="AX55" i="114"/>
  <c r="AX55" i="99"/>
  <c r="AY10" i="150"/>
  <c r="AY10" i="148"/>
  <c r="AY10" i="147"/>
  <c r="AY10" i="146"/>
  <c r="AY10" i="149"/>
  <c r="AY10" i="174"/>
  <c r="AY10" i="115"/>
  <c r="AY10" i="40"/>
  <c r="AY10" i="77"/>
  <c r="AY10" i="29"/>
  <c r="AY10" i="42"/>
  <c r="AY10" i="173"/>
  <c r="AY10" i="104"/>
  <c r="AY10" i="21"/>
  <c r="AY10" i="99"/>
  <c r="AY10" i="114"/>
  <c r="AW19" i="150"/>
  <c r="AW19" i="148"/>
  <c r="AW19" i="147"/>
  <c r="AW19" i="146"/>
  <c r="AW19" i="149"/>
  <c r="AW19" i="174"/>
  <c r="AW19" i="115"/>
  <c r="AW19" i="40"/>
  <c r="AW19" i="77"/>
  <c r="AW19" i="29"/>
  <c r="AW19" i="42"/>
  <c r="AW19" i="173"/>
  <c r="AW19" i="104"/>
  <c r="AW19" i="21"/>
  <c r="AW19" i="114"/>
  <c r="AW19" i="99"/>
  <c r="AU26" i="2"/>
  <c r="AU25" i="150"/>
  <c r="AU25" i="147"/>
  <c r="AU25" i="146"/>
  <c r="AU25" i="148"/>
  <c r="AU25" i="149"/>
  <c r="AU25" i="115"/>
  <c r="AU25" i="40"/>
  <c r="AU25" i="174"/>
  <c r="AU25" i="42"/>
  <c r="AU25" i="173"/>
  <c r="AU25" i="29"/>
  <c r="AU25" i="21"/>
  <c r="AU25" i="114"/>
  <c r="AU25" i="77"/>
  <c r="AU25" i="104"/>
  <c r="AU25" i="99"/>
  <c r="AQ36" i="2"/>
  <c r="AQ35" i="150"/>
  <c r="AQ35" i="147"/>
  <c r="AQ35" i="146"/>
  <c r="AQ35" i="148"/>
  <c r="AQ35" i="174"/>
  <c r="AQ35" i="115"/>
  <c r="AQ35" i="149"/>
  <c r="AQ35" i="77"/>
  <c r="AQ35" i="29"/>
  <c r="AQ35" i="42"/>
  <c r="AQ35" i="40"/>
  <c r="AQ35" i="173"/>
  <c r="AQ35" i="21"/>
  <c r="AQ35" i="114"/>
  <c r="AQ35" i="99"/>
  <c r="AQ35" i="104"/>
  <c r="AZ43" i="173"/>
  <c r="AZ43" i="21"/>
  <c r="AZ44" i="2"/>
  <c r="AZ43" i="114"/>
  <c r="AZ43" i="99"/>
  <c r="AZ43" i="104"/>
  <c r="BI22" i="150"/>
  <c r="BI22" i="148"/>
  <c r="BI22" i="147"/>
  <c r="BI22" i="146"/>
  <c r="BI22" i="149"/>
  <c r="BI22" i="174"/>
  <c r="BI22" i="115"/>
  <c r="BI22" i="40"/>
  <c r="BI22" i="42"/>
  <c r="BI22" i="173"/>
  <c r="BI22" i="29"/>
  <c r="BI22" i="114"/>
  <c r="BI22" i="77"/>
  <c r="BI22" i="21"/>
  <c r="BI22" i="99"/>
  <c r="BI22" i="104"/>
  <c r="BB19" i="150"/>
  <c r="BB19" i="148"/>
  <c r="BB19" i="147"/>
  <c r="BB19" i="149"/>
  <c r="BB19" i="174"/>
  <c r="BB19" i="146"/>
  <c r="BB19" i="115"/>
  <c r="BB19" i="77"/>
  <c r="BB19" i="29"/>
  <c r="BB19" i="40"/>
  <c r="BB19" i="42"/>
  <c r="BB19" i="104"/>
  <c r="BB19" i="99"/>
  <c r="BB19" i="173"/>
  <c r="BB19" i="21"/>
  <c r="BB19" i="114"/>
  <c r="AR26" i="2"/>
  <c r="AR25" i="150"/>
  <c r="AR25" i="148"/>
  <c r="AR25" i="147"/>
  <c r="AR25" i="146"/>
  <c r="AR25" i="149"/>
  <c r="AR25" i="174"/>
  <c r="AR25" i="115"/>
  <c r="AR25" i="40"/>
  <c r="AR25" i="77"/>
  <c r="AR25" i="29"/>
  <c r="AR25" i="42"/>
  <c r="AR25" i="173"/>
  <c r="AR25" i="21"/>
  <c r="AR25" i="114"/>
  <c r="AR25" i="104"/>
  <c r="AR25" i="99"/>
  <c r="AV26" i="2"/>
  <c r="AV25" i="150"/>
  <c r="AV25" i="148"/>
  <c r="AV25" i="147"/>
  <c r="AV25" i="146"/>
  <c r="AV25" i="149"/>
  <c r="AV25" i="174"/>
  <c r="AV25" i="115"/>
  <c r="AV25" i="40"/>
  <c r="AV25" i="77"/>
  <c r="AV25" i="29"/>
  <c r="AV25" i="42"/>
  <c r="AV25" i="173"/>
  <c r="AV25" i="21"/>
  <c r="AV25" i="114"/>
  <c r="AV25" i="104"/>
  <c r="AV25" i="99"/>
  <c r="BD16" i="150"/>
  <c r="BD16" i="148"/>
  <c r="BD16" i="146"/>
  <c r="BD16" i="147"/>
  <c r="BD16" i="149"/>
  <c r="BD16" i="174"/>
  <c r="BD16" i="115"/>
  <c r="BD16" i="77"/>
  <c r="BD16" i="29"/>
  <c r="BD16" i="40"/>
  <c r="BD16" i="42"/>
  <c r="BD16" i="104"/>
  <c r="BD16" i="114"/>
  <c r="BD16" i="173"/>
  <c r="BD16" i="99"/>
  <c r="BD16" i="21"/>
  <c r="BL16" i="150"/>
  <c r="BL16" i="148"/>
  <c r="BL16" i="146"/>
  <c r="BL16" i="147"/>
  <c r="BL16" i="149"/>
  <c r="BL16" i="174"/>
  <c r="BL16" i="40"/>
  <c r="BL16" i="115"/>
  <c r="BL16" i="77"/>
  <c r="BL16" i="29"/>
  <c r="BL16" i="173"/>
  <c r="BL16" i="21"/>
  <c r="BL16" i="104"/>
  <c r="BL16" i="42"/>
  <c r="BL16" i="114"/>
  <c r="BL16" i="99"/>
  <c r="BJ43" i="104"/>
  <c r="BJ43" i="173"/>
  <c r="BJ43" i="114"/>
  <c r="BJ43" i="99"/>
  <c r="BJ44" i="2"/>
  <c r="BJ43" i="21"/>
  <c r="BE31" i="2"/>
  <c r="BE30" i="150"/>
  <c r="BE30" i="148"/>
  <c r="BE30" i="147"/>
  <c r="BE30" i="146"/>
  <c r="BE30" i="149"/>
  <c r="BE30" i="174"/>
  <c r="BE30" i="115"/>
  <c r="BE30" i="40"/>
  <c r="BE30" i="77"/>
  <c r="BE30" i="29"/>
  <c r="BE30" i="42"/>
  <c r="BE30" i="173"/>
  <c r="BE30" i="21"/>
  <c r="BE30" i="114"/>
  <c r="BE30" i="99"/>
  <c r="BE30" i="104"/>
  <c r="AX36" i="150"/>
  <c r="AX36" i="147"/>
  <c r="AX36" i="148"/>
  <c r="AX36" i="146"/>
  <c r="AX36" i="174"/>
  <c r="AX36" i="115"/>
  <c r="AX36" i="149"/>
  <c r="AX36" i="77"/>
  <c r="AX36" i="29"/>
  <c r="AX36" i="42"/>
  <c r="AX36" i="40"/>
  <c r="AX36" i="173"/>
  <c r="AX36" i="21"/>
  <c r="AX36" i="104"/>
  <c r="AX36" i="114"/>
  <c r="AX36" i="99"/>
  <c r="AX37" i="2"/>
  <c r="BI31" i="2"/>
  <c r="BI30" i="150"/>
  <c r="BI30" i="148"/>
  <c r="BI30" i="147"/>
  <c r="BI30" i="146"/>
  <c r="BI30" i="149"/>
  <c r="BI30" i="174"/>
  <c r="BI30" i="115"/>
  <c r="BI30" i="40"/>
  <c r="BI30" i="77"/>
  <c r="BI30" i="29"/>
  <c r="BI30" i="42"/>
  <c r="BI30" i="173"/>
  <c r="BI30" i="21"/>
  <c r="BI30" i="104"/>
  <c r="BI30" i="99"/>
  <c r="BI30" i="114"/>
  <c r="B10" i="92"/>
  <c r="B10" i="175"/>
  <c r="B10" i="94"/>
  <c r="B10" i="91"/>
  <c r="B10" i="118"/>
  <c r="C10" i="93"/>
  <c r="E21" i="150"/>
  <c r="E21" i="148"/>
  <c r="E21" i="147"/>
  <c r="E21" i="146"/>
  <c r="E21" i="149"/>
  <c r="E21" i="174"/>
  <c r="E21" i="40"/>
  <c r="E21" i="115"/>
  <c r="E21" i="77"/>
  <c r="E21" i="29"/>
  <c r="E21" i="173"/>
  <c r="E21" i="42"/>
  <c r="E21" i="21"/>
  <c r="E21" i="99"/>
  <c r="E21" i="114"/>
  <c r="E21" i="104"/>
  <c r="B24" i="150"/>
  <c r="B24" i="148"/>
  <c r="B24" i="147"/>
  <c r="B24" i="146"/>
  <c r="B24" i="149"/>
  <c r="B24" i="174"/>
  <c r="B24" i="115"/>
  <c r="B24" i="40"/>
  <c r="B24" i="77"/>
  <c r="B24" i="29"/>
  <c r="B24" i="42"/>
  <c r="B24" i="173"/>
  <c r="B24" i="21"/>
  <c r="B24" i="99"/>
  <c r="B24" i="114"/>
  <c r="B24" i="104"/>
  <c r="D34" i="150"/>
  <c r="D34" i="147"/>
  <c r="D34" i="146"/>
  <c r="D34" i="148"/>
  <c r="D34" i="174"/>
  <c r="D34" i="115"/>
  <c r="D34" i="149"/>
  <c r="D34" i="77"/>
  <c r="D34" i="42"/>
  <c r="D34" i="173"/>
  <c r="D34" i="40"/>
  <c r="D34" i="29"/>
  <c r="D34" i="21"/>
  <c r="D34" i="104"/>
  <c r="D34" i="114"/>
  <c r="D34" i="99"/>
  <c r="AJ18" i="150"/>
  <c r="AJ18" i="148"/>
  <c r="AJ18" i="147"/>
  <c r="AJ18" i="146"/>
  <c r="AJ18" i="149"/>
  <c r="AJ18" i="115"/>
  <c r="AJ18" i="40"/>
  <c r="AJ18" i="174"/>
  <c r="AJ18" i="42"/>
  <c r="AJ18" i="173"/>
  <c r="AJ18" i="29"/>
  <c r="AJ18" i="21"/>
  <c r="AJ18" i="104"/>
  <c r="AJ18" i="114"/>
  <c r="AJ18" i="77"/>
  <c r="AJ18" i="99"/>
  <c r="AB18" i="150"/>
  <c r="AB18" i="148"/>
  <c r="AB18" i="147"/>
  <c r="AB18" i="146"/>
  <c r="AB18" i="115"/>
  <c r="AB18" i="40"/>
  <c r="AB18" i="149"/>
  <c r="AB18" i="174"/>
  <c r="AB18" i="29"/>
  <c r="AB18" i="42"/>
  <c r="AB18" i="173"/>
  <c r="AB18" i="77"/>
  <c r="AB18" i="21"/>
  <c r="AB18" i="104"/>
  <c r="AB18" i="114"/>
  <c r="AB18" i="99"/>
  <c r="L18" i="150"/>
  <c r="L18" i="148"/>
  <c r="L18" i="147"/>
  <c r="L18" i="146"/>
  <c r="L18" i="115"/>
  <c r="L18" i="40"/>
  <c r="L18" i="149"/>
  <c r="L18" i="29"/>
  <c r="L18" i="42"/>
  <c r="L18" i="173"/>
  <c r="L18" i="77"/>
  <c r="L18" i="174"/>
  <c r="L18" i="21"/>
  <c r="L18" i="104"/>
  <c r="L18" i="114"/>
  <c r="L18" i="99"/>
  <c r="AP7" i="150"/>
  <c r="AP7" i="148"/>
  <c r="AP7" i="147"/>
  <c r="AP7" i="146"/>
  <c r="AP7" i="149"/>
  <c r="AP7" i="174"/>
  <c r="AP7" i="40"/>
  <c r="AP7" i="77"/>
  <c r="AP7" i="29"/>
  <c r="AP7" i="104"/>
  <c r="AP7" i="173"/>
  <c r="AP7" i="115"/>
  <c r="AP7" i="21"/>
  <c r="AP7" i="114"/>
  <c r="AP7" i="99"/>
  <c r="AP7" i="42"/>
  <c r="BJ22" i="150"/>
  <c r="BJ22" i="148"/>
  <c r="BJ22" i="147"/>
  <c r="BJ22" i="146"/>
  <c r="BJ22" i="149"/>
  <c r="BJ22" i="174"/>
  <c r="BJ22" i="115"/>
  <c r="BJ22" i="40"/>
  <c r="BJ22" i="77"/>
  <c r="BJ22" i="29"/>
  <c r="BJ22" i="42"/>
  <c r="BJ22" i="173"/>
  <c r="BJ22" i="114"/>
  <c r="BJ22" i="21"/>
  <c r="BJ22" i="99"/>
  <c r="BJ22" i="104"/>
  <c r="BG27" i="2"/>
  <c r="BG26" i="150"/>
  <c r="BG26" i="148"/>
  <c r="BG26" i="147"/>
  <c r="BG26" i="146"/>
  <c r="BG26" i="149"/>
  <c r="BG26" i="115"/>
  <c r="BG26" i="40"/>
  <c r="BG26" i="174"/>
  <c r="BG26" i="77"/>
  <c r="BG26" i="29"/>
  <c r="BG26" i="42"/>
  <c r="BG26" i="173"/>
  <c r="BG26" i="21"/>
  <c r="BG26" i="114"/>
  <c r="BG26" i="104"/>
  <c r="BG26" i="99"/>
  <c r="BE36" i="2"/>
  <c r="BE35" i="150"/>
  <c r="BE35" i="148"/>
  <c r="BE35" i="147"/>
  <c r="BE35" i="146"/>
  <c r="BE35" i="149"/>
  <c r="BE35" i="174"/>
  <c r="BE35" i="115"/>
  <c r="BE35" i="40"/>
  <c r="BE35" i="77"/>
  <c r="BE35" i="29"/>
  <c r="BE35" i="42"/>
  <c r="BE35" i="173"/>
  <c r="BE35" i="21"/>
  <c r="BE35" i="99"/>
  <c r="BE35" i="104"/>
  <c r="BE35" i="114"/>
  <c r="BI36" i="2"/>
  <c r="BI35" i="150"/>
  <c r="BI35" i="148"/>
  <c r="BI35" i="147"/>
  <c r="BI35" i="146"/>
  <c r="BI35" i="149"/>
  <c r="BI35" i="174"/>
  <c r="BI35" i="115"/>
  <c r="BI35" i="40"/>
  <c r="BI35" i="77"/>
  <c r="BI35" i="29"/>
  <c r="BI35" i="42"/>
  <c r="BI35" i="173"/>
  <c r="BI35" i="21"/>
  <c r="BI35" i="104"/>
  <c r="BI35" i="114"/>
  <c r="BI35" i="99"/>
  <c r="BM36" i="2"/>
  <c r="BM35" i="148"/>
  <c r="BM35" i="150"/>
  <c r="BM35" i="147"/>
  <c r="BM35" i="146"/>
  <c r="BM35" i="149"/>
  <c r="BM35" i="174"/>
  <c r="BM35" i="115"/>
  <c r="BM35" i="40"/>
  <c r="BM35" i="77"/>
  <c r="BM35" i="29"/>
  <c r="BM35" i="42"/>
  <c r="BM35" i="173"/>
  <c r="BM35" i="21"/>
  <c r="BM35" i="99"/>
  <c r="BM35" i="104"/>
  <c r="BM35" i="114"/>
  <c r="BF44" i="2"/>
  <c r="BF43" i="104"/>
  <c r="BF43" i="173"/>
  <c r="BF43" i="21"/>
  <c r="BF43" i="114"/>
  <c r="BF43" i="99"/>
  <c r="AR57" i="2"/>
  <c r="AR56" i="104"/>
  <c r="AR56" i="114"/>
  <c r="AR56" i="99"/>
  <c r="AR56" i="173"/>
  <c r="AR56" i="21"/>
  <c r="BA16" i="150"/>
  <c r="BA16" i="148"/>
  <c r="BA16" i="147"/>
  <c r="BA16" i="146"/>
  <c r="BA16" i="115"/>
  <c r="BA16" i="40"/>
  <c r="BA16" i="174"/>
  <c r="BA16" i="42"/>
  <c r="BA16" i="173"/>
  <c r="BA16" i="29"/>
  <c r="BA16" i="77"/>
  <c r="BA16" i="21"/>
  <c r="BA16" i="114"/>
  <c r="BA16" i="149"/>
  <c r="BA16" i="104"/>
  <c r="BA16" i="99"/>
  <c r="AR19" i="150"/>
  <c r="AR19" i="148"/>
  <c r="AR19" i="147"/>
  <c r="AR19" i="146"/>
  <c r="AR19" i="149"/>
  <c r="AR19" i="174"/>
  <c r="AR19" i="115"/>
  <c r="AR19" i="40"/>
  <c r="AR19" i="77"/>
  <c r="AR19" i="29"/>
  <c r="AR19" i="42"/>
  <c r="AR19" i="173"/>
  <c r="AR19" i="21"/>
  <c r="AR19" i="114"/>
  <c r="AR19" i="99"/>
  <c r="AR19" i="104"/>
  <c r="AV19" i="150"/>
  <c r="AV19" i="148"/>
  <c r="AV19" i="147"/>
  <c r="AV19" i="146"/>
  <c r="AV19" i="149"/>
  <c r="AV19" i="115"/>
  <c r="AV19" i="40"/>
  <c r="AV19" i="77"/>
  <c r="AV19" i="29"/>
  <c r="AV19" i="174"/>
  <c r="AV19" i="42"/>
  <c r="AV19" i="173"/>
  <c r="AV19" i="21"/>
  <c r="AV19" i="114"/>
  <c r="AV19" i="104"/>
  <c r="AV19" i="99"/>
  <c r="AU36" i="2"/>
  <c r="AU35" i="150"/>
  <c r="AU35" i="148"/>
  <c r="AU35" i="147"/>
  <c r="AU35" i="146"/>
  <c r="AU35" i="174"/>
  <c r="AU35" i="115"/>
  <c r="AU35" i="149"/>
  <c r="AU35" i="29"/>
  <c r="AU35" i="42"/>
  <c r="AU35" i="77"/>
  <c r="AU35" i="40"/>
  <c r="AU35" i="173"/>
  <c r="AU35" i="21"/>
  <c r="AU35" i="114"/>
  <c r="AU35" i="104"/>
  <c r="AU35" i="99"/>
  <c r="BM10" i="150"/>
  <c r="BM10" i="148"/>
  <c r="BM10" i="147"/>
  <c r="BM10" i="146"/>
  <c r="BM10" i="149"/>
  <c r="BM10" i="115"/>
  <c r="BM10" i="40"/>
  <c r="BM10" i="174"/>
  <c r="BM10" i="42"/>
  <c r="BM10" i="173"/>
  <c r="BM10" i="29"/>
  <c r="BM10" i="77"/>
  <c r="BM10" i="114"/>
  <c r="BM10" i="21"/>
  <c r="BM10" i="104"/>
  <c r="BM10" i="99"/>
  <c r="BP13" i="150"/>
  <c r="BP13" i="148"/>
  <c r="BP13" i="147"/>
  <c r="BP13" i="146"/>
  <c r="BP13" i="149"/>
  <c r="BP13" i="174"/>
  <c r="BP13" i="115"/>
  <c r="BP13" i="40"/>
  <c r="BP13" i="77"/>
  <c r="BP13" i="29"/>
  <c r="BP13" i="42"/>
  <c r="BP13" i="173"/>
  <c r="BP13" i="21"/>
  <c r="BP13" i="104"/>
  <c r="BP13" i="114"/>
  <c r="BP13" i="99"/>
  <c r="BD25" i="150"/>
  <c r="BD25" i="148"/>
  <c r="BD25" i="147"/>
  <c r="BD25" i="146"/>
  <c r="BD25" i="149"/>
  <c r="BD25" i="115"/>
  <c r="BD25" i="40"/>
  <c r="BD25" i="174"/>
  <c r="BD25" i="77"/>
  <c r="BD25" i="29"/>
  <c r="BD25" i="42"/>
  <c r="BD25" i="173"/>
  <c r="BD25" i="21"/>
  <c r="BD25" i="104"/>
  <c r="BD25" i="114"/>
  <c r="BD25" i="99"/>
  <c r="BD26" i="2"/>
  <c r="BP25" i="150"/>
  <c r="BP25" i="148"/>
  <c r="BP25" i="147"/>
  <c r="BP25" i="146"/>
  <c r="BP25" i="149"/>
  <c r="BP25" i="115"/>
  <c r="BP25" i="40"/>
  <c r="BP25" i="174"/>
  <c r="BP25" i="77"/>
  <c r="BP25" i="29"/>
  <c r="BP25" i="42"/>
  <c r="BP25" i="173"/>
  <c r="BP25" i="21"/>
  <c r="BP25" i="104"/>
  <c r="BP25" i="114"/>
  <c r="BP26" i="2"/>
  <c r="BP25" i="99"/>
  <c r="BG32" i="2"/>
  <c r="BG31" i="150"/>
  <c r="BG31" i="148"/>
  <c r="BG31" i="147"/>
  <c r="BG31" i="146"/>
  <c r="BG31" i="149"/>
  <c r="BG31" i="174"/>
  <c r="BG31" i="115"/>
  <c r="BG31" i="40"/>
  <c r="BG31" i="77"/>
  <c r="BG31" i="29"/>
  <c r="BG31" i="42"/>
  <c r="BG31" i="173"/>
  <c r="BG31" i="21"/>
  <c r="BG31" i="114"/>
  <c r="BG31" i="104"/>
  <c r="BG31" i="99"/>
  <c r="BB36" i="2"/>
  <c r="BB35" i="150"/>
  <c r="BB35" i="148"/>
  <c r="BB35" i="147"/>
  <c r="BB35" i="146"/>
  <c r="BB35" i="149"/>
  <c r="BB35" i="115"/>
  <c r="BB35" i="174"/>
  <c r="BB35" i="40"/>
  <c r="BB35" i="77"/>
  <c r="BB35" i="42"/>
  <c r="BB35" i="29"/>
  <c r="BB35" i="173"/>
  <c r="BB35" i="104"/>
  <c r="BB35" i="114"/>
  <c r="BB35" i="99"/>
  <c r="BB35" i="21"/>
  <c r="AU57" i="2"/>
  <c r="AU56" i="104"/>
  <c r="AU56" i="173"/>
  <c r="AU56" i="21"/>
  <c r="AU56" i="114"/>
  <c r="AU56" i="99"/>
  <c r="AS22" i="150"/>
  <c r="AS22" i="148"/>
  <c r="AS22" i="147"/>
  <c r="AS22" i="146"/>
  <c r="AS22" i="149"/>
  <c r="AS22" i="174"/>
  <c r="AS22" i="115"/>
  <c r="AS22" i="40"/>
  <c r="AS22" i="42"/>
  <c r="AS22" i="173"/>
  <c r="AS22" i="29"/>
  <c r="AS22" i="77"/>
  <c r="AS22" i="21"/>
  <c r="AS22" i="114"/>
  <c r="AS22" i="104"/>
  <c r="AS22" i="99"/>
  <c r="AW22" i="150"/>
  <c r="AW22" i="148"/>
  <c r="AW22" i="147"/>
  <c r="AW22" i="146"/>
  <c r="AW22" i="115"/>
  <c r="AW22" i="40"/>
  <c r="AW22" i="149"/>
  <c r="AW22" i="174"/>
  <c r="AW22" i="77"/>
  <c r="AW22" i="42"/>
  <c r="AW22" i="173"/>
  <c r="AW22" i="21"/>
  <c r="AW22" i="114"/>
  <c r="AW22" i="29"/>
  <c r="AW22" i="104"/>
  <c r="AW22" i="99"/>
  <c r="AZ36" i="2"/>
  <c r="AZ35" i="150"/>
  <c r="AZ35" i="148"/>
  <c r="AZ35" i="147"/>
  <c r="AZ35" i="146"/>
  <c r="AZ35" i="149"/>
  <c r="AZ35" i="174"/>
  <c r="AZ35" i="115"/>
  <c r="AZ35" i="40"/>
  <c r="AZ35" i="77"/>
  <c r="AZ35" i="29"/>
  <c r="AZ35" i="42"/>
  <c r="AZ35" i="173"/>
  <c r="AZ35" i="21"/>
  <c r="AZ35" i="104"/>
  <c r="AZ35" i="114"/>
  <c r="AZ35" i="99"/>
  <c r="BE13" i="150"/>
  <c r="BE13" i="148"/>
  <c r="BE13" i="147"/>
  <c r="BE13" i="146"/>
  <c r="BE13" i="149"/>
  <c r="BE13" i="174"/>
  <c r="BE13" i="115"/>
  <c r="BE13" i="40"/>
  <c r="BE13" i="77"/>
  <c r="BE13" i="29"/>
  <c r="BE13" i="42"/>
  <c r="BE13" i="173"/>
  <c r="BE13" i="21"/>
  <c r="BE13" i="99"/>
  <c r="BE13" i="104"/>
  <c r="BE13" i="114"/>
  <c r="BI13" i="150"/>
  <c r="BI13" i="148"/>
  <c r="BI13" i="147"/>
  <c r="BI13" i="146"/>
  <c r="BI13" i="149"/>
  <c r="BI13" i="174"/>
  <c r="BI13" i="115"/>
  <c r="BI13" i="40"/>
  <c r="BI13" i="77"/>
  <c r="BI13" i="29"/>
  <c r="BI13" i="42"/>
  <c r="BI13" i="173"/>
  <c r="BI13" i="21"/>
  <c r="BI13" i="104"/>
  <c r="BI13" i="114"/>
  <c r="BI13" i="99"/>
  <c r="BM13" i="150"/>
  <c r="BM13" i="148"/>
  <c r="BM13" i="147"/>
  <c r="BM13" i="146"/>
  <c r="BM13" i="149"/>
  <c r="BM13" i="174"/>
  <c r="BM13" i="115"/>
  <c r="BM13" i="40"/>
  <c r="BM13" i="77"/>
  <c r="BM13" i="29"/>
  <c r="BM13" i="42"/>
  <c r="BM13" i="173"/>
  <c r="BM13" i="21"/>
  <c r="BM13" i="99"/>
  <c r="BM13" i="104"/>
  <c r="BM13" i="114"/>
  <c r="BK27" i="2"/>
  <c r="BK26" i="150"/>
  <c r="BK26" i="148"/>
  <c r="BK26" i="147"/>
  <c r="BK26" i="146"/>
  <c r="BK26" i="149"/>
  <c r="BK26" i="174"/>
  <c r="BK26" i="115"/>
  <c r="BK26" i="40"/>
  <c r="BK26" i="77"/>
  <c r="BK26" i="29"/>
  <c r="BK26" i="42"/>
  <c r="BK26" i="173"/>
  <c r="BK26" i="21"/>
  <c r="BK26" i="114"/>
  <c r="BK26" i="104"/>
  <c r="BK26" i="99"/>
  <c r="BP31" i="2"/>
  <c r="BP30" i="150"/>
  <c r="BP30" i="148"/>
  <c r="BP30" i="147"/>
  <c r="BP30" i="146"/>
  <c r="BP30" i="149"/>
  <c r="BP30" i="174"/>
  <c r="BP30" i="115"/>
  <c r="BP30" i="40"/>
  <c r="BP30" i="77"/>
  <c r="BP30" i="29"/>
  <c r="BP30" i="42"/>
  <c r="BP30" i="173"/>
  <c r="BP30" i="21"/>
  <c r="BP30" i="104"/>
  <c r="BP30" i="114"/>
  <c r="BP30" i="99"/>
  <c r="BD42" i="104"/>
  <c r="BD42" i="173"/>
  <c r="BD42" i="21"/>
  <c r="BD42" i="114"/>
  <c r="BD42" i="99"/>
  <c r="BD43" i="2"/>
  <c r="BL57" i="2"/>
  <c r="BL56" i="21"/>
  <c r="BL56" i="104"/>
  <c r="BL56" i="173"/>
  <c r="BL56" i="114"/>
  <c r="BL56" i="99"/>
  <c r="AY13" i="150"/>
  <c r="AY13" i="148"/>
  <c r="AY13" i="147"/>
  <c r="AY13" i="146"/>
  <c r="AY13" i="149"/>
  <c r="AY13" i="115"/>
  <c r="AY13" i="40"/>
  <c r="AY13" i="174"/>
  <c r="AY13" i="42"/>
  <c r="AY13" i="173"/>
  <c r="AY13" i="29"/>
  <c r="AY13" i="77"/>
  <c r="AY13" i="21"/>
  <c r="AY13" i="104"/>
  <c r="AY13" i="114"/>
  <c r="AY13" i="99"/>
  <c r="AW37" i="2"/>
  <c r="AW36" i="150"/>
  <c r="AW36" i="148"/>
  <c r="AW36" i="147"/>
  <c r="AW36" i="146"/>
  <c r="AW36" i="149"/>
  <c r="AW36" i="115"/>
  <c r="AW36" i="174"/>
  <c r="AW36" i="40"/>
  <c r="AW36" i="77"/>
  <c r="AW36" i="42"/>
  <c r="AW36" i="29"/>
  <c r="AW36" i="114"/>
  <c r="AW36" i="21"/>
  <c r="AW36" i="99"/>
  <c r="AW36" i="173"/>
  <c r="AW36" i="104"/>
  <c r="BK10" i="150"/>
  <c r="BK10" i="148"/>
  <c r="BK10" i="147"/>
  <c r="BK10" i="146"/>
  <c r="BK10" i="149"/>
  <c r="BK10" i="174"/>
  <c r="BK10" i="115"/>
  <c r="BK10" i="40"/>
  <c r="BK10" i="77"/>
  <c r="BK10" i="29"/>
  <c r="BK10" i="42"/>
  <c r="BK10" i="173"/>
  <c r="BK10" i="21"/>
  <c r="BK10" i="104"/>
  <c r="BK10" i="114"/>
  <c r="BK10" i="99"/>
  <c r="BI16" i="150"/>
  <c r="BI16" i="148"/>
  <c r="BI16" i="147"/>
  <c r="BI16" i="146"/>
  <c r="BI16" i="115"/>
  <c r="BI16" i="40"/>
  <c r="BI16" i="149"/>
  <c r="BI16" i="77"/>
  <c r="BI16" i="42"/>
  <c r="BI16" i="173"/>
  <c r="BI16" i="114"/>
  <c r="BI16" i="174"/>
  <c r="BI16" i="29"/>
  <c r="BI16" i="21"/>
  <c r="BI16" i="99"/>
  <c r="BI16" i="104"/>
  <c r="BL19" i="150"/>
  <c r="BL19" i="148"/>
  <c r="BL19" i="147"/>
  <c r="BL19" i="146"/>
  <c r="BL19" i="149"/>
  <c r="BL19" i="115"/>
  <c r="BL19" i="40"/>
  <c r="BL19" i="77"/>
  <c r="BL19" i="29"/>
  <c r="BL19" i="174"/>
  <c r="BL19" i="42"/>
  <c r="BL19" i="173"/>
  <c r="BL19" i="21"/>
  <c r="BL19" i="104"/>
  <c r="BL19" i="114"/>
  <c r="BL19" i="99"/>
  <c r="BL36" i="2"/>
  <c r="BL35" i="150"/>
  <c r="BL35" i="148"/>
  <c r="BL35" i="147"/>
  <c r="BL35" i="146"/>
  <c r="BL35" i="149"/>
  <c r="BL35" i="174"/>
  <c r="BL35" i="115"/>
  <c r="BL35" i="40"/>
  <c r="BL35" i="77"/>
  <c r="BL35" i="29"/>
  <c r="BL35" i="42"/>
  <c r="BL35" i="173"/>
  <c r="BL35" i="21"/>
  <c r="BL35" i="104"/>
  <c r="BL35" i="114"/>
  <c r="BL35" i="99"/>
  <c r="AZ16" i="150"/>
  <c r="AZ16" i="148"/>
  <c r="AZ16" i="147"/>
  <c r="AZ16" i="149"/>
  <c r="AZ16" i="174"/>
  <c r="AZ16" i="146"/>
  <c r="AZ16" i="40"/>
  <c r="AZ16" i="77"/>
  <c r="AZ16" i="29"/>
  <c r="AZ16" i="115"/>
  <c r="AZ16" i="104"/>
  <c r="AZ16" i="173"/>
  <c r="AZ16" i="42"/>
  <c r="AZ16" i="21"/>
  <c r="AZ16" i="99"/>
  <c r="AZ16" i="114"/>
  <c r="AT35" i="150"/>
  <c r="AT35" i="148"/>
  <c r="AT35" i="147"/>
  <c r="AT35" i="146"/>
  <c r="AT35" i="149"/>
  <c r="AT35" i="174"/>
  <c r="AT35" i="40"/>
  <c r="AT35" i="77"/>
  <c r="AT35" i="115"/>
  <c r="AT35" i="29"/>
  <c r="AT35" i="104"/>
  <c r="AT35" i="42"/>
  <c r="AT35" i="173"/>
  <c r="AT35" i="21"/>
  <c r="AT35" i="114"/>
  <c r="AT35" i="99"/>
  <c r="AT36" i="2"/>
  <c r="AS37" i="2"/>
  <c r="AS36" i="150"/>
  <c r="AS36" i="148"/>
  <c r="AS36" i="149"/>
  <c r="AS36" i="147"/>
  <c r="AS36" i="146"/>
  <c r="AS36" i="115"/>
  <c r="AS36" i="174"/>
  <c r="AS36" i="40"/>
  <c r="AS36" i="77"/>
  <c r="AS36" i="42"/>
  <c r="AS36" i="29"/>
  <c r="AS36" i="21"/>
  <c r="AS36" i="104"/>
  <c r="AS36" i="114"/>
  <c r="AS36" i="99"/>
  <c r="AS36" i="173"/>
  <c r="BM31" i="2"/>
  <c r="BM30" i="150"/>
  <c r="BM30" i="148"/>
  <c r="BM30" i="147"/>
  <c r="BM30" i="146"/>
  <c r="BM30" i="149"/>
  <c r="BM30" i="174"/>
  <c r="BM30" i="115"/>
  <c r="BM30" i="40"/>
  <c r="BM30" i="77"/>
  <c r="BM30" i="29"/>
  <c r="BM30" i="42"/>
  <c r="BM30" i="173"/>
  <c r="BM30" i="21"/>
  <c r="BM30" i="114"/>
  <c r="BM30" i="99"/>
  <c r="BM30" i="104"/>
  <c r="AS10" i="150"/>
  <c r="AS10" i="148"/>
  <c r="AS10" i="147"/>
  <c r="AS10" i="146"/>
  <c r="AS10" i="149"/>
  <c r="AS10" i="115"/>
  <c r="AS10" i="40"/>
  <c r="AS10" i="174"/>
  <c r="AS10" i="29"/>
  <c r="AS10" i="42"/>
  <c r="AS10" i="173"/>
  <c r="AS10" i="77"/>
  <c r="AS10" i="21"/>
  <c r="AS10" i="114"/>
  <c r="AS10" i="104"/>
  <c r="AS10" i="99"/>
  <c r="AU19" i="150"/>
  <c r="AU19" i="148"/>
  <c r="AU19" i="147"/>
  <c r="AU19" i="146"/>
  <c r="AU19" i="115"/>
  <c r="AU19" i="40"/>
  <c r="AU19" i="149"/>
  <c r="AU19" i="174"/>
  <c r="AU19" i="77"/>
  <c r="AU19" i="42"/>
  <c r="AU19" i="173"/>
  <c r="AU19" i="21"/>
  <c r="AU19" i="114"/>
  <c r="AU19" i="29"/>
  <c r="AU19" i="99"/>
  <c r="AU19" i="104"/>
  <c r="BK22" i="150"/>
  <c r="BK22" i="148"/>
  <c r="BK22" i="147"/>
  <c r="BK22" i="146"/>
  <c r="BK22" i="149"/>
  <c r="BK22" i="174"/>
  <c r="BK22" i="115"/>
  <c r="BK22" i="40"/>
  <c r="BK22" i="77"/>
  <c r="BK22" i="29"/>
  <c r="BK22" i="42"/>
  <c r="BK22" i="173"/>
  <c r="BK22" i="21"/>
  <c r="BK22" i="104"/>
  <c r="BK22" i="114"/>
  <c r="BK22" i="99"/>
  <c r="BE43" i="2"/>
  <c r="BE42" i="173"/>
  <c r="BE42" i="21"/>
  <c r="BE42" i="104"/>
  <c r="BE42" i="99"/>
  <c r="BE42" i="114"/>
  <c r="BM43" i="2"/>
  <c r="BM42" i="173"/>
  <c r="BM42" i="21"/>
  <c r="BM42" i="104"/>
  <c r="BM42" i="99"/>
  <c r="BM42" i="114"/>
  <c r="BK44" i="2"/>
  <c r="BK43" i="21"/>
  <c r="BK43" i="104"/>
  <c r="BK43" i="173"/>
  <c r="BK43" i="114"/>
  <c r="BK43" i="99"/>
  <c r="AS56" i="2"/>
  <c r="AS55" i="21"/>
  <c r="AS55" i="173"/>
  <c r="AS55" i="104"/>
  <c r="AS55" i="114"/>
  <c r="AS55" i="99"/>
  <c r="BA56" i="2"/>
  <c r="BA55" i="104"/>
  <c r="BA55" i="21"/>
  <c r="BA55" i="114"/>
  <c r="BA55" i="99"/>
  <c r="BA55" i="173"/>
  <c r="BI56" i="2"/>
  <c r="BI55" i="104"/>
  <c r="BI55" i="21"/>
  <c r="BI55" i="99"/>
  <c r="BI55" i="173"/>
  <c r="BI55" i="114"/>
  <c r="AY57" i="2"/>
  <c r="AY56" i="104"/>
  <c r="AY56" i="173"/>
  <c r="AY56" i="21"/>
  <c r="AY56" i="114"/>
  <c r="AY56" i="99"/>
  <c r="BO57" i="2"/>
  <c r="BO56" i="21"/>
  <c r="BO56" i="104"/>
  <c r="BO56" i="173"/>
  <c r="BO56" i="114"/>
  <c r="BO56" i="99"/>
  <c r="AV13" i="150"/>
  <c r="AV13" i="148"/>
  <c r="AV13" i="147"/>
  <c r="AV13" i="149"/>
  <c r="AV13" i="146"/>
  <c r="AV13" i="174"/>
  <c r="AV13" i="115"/>
  <c r="AV13" i="40"/>
  <c r="AV13" i="77"/>
  <c r="AV13" i="29"/>
  <c r="AV13" i="42"/>
  <c r="AV13" i="173"/>
  <c r="AV13" i="21"/>
  <c r="AV13" i="114"/>
  <c r="AV13" i="104"/>
  <c r="AV13" i="99"/>
  <c r="AU22" i="150"/>
  <c r="AU22" i="148"/>
  <c r="AU22" i="147"/>
  <c r="AU22" i="146"/>
  <c r="AU22" i="149"/>
  <c r="AU22" i="174"/>
  <c r="AU22" i="115"/>
  <c r="AU22" i="40"/>
  <c r="AU22" i="77"/>
  <c r="AU22" i="29"/>
  <c r="AU22" i="42"/>
  <c r="AU22" i="173"/>
  <c r="AU22" i="104"/>
  <c r="AU22" i="21"/>
  <c r="AU22" i="99"/>
  <c r="AU22" i="114"/>
  <c r="AY22" i="150"/>
  <c r="AY22" i="148"/>
  <c r="AY22" i="147"/>
  <c r="AY22" i="146"/>
  <c r="AY22" i="149"/>
  <c r="AY22" i="174"/>
  <c r="AY22" i="115"/>
  <c r="AY22" i="40"/>
  <c r="AY22" i="77"/>
  <c r="AY22" i="29"/>
  <c r="AY22" i="42"/>
  <c r="AY22" i="173"/>
  <c r="AY22" i="104"/>
  <c r="AY22" i="21"/>
  <c r="AY22" i="99"/>
  <c r="AY22" i="114"/>
  <c r="BK32" i="2"/>
  <c r="BK31" i="150"/>
  <c r="BK31" i="147"/>
  <c r="BK31" i="148"/>
  <c r="BK31" i="146"/>
  <c r="BK31" i="149"/>
  <c r="BK31" i="174"/>
  <c r="BK31" i="115"/>
  <c r="BK31" i="40"/>
  <c r="BK31" i="77"/>
  <c r="BK31" i="29"/>
  <c r="BK31" i="42"/>
  <c r="BK31" i="173"/>
  <c r="BK31" i="21"/>
  <c r="BK31" i="114"/>
  <c r="BK31" i="104"/>
  <c r="BK31" i="99"/>
  <c r="D9" i="150"/>
  <c r="D9" i="148"/>
  <c r="D9" i="147"/>
  <c r="D9" i="146"/>
  <c r="D9" i="149"/>
  <c r="D9" i="174"/>
  <c r="D9" i="115"/>
  <c r="D9" i="40"/>
  <c r="D9" i="77"/>
  <c r="D9" i="29"/>
  <c r="D9" i="42"/>
  <c r="D9" i="173"/>
  <c r="D9" i="21"/>
  <c r="D9" i="99"/>
  <c r="D9" i="104"/>
  <c r="D9" i="114"/>
  <c r="E15" i="150"/>
  <c r="E15" i="148"/>
  <c r="E15" i="147"/>
  <c r="E15" i="146"/>
  <c r="E15" i="174"/>
  <c r="E15" i="149"/>
  <c r="E15" i="40"/>
  <c r="E15" i="115"/>
  <c r="E15" i="77"/>
  <c r="E15" i="29"/>
  <c r="E15" i="173"/>
  <c r="E15" i="42"/>
  <c r="E15" i="104"/>
  <c r="E15" i="114"/>
  <c r="E15" i="99"/>
  <c r="E15" i="21"/>
  <c r="B21" i="150"/>
  <c r="B21" i="147"/>
  <c r="B21" i="148"/>
  <c r="B21" i="146"/>
  <c r="B21" i="149"/>
  <c r="B21" i="115"/>
  <c r="B21" i="40"/>
  <c r="B21" i="174"/>
  <c r="B21" i="42"/>
  <c r="B21" i="173"/>
  <c r="B21" i="29"/>
  <c r="B21" i="21"/>
  <c r="B21" i="104"/>
  <c r="B21" i="114"/>
  <c r="B21" i="77"/>
  <c r="B21" i="99"/>
  <c r="C24" i="150"/>
  <c r="C24" i="148"/>
  <c r="C24" i="149"/>
  <c r="C24" i="174"/>
  <c r="C24" i="147"/>
  <c r="C24" i="146"/>
  <c r="C24" i="115"/>
  <c r="C24" i="77"/>
  <c r="C24" i="29"/>
  <c r="C24" i="40"/>
  <c r="C24" i="42"/>
  <c r="C24" i="173"/>
  <c r="C24" i="21"/>
  <c r="C24" i="104"/>
  <c r="C24" i="99"/>
  <c r="C24" i="114"/>
  <c r="F41" i="173"/>
  <c r="F41" i="21"/>
  <c r="F41" i="104"/>
  <c r="F41" i="114"/>
  <c r="F41" i="99"/>
  <c r="H18" i="150"/>
  <c r="H18" i="148"/>
  <c r="H18" i="147"/>
  <c r="H18" i="146"/>
  <c r="H18" i="174"/>
  <c r="H18" i="115"/>
  <c r="H18" i="40"/>
  <c r="H18" i="149"/>
  <c r="H18" i="77"/>
  <c r="H18" i="42"/>
  <c r="H18" i="173"/>
  <c r="H18" i="21"/>
  <c r="H18" i="104"/>
  <c r="H18" i="114"/>
  <c r="H18" i="29"/>
  <c r="H18" i="99"/>
  <c r="AG18" i="150"/>
  <c r="AG18" i="148"/>
  <c r="AG18" i="147"/>
  <c r="AG18" i="146"/>
  <c r="AG18" i="149"/>
  <c r="AG18" i="115"/>
  <c r="AG18" i="40"/>
  <c r="AG18" i="77"/>
  <c r="AG18" i="29"/>
  <c r="AG18" i="174"/>
  <c r="AG18" i="42"/>
  <c r="AG18" i="173"/>
  <c r="AG18" i="21"/>
  <c r="AG18" i="104"/>
  <c r="AG18" i="114"/>
  <c r="AG18" i="99"/>
  <c r="Y18" i="150"/>
  <c r="Y18" i="148"/>
  <c r="Y18" i="147"/>
  <c r="Y18" i="146"/>
  <c r="Y18" i="149"/>
  <c r="Y18" i="174"/>
  <c r="Y18" i="115"/>
  <c r="Y18" i="40"/>
  <c r="Y18" i="77"/>
  <c r="Y18" i="29"/>
  <c r="Y18" i="42"/>
  <c r="Y18" i="173"/>
  <c r="Y18" i="21"/>
  <c r="Y18" i="104"/>
  <c r="Y18" i="114"/>
  <c r="Y18" i="99"/>
  <c r="M18" i="150"/>
  <c r="M18" i="148"/>
  <c r="M18" i="147"/>
  <c r="M18" i="149"/>
  <c r="M18" i="146"/>
  <c r="M18" i="174"/>
  <c r="M18" i="115"/>
  <c r="M18" i="40"/>
  <c r="M18" i="77"/>
  <c r="M18" i="29"/>
  <c r="M18" i="42"/>
  <c r="M18" i="173"/>
  <c r="M18" i="21"/>
  <c r="M18" i="104"/>
  <c r="M18" i="114"/>
  <c r="M18" i="99"/>
  <c r="AP43" i="2"/>
  <c r="AP42" i="173"/>
  <c r="AP42" i="21"/>
  <c r="AP42" i="104"/>
  <c r="AP42" i="114"/>
  <c r="AP42" i="99"/>
  <c r="AP10" i="2"/>
  <c r="AP9" i="150"/>
  <c r="AP9" i="148"/>
  <c r="AP9" i="146"/>
  <c r="AP9" i="147"/>
  <c r="AP9" i="149"/>
  <c r="AP9" i="115"/>
  <c r="AP9" i="40"/>
  <c r="AP9" i="174"/>
  <c r="AP9" i="42"/>
  <c r="AP9" i="173"/>
  <c r="AP9" i="29"/>
  <c r="AP9" i="21"/>
  <c r="AP9" i="104"/>
  <c r="AP9" i="114"/>
  <c r="AP9" i="77"/>
  <c r="AP9" i="99"/>
  <c r="BD10" i="150"/>
  <c r="BD10" i="148"/>
  <c r="BD10" i="147"/>
  <c r="BD10" i="146"/>
  <c r="BD10" i="174"/>
  <c r="BD10" i="40"/>
  <c r="BD10" i="115"/>
  <c r="BD10" i="149"/>
  <c r="BD10" i="77"/>
  <c r="BD10" i="29"/>
  <c r="BD10" i="173"/>
  <c r="BD10" i="42"/>
  <c r="BD10" i="104"/>
  <c r="BD10" i="99"/>
  <c r="BD10" i="114"/>
  <c r="BD10" i="21"/>
  <c r="BP22" i="150"/>
  <c r="BP22" i="148"/>
  <c r="BP22" i="147"/>
  <c r="BP22" i="146"/>
  <c r="BP22" i="149"/>
  <c r="BP22" i="174"/>
  <c r="BP22" i="40"/>
  <c r="BP22" i="115"/>
  <c r="BP22" i="77"/>
  <c r="BP22" i="29"/>
  <c r="BP22" i="173"/>
  <c r="BP22" i="21"/>
  <c r="BP22" i="104"/>
  <c r="BP22" i="42"/>
  <c r="BP22" i="114"/>
  <c r="BP22" i="99"/>
  <c r="BB57" i="2"/>
  <c r="BB56" i="173"/>
  <c r="BB56" i="21"/>
  <c r="BB56" i="104"/>
  <c r="BB56" i="114"/>
  <c r="BB56" i="99"/>
  <c r="BF57" i="2"/>
  <c r="BF56" i="173"/>
  <c r="BF56" i="21"/>
  <c r="BF56" i="104"/>
  <c r="BF56" i="99"/>
  <c r="BF56" i="114"/>
  <c r="AQ26" i="2"/>
  <c r="AQ25" i="150"/>
  <c r="AQ25" i="148"/>
  <c r="AQ25" i="147"/>
  <c r="AQ25" i="146"/>
  <c r="AQ25" i="174"/>
  <c r="AQ25" i="115"/>
  <c r="AQ25" i="40"/>
  <c r="AQ25" i="149"/>
  <c r="AQ25" i="42"/>
  <c r="AQ25" i="173"/>
  <c r="AQ25" i="77"/>
  <c r="AQ25" i="21"/>
  <c r="AQ25" i="114"/>
  <c r="AQ25" i="104"/>
  <c r="AQ25" i="29"/>
  <c r="AQ25" i="99"/>
  <c r="AY26" i="2"/>
  <c r="AY25" i="150"/>
  <c r="AY25" i="148"/>
  <c r="AY25" i="147"/>
  <c r="AY25" i="146"/>
  <c r="AY25" i="115"/>
  <c r="AY25" i="40"/>
  <c r="AY25" i="149"/>
  <c r="AY25" i="174"/>
  <c r="AY25" i="77"/>
  <c r="AY25" i="42"/>
  <c r="AY25" i="173"/>
  <c r="AY25" i="29"/>
  <c r="AY25" i="21"/>
  <c r="AY25" i="104"/>
  <c r="AY25" i="114"/>
  <c r="AY25" i="99"/>
  <c r="AX32" i="2"/>
  <c r="AX31" i="150"/>
  <c r="AX31" i="148"/>
  <c r="AX31" i="147"/>
  <c r="AX31" i="146"/>
  <c r="AX31" i="174"/>
  <c r="AX31" i="115"/>
  <c r="AX31" i="149"/>
  <c r="AX31" i="40"/>
  <c r="AX31" i="42"/>
  <c r="AX31" i="173"/>
  <c r="AX31" i="77"/>
  <c r="AX31" i="29"/>
  <c r="AX31" i="21"/>
  <c r="AX31" i="104"/>
  <c r="AX31" i="114"/>
  <c r="AX31" i="99"/>
  <c r="AV37" i="2"/>
  <c r="AV36" i="150"/>
  <c r="AV36" i="148"/>
  <c r="AV36" i="147"/>
  <c r="AV36" i="146"/>
  <c r="AV36" i="149"/>
  <c r="AV36" i="174"/>
  <c r="AV36" i="115"/>
  <c r="AV36" i="40"/>
  <c r="AV36" i="77"/>
  <c r="AV36" i="29"/>
  <c r="AV36" i="42"/>
  <c r="AV36" i="173"/>
  <c r="AV36" i="21"/>
  <c r="AV36" i="99"/>
  <c r="AV36" i="104"/>
  <c r="AV36" i="114"/>
  <c r="BD13" i="150"/>
  <c r="BD13" i="148"/>
  <c r="BD13" i="147"/>
  <c r="BD13" i="146"/>
  <c r="BD13" i="149"/>
  <c r="BD13" i="174"/>
  <c r="BD13" i="115"/>
  <c r="BD13" i="40"/>
  <c r="BD13" i="77"/>
  <c r="BD13" i="29"/>
  <c r="BD13" i="42"/>
  <c r="BD13" i="173"/>
  <c r="BD13" i="21"/>
  <c r="BD13" i="104"/>
  <c r="BD13" i="114"/>
  <c r="BD13" i="99"/>
  <c r="BO31" i="29"/>
  <c r="AT16" i="150"/>
  <c r="AT16" i="148"/>
  <c r="AT16" i="147"/>
  <c r="AT16" i="149"/>
  <c r="AT16" i="146"/>
  <c r="AT16" i="174"/>
  <c r="AT16" i="115"/>
  <c r="AT16" i="40"/>
  <c r="AT16" i="77"/>
  <c r="AT16" i="29"/>
  <c r="AT16" i="42"/>
  <c r="AT16" i="173"/>
  <c r="AT16" i="21"/>
  <c r="AT16" i="114"/>
  <c r="AT16" i="99"/>
  <c r="AT16" i="104"/>
  <c r="BB32" i="150"/>
  <c r="BB32" i="148"/>
  <c r="BB32" i="147"/>
  <c r="BB32" i="146"/>
  <c r="BB32" i="149"/>
  <c r="BB32" i="174"/>
  <c r="BB32" i="115"/>
  <c r="BB32" i="40"/>
  <c r="BB32" i="77"/>
  <c r="BB32" i="29"/>
  <c r="BB32" i="42"/>
  <c r="BB32" i="173"/>
  <c r="BB32" i="21"/>
  <c r="BB32" i="114"/>
  <c r="BB32" i="104"/>
  <c r="BB32" i="99"/>
  <c r="AY31" i="2"/>
  <c r="AY30" i="150"/>
  <c r="AY30" i="148"/>
  <c r="AY30" i="147"/>
  <c r="AY30" i="146"/>
  <c r="AY30" i="149"/>
  <c r="AY30" i="174"/>
  <c r="AY30" i="115"/>
  <c r="AY30" i="40"/>
  <c r="AY30" i="42"/>
  <c r="AY30" i="173"/>
  <c r="AY30" i="29"/>
  <c r="AY30" i="21"/>
  <c r="AY30" i="104"/>
  <c r="AY30" i="114"/>
  <c r="AY30" i="77"/>
  <c r="AY30" i="99"/>
  <c r="AX25" i="150"/>
  <c r="AX25" i="148"/>
  <c r="AX25" i="147"/>
  <c r="AX25" i="146"/>
  <c r="AX25" i="149"/>
  <c r="AX25" i="174"/>
  <c r="AX25" i="40"/>
  <c r="AX25" i="115"/>
  <c r="AX25" i="77"/>
  <c r="AX25" i="29"/>
  <c r="AX25" i="173"/>
  <c r="AX25" i="104"/>
  <c r="AX25" i="42"/>
  <c r="AX25" i="21"/>
  <c r="AX25" i="99"/>
  <c r="AX26" i="2"/>
  <c r="AX25" i="114"/>
  <c r="AQ57" i="2"/>
  <c r="AQ56" i="104"/>
  <c r="AQ56" i="173"/>
  <c r="AQ56" i="21"/>
  <c r="AQ56" i="114"/>
  <c r="AQ56" i="99"/>
  <c r="AR13" i="150"/>
  <c r="AR13" i="148"/>
  <c r="AR13" i="147"/>
  <c r="AR13" i="149"/>
  <c r="AR13" i="174"/>
  <c r="AR13" i="146"/>
  <c r="AR13" i="115"/>
  <c r="AR13" i="40"/>
  <c r="AR13" i="77"/>
  <c r="AR13" i="29"/>
  <c r="AR13" i="42"/>
  <c r="AR13" i="173"/>
  <c r="AR13" i="21"/>
  <c r="AR13" i="114"/>
  <c r="AR13" i="104"/>
  <c r="AR13" i="99"/>
  <c r="G9" i="150"/>
  <c r="G9" i="148"/>
  <c r="G9" i="147"/>
  <c r="G9" i="146"/>
  <c r="G9" i="149"/>
  <c r="G9" i="174"/>
  <c r="G9" i="115"/>
  <c r="G9" i="40"/>
  <c r="G9" i="77"/>
  <c r="G9" i="29"/>
  <c r="G9" i="42"/>
  <c r="G9" i="173"/>
  <c r="G9" i="21"/>
  <c r="G9" i="104"/>
  <c r="G9" i="114"/>
  <c r="G9" i="99"/>
  <c r="C9" i="150"/>
  <c r="C9" i="148"/>
  <c r="C9" i="147"/>
  <c r="C9" i="146"/>
  <c r="C9" i="149"/>
  <c r="C9" i="174"/>
  <c r="C9" i="115"/>
  <c r="C9" i="40"/>
  <c r="C9" i="77"/>
  <c r="C9" i="29"/>
  <c r="C9" i="42"/>
  <c r="C9" i="173"/>
  <c r="C9" i="21"/>
  <c r="C9" i="104"/>
  <c r="C9" i="114"/>
  <c r="C9" i="99"/>
  <c r="D15" i="150"/>
  <c r="D15" i="148"/>
  <c r="D15" i="147"/>
  <c r="D15" i="146"/>
  <c r="D15" i="149"/>
  <c r="D15" i="174"/>
  <c r="D15" i="115"/>
  <c r="D15" i="40"/>
  <c r="D15" i="77"/>
  <c r="D15" i="29"/>
  <c r="D15" i="42"/>
  <c r="D15" i="173"/>
  <c r="D15" i="21"/>
  <c r="D15" i="114"/>
  <c r="D15" i="99"/>
  <c r="D15" i="104"/>
  <c r="F24" i="150"/>
  <c r="F24" i="148"/>
  <c r="F24" i="147"/>
  <c r="F24" i="146"/>
  <c r="F24" i="149"/>
  <c r="F24" i="174"/>
  <c r="F24" i="115"/>
  <c r="F24" i="40"/>
  <c r="F24" i="77"/>
  <c r="F24" i="29"/>
  <c r="F24" i="42"/>
  <c r="F24" i="173"/>
  <c r="F24" i="21"/>
  <c r="F24" i="104"/>
  <c r="F24" i="99"/>
  <c r="F24" i="114"/>
  <c r="G29" i="150"/>
  <c r="G29" i="148"/>
  <c r="G29" i="149"/>
  <c r="G29" i="146"/>
  <c r="G29" i="147"/>
  <c r="G29" i="115"/>
  <c r="G29" i="174"/>
  <c r="G29" i="77"/>
  <c r="G29" i="29"/>
  <c r="G29" i="40"/>
  <c r="G29" i="42"/>
  <c r="G29" i="173"/>
  <c r="G29" i="21"/>
  <c r="G29" i="99"/>
  <c r="G29" i="104"/>
  <c r="G29" i="114"/>
  <c r="C29" i="150"/>
  <c r="C29" i="148"/>
  <c r="C29" i="147"/>
  <c r="C29" i="146"/>
  <c r="C29" i="149"/>
  <c r="C29" i="174"/>
  <c r="C29" i="40"/>
  <c r="C29" i="77"/>
  <c r="C29" i="29"/>
  <c r="C29" i="115"/>
  <c r="C29" i="173"/>
  <c r="C29" i="114"/>
  <c r="C29" i="21"/>
  <c r="C29" i="104"/>
  <c r="C29" i="99"/>
  <c r="C29" i="42"/>
  <c r="E41" i="21"/>
  <c r="E41" i="114"/>
  <c r="E41" i="99"/>
  <c r="E41" i="173"/>
  <c r="E41" i="104"/>
  <c r="AN18" i="150"/>
  <c r="AN18" i="148"/>
  <c r="AN18" i="147"/>
  <c r="AN18" i="146"/>
  <c r="AN18" i="174"/>
  <c r="AN18" i="115"/>
  <c r="AN18" i="40"/>
  <c r="AN18" i="149"/>
  <c r="AN18" i="77"/>
  <c r="AN18" i="42"/>
  <c r="AN18" i="173"/>
  <c r="AN18" i="29"/>
  <c r="AN18" i="21"/>
  <c r="AN18" i="104"/>
  <c r="AN18" i="114"/>
  <c r="AN18" i="99"/>
  <c r="AF18" i="150"/>
  <c r="AF18" i="148"/>
  <c r="AF18" i="147"/>
  <c r="AF18" i="146"/>
  <c r="AF18" i="115"/>
  <c r="AF18" i="40"/>
  <c r="AF18" i="174"/>
  <c r="AF18" i="149"/>
  <c r="AF18" i="42"/>
  <c r="AF18" i="173"/>
  <c r="AF18" i="29"/>
  <c r="AF18" i="77"/>
  <c r="AF18" i="21"/>
  <c r="AF18" i="104"/>
  <c r="AF18" i="114"/>
  <c r="AF18" i="99"/>
  <c r="X18" i="150"/>
  <c r="X18" i="148"/>
  <c r="X18" i="147"/>
  <c r="X18" i="146"/>
  <c r="X18" i="174"/>
  <c r="X18" i="115"/>
  <c r="X18" i="40"/>
  <c r="X18" i="149"/>
  <c r="X18" i="77"/>
  <c r="X18" i="42"/>
  <c r="X18" i="173"/>
  <c r="X18" i="21"/>
  <c r="X18" i="104"/>
  <c r="X18" i="114"/>
  <c r="X18" i="29"/>
  <c r="X18" i="99"/>
  <c r="T18" i="150"/>
  <c r="T18" i="148"/>
  <c r="T18" i="147"/>
  <c r="T18" i="146"/>
  <c r="T18" i="149"/>
  <c r="T18" i="115"/>
  <c r="T18" i="40"/>
  <c r="T18" i="174"/>
  <c r="T18" i="42"/>
  <c r="T18" i="173"/>
  <c r="T18" i="29"/>
  <c r="T18" i="21"/>
  <c r="T18" i="104"/>
  <c r="T18" i="114"/>
  <c r="T18" i="77"/>
  <c r="T18" i="99"/>
  <c r="P18" i="150"/>
  <c r="P18" i="148"/>
  <c r="P18" i="147"/>
  <c r="P18" i="146"/>
  <c r="P18" i="115"/>
  <c r="P18" i="40"/>
  <c r="P18" i="174"/>
  <c r="P18" i="42"/>
  <c r="P18" i="173"/>
  <c r="P18" i="29"/>
  <c r="P18" i="149"/>
  <c r="P18" i="77"/>
  <c r="P18" i="21"/>
  <c r="P18" i="104"/>
  <c r="P18" i="114"/>
  <c r="P18" i="99"/>
  <c r="AP56" i="2"/>
  <c r="AP55" i="173"/>
  <c r="AP55" i="21"/>
  <c r="AP55" i="104"/>
  <c r="AP55" i="114"/>
  <c r="AP55" i="99"/>
  <c r="AP36" i="2"/>
  <c r="AP35" i="150"/>
  <c r="AP35" i="148"/>
  <c r="AP35" i="147"/>
  <c r="AP35" i="146"/>
  <c r="AP35" i="149"/>
  <c r="AP35" i="115"/>
  <c r="AP35" i="40"/>
  <c r="AP35" i="77"/>
  <c r="AP35" i="174"/>
  <c r="AP35" i="104"/>
  <c r="AP35" i="42"/>
  <c r="AP35" i="173"/>
  <c r="AP35" i="21"/>
  <c r="AP35" i="29"/>
  <c r="AP35" i="99"/>
  <c r="AP35" i="114"/>
  <c r="AP19" i="150"/>
  <c r="AP19" i="148"/>
  <c r="AP19" i="147"/>
  <c r="AP19" i="146"/>
  <c r="AP19" i="149"/>
  <c r="AP19" i="174"/>
  <c r="AP19" i="40"/>
  <c r="AP19" i="115"/>
  <c r="AP19" i="77"/>
  <c r="AP19" i="29"/>
  <c r="AP19" i="173"/>
  <c r="AP19" i="42"/>
  <c r="AP19" i="104"/>
  <c r="AP19" i="114"/>
  <c r="AP19" i="99"/>
  <c r="AP19" i="21"/>
  <c r="B10" i="93"/>
  <c r="F9" i="150"/>
  <c r="F9" i="148"/>
  <c r="F9" i="147"/>
  <c r="F9" i="146"/>
  <c r="F9" i="149"/>
  <c r="F9" i="115"/>
  <c r="F9" i="40"/>
  <c r="F9" i="174"/>
  <c r="F9" i="42"/>
  <c r="F9" i="173"/>
  <c r="F9" i="29"/>
  <c r="F9" i="77"/>
  <c r="F9" i="21"/>
  <c r="F9" i="104"/>
  <c r="F9" i="114"/>
  <c r="F9" i="99"/>
  <c r="B9" i="150"/>
  <c r="B9" i="148"/>
  <c r="B9" i="146"/>
  <c r="B9" i="149"/>
  <c r="B9" i="147"/>
  <c r="B9" i="115"/>
  <c r="B9" i="40"/>
  <c r="B9" i="174"/>
  <c r="B9" i="29"/>
  <c r="B9" i="42"/>
  <c r="B9" i="173"/>
  <c r="B9" i="77"/>
  <c r="B9" i="21"/>
  <c r="B9" i="104"/>
  <c r="B9" i="114"/>
  <c r="B9" i="99"/>
  <c r="G15" i="150"/>
  <c r="G15" i="148"/>
  <c r="G15" i="147"/>
  <c r="G15" i="146"/>
  <c r="G15" i="149"/>
  <c r="G15" i="174"/>
  <c r="G15" i="115"/>
  <c r="G15" i="40"/>
  <c r="G15" i="77"/>
  <c r="G15" i="29"/>
  <c r="G15" i="42"/>
  <c r="G15" i="173"/>
  <c r="G15" i="21"/>
  <c r="G15" i="104"/>
  <c r="G15" i="114"/>
  <c r="G15" i="99"/>
  <c r="C15" i="148"/>
  <c r="C15" i="150"/>
  <c r="C15" i="147"/>
  <c r="C15" i="149"/>
  <c r="C15" i="146"/>
  <c r="C15" i="174"/>
  <c r="C15" i="115"/>
  <c r="C15" i="40"/>
  <c r="C15" i="77"/>
  <c r="C15" i="29"/>
  <c r="C15" i="42"/>
  <c r="C15" i="173"/>
  <c r="C15" i="21"/>
  <c r="C15" i="104"/>
  <c r="C15" i="114"/>
  <c r="C15" i="99"/>
  <c r="D21" i="150"/>
  <c r="D21" i="148"/>
  <c r="D21" i="147"/>
  <c r="D21" i="146"/>
  <c r="D21" i="149"/>
  <c r="D21" i="174"/>
  <c r="D21" i="115"/>
  <c r="D21" i="40"/>
  <c r="D21" i="77"/>
  <c r="D21" i="29"/>
  <c r="D21" i="42"/>
  <c r="D21" i="173"/>
  <c r="D21" i="21"/>
  <c r="D21" i="99"/>
  <c r="D21" i="104"/>
  <c r="D21" i="114"/>
  <c r="E24" i="150"/>
  <c r="E24" i="148"/>
  <c r="E24" i="147"/>
  <c r="E24" i="146"/>
  <c r="E24" i="149"/>
  <c r="E24" i="115"/>
  <c r="E24" i="40"/>
  <c r="E24" i="174"/>
  <c r="E24" i="77"/>
  <c r="E24" i="29"/>
  <c r="E24" i="42"/>
  <c r="E24" i="173"/>
  <c r="E24" i="21"/>
  <c r="E24" i="104"/>
  <c r="E24" i="114"/>
  <c r="E24" i="99"/>
  <c r="F29" i="150"/>
  <c r="F29" i="148"/>
  <c r="F29" i="147"/>
  <c r="F29" i="146"/>
  <c r="F29" i="149"/>
  <c r="F29" i="174"/>
  <c r="F29" i="115"/>
  <c r="F29" i="40"/>
  <c r="F29" i="77"/>
  <c r="F29" i="29"/>
  <c r="F29" i="42"/>
  <c r="F29" i="173"/>
  <c r="F29" i="21"/>
  <c r="F29" i="99"/>
  <c r="F29" i="114"/>
  <c r="F29" i="104"/>
  <c r="B29" i="150"/>
  <c r="B29" i="148"/>
  <c r="B29" i="147"/>
  <c r="B29" i="146"/>
  <c r="B29" i="149"/>
  <c r="B29" i="174"/>
  <c r="B29" i="115"/>
  <c r="B29" i="40"/>
  <c r="B29" i="77"/>
  <c r="B29" i="42"/>
  <c r="B29" i="173"/>
  <c r="B29" i="29"/>
  <c r="B29" i="21"/>
  <c r="B29" i="104"/>
  <c r="B29" i="99"/>
  <c r="B29" i="114"/>
  <c r="G34" i="150"/>
  <c r="G34" i="148"/>
  <c r="G34" i="147"/>
  <c r="G34" i="146"/>
  <c r="G34" i="149"/>
  <c r="G34" i="174"/>
  <c r="G34" i="40"/>
  <c r="G34" i="77"/>
  <c r="G34" i="29"/>
  <c r="G34" i="115"/>
  <c r="G34" i="173"/>
  <c r="G34" i="114"/>
  <c r="G34" i="104"/>
  <c r="G34" i="99"/>
  <c r="G34" i="42"/>
  <c r="G34" i="21"/>
  <c r="C34" i="150"/>
  <c r="C34" i="148"/>
  <c r="C34" i="147"/>
  <c r="C34" i="146"/>
  <c r="C34" i="149"/>
  <c r="C34" i="115"/>
  <c r="C34" i="40"/>
  <c r="C34" i="77"/>
  <c r="C34" i="29"/>
  <c r="C34" i="174"/>
  <c r="C34" i="173"/>
  <c r="C34" i="42"/>
  <c r="C34" i="99"/>
  <c r="C34" i="21"/>
  <c r="C34" i="114"/>
  <c r="C34" i="104"/>
  <c r="D41" i="173"/>
  <c r="D41" i="21"/>
  <c r="D41" i="114"/>
  <c r="D41" i="99"/>
  <c r="D41" i="104"/>
  <c r="AM18" i="150"/>
  <c r="AM18" i="148"/>
  <c r="AM18" i="147"/>
  <c r="AM18" i="146"/>
  <c r="AM18" i="149"/>
  <c r="AM18" i="174"/>
  <c r="AM18" i="40"/>
  <c r="AM18" i="115"/>
  <c r="AM18" i="77"/>
  <c r="AM18" i="29"/>
  <c r="AM18" i="173"/>
  <c r="AM18" i="42"/>
  <c r="AM18" i="99"/>
  <c r="AM18" i="104"/>
  <c r="AM18" i="21"/>
  <c r="AM18" i="114"/>
  <c r="AI18" i="150"/>
  <c r="AI18" i="148"/>
  <c r="AI18" i="147"/>
  <c r="AI18" i="146"/>
  <c r="AI18" i="149"/>
  <c r="AI18" i="174"/>
  <c r="AI18" i="40"/>
  <c r="AI18" i="115"/>
  <c r="AI18" i="77"/>
  <c r="AI18" i="29"/>
  <c r="AI18" i="173"/>
  <c r="AI18" i="42"/>
  <c r="AI18" i="114"/>
  <c r="AI18" i="21"/>
  <c r="AI18" i="104"/>
  <c r="AI18" i="99"/>
  <c r="AE18" i="150"/>
  <c r="AE18" i="148"/>
  <c r="AE18" i="146"/>
  <c r="AE18" i="147"/>
  <c r="AE18" i="149"/>
  <c r="AE18" i="174"/>
  <c r="AE18" i="115"/>
  <c r="AE18" i="77"/>
  <c r="AE18" i="29"/>
  <c r="AE18" i="42"/>
  <c r="AE18" i="40"/>
  <c r="AE18" i="21"/>
  <c r="AE18" i="104"/>
  <c r="AE18" i="99"/>
  <c r="AE18" i="173"/>
  <c r="AE18" i="114"/>
  <c r="AA18" i="150"/>
  <c r="AA18" i="148"/>
  <c r="AA18" i="146"/>
  <c r="AA18" i="147"/>
  <c r="AA18" i="149"/>
  <c r="AA18" i="174"/>
  <c r="AA18" i="40"/>
  <c r="AA18" i="77"/>
  <c r="AA18" i="29"/>
  <c r="AA18" i="115"/>
  <c r="AA18" i="173"/>
  <c r="AA18" i="114"/>
  <c r="AA18" i="42"/>
  <c r="AA18" i="104"/>
  <c r="AA18" i="99"/>
  <c r="AA18" i="21"/>
  <c r="W18" i="150"/>
  <c r="W18" i="148"/>
  <c r="W18" i="147"/>
  <c r="W18" i="146"/>
  <c r="W18" i="149"/>
  <c r="W18" i="174"/>
  <c r="W18" i="40"/>
  <c r="W18" i="115"/>
  <c r="W18" i="77"/>
  <c r="W18" i="29"/>
  <c r="W18" i="173"/>
  <c r="W18" i="42"/>
  <c r="W18" i="99"/>
  <c r="W18" i="21"/>
  <c r="W18" i="114"/>
  <c r="W18" i="104"/>
  <c r="S18" i="150"/>
  <c r="S18" i="148"/>
  <c r="S18" i="147"/>
  <c r="S18" i="146"/>
  <c r="S18" i="149"/>
  <c r="S18" i="174"/>
  <c r="S18" i="40"/>
  <c r="S18" i="115"/>
  <c r="S18" i="77"/>
  <c r="S18" i="29"/>
  <c r="S18" i="173"/>
  <c r="S18" i="42"/>
  <c r="S18" i="114"/>
  <c r="S18" i="21"/>
  <c r="S18" i="104"/>
  <c r="S18" i="99"/>
  <c r="O18" i="150"/>
  <c r="O18" i="148"/>
  <c r="O18" i="146"/>
  <c r="O18" i="147"/>
  <c r="O18" i="149"/>
  <c r="O18" i="174"/>
  <c r="O18" i="115"/>
  <c r="O18" i="77"/>
  <c r="O18" i="29"/>
  <c r="O18" i="40"/>
  <c r="O18" i="42"/>
  <c r="O18" i="21"/>
  <c r="O18" i="173"/>
  <c r="O18" i="99"/>
  <c r="O18" i="104"/>
  <c r="O18" i="114"/>
  <c r="K18" i="150"/>
  <c r="K18" i="148"/>
  <c r="K18" i="146"/>
  <c r="K18" i="147"/>
  <c r="K18" i="149"/>
  <c r="K18" i="174"/>
  <c r="K18" i="40"/>
  <c r="K18" i="77"/>
  <c r="K18" i="29"/>
  <c r="K18" i="115"/>
  <c r="K18" i="173"/>
  <c r="K18" i="42"/>
  <c r="K18" i="114"/>
  <c r="K18" i="104"/>
  <c r="K18" i="99"/>
  <c r="K18" i="21"/>
  <c r="AP54" i="104"/>
  <c r="AP54" i="173"/>
  <c r="AP54" i="114"/>
  <c r="AP54" i="99"/>
  <c r="AP54" i="21"/>
  <c r="AP31" i="2"/>
  <c r="AP30" i="148"/>
  <c r="AP30" i="150"/>
  <c r="AP30" i="147"/>
  <c r="AP30" i="146"/>
  <c r="AP30" i="149"/>
  <c r="AP30" i="174"/>
  <c r="AP30" i="40"/>
  <c r="AP30" i="77"/>
  <c r="AP30" i="29"/>
  <c r="AP30" i="115"/>
  <c r="AP30" i="104"/>
  <c r="AP30" i="173"/>
  <c r="AP30" i="42"/>
  <c r="AP30" i="21"/>
  <c r="AP30" i="114"/>
  <c r="AP30" i="99"/>
  <c r="AP16" i="150"/>
  <c r="AP16" i="148"/>
  <c r="AP16" i="147"/>
  <c r="AP16" i="146"/>
  <c r="AP16" i="149"/>
  <c r="AP16" i="174"/>
  <c r="AP16" i="115"/>
  <c r="AP16" i="40"/>
  <c r="AP16" i="77"/>
  <c r="AP16" i="29"/>
  <c r="AP16" i="42"/>
  <c r="AP16" i="173"/>
  <c r="AP16" i="21"/>
  <c r="AP16" i="114"/>
  <c r="AP16" i="99"/>
  <c r="AP16" i="104"/>
  <c r="BH10" i="150"/>
  <c r="BH10" i="148"/>
  <c r="BH10" i="147"/>
  <c r="BH10" i="146"/>
  <c r="BH10" i="149"/>
  <c r="BH10" i="174"/>
  <c r="BH10" i="40"/>
  <c r="BH10" i="115"/>
  <c r="BH10" i="77"/>
  <c r="BH10" i="29"/>
  <c r="BH10" i="173"/>
  <c r="BH10" i="104"/>
  <c r="BH10" i="42"/>
  <c r="BH10" i="21"/>
  <c r="BH10" i="114"/>
  <c r="BH10" i="99"/>
  <c r="BP10" i="150"/>
  <c r="BP10" i="148"/>
  <c r="BP10" i="147"/>
  <c r="BP10" i="146"/>
  <c r="BP10" i="149"/>
  <c r="BP10" i="174"/>
  <c r="BP10" i="115"/>
  <c r="BP10" i="77"/>
  <c r="BP10" i="29"/>
  <c r="BP10" i="40"/>
  <c r="BP10" i="42"/>
  <c r="BP10" i="21"/>
  <c r="BP10" i="104"/>
  <c r="BP10" i="114"/>
  <c r="BP10" i="99"/>
  <c r="BP10" i="173"/>
  <c r="BE19" i="150"/>
  <c r="BE19" i="148"/>
  <c r="BE19" i="147"/>
  <c r="BE19" i="146"/>
  <c r="BE19" i="149"/>
  <c r="BE19" i="174"/>
  <c r="BE19" i="115"/>
  <c r="BE19" i="40"/>
  <c r="BE19" i="77"/>
  <c r="BE19" i="29"/>
  <c r="BE19" i="42"/>
  <c r="BE19" i="173"/>
  <c r="BE19" i="21"/>
  <c r="BE19" i="114"/>
  <c r="BE19" i="99"/>
  <c r="BE19" i="104"/>
  <c r="BI19" i="150"/>
  <c r="BI19" i="148"/>
  <c r="BI19" i="147"/>
  <c r="BI19" i="146"/>
  <c r="BI19" i="149"/>
  <c r="BI19" i="174"/>
  <c r="BI19" i="115"/>
  <c r="BI19" i="40"/>
  <c r="BI19" i="77"/>
  <c r="BI19" i="29"/>
  <c r="BI19" i="42"/>
  <c r="BI19" i="173"/>
  <c r="BI19" i="21"/>
  <c r="BI19" i="104"/>
  <c r="BI19" i="99"/>
  <c r="BI19" i="114"/>
  <c r="BM19" i="150"/>
  <c r="BM19" i="148"/>
  <c r="BM19" i="147"/>
  <c r="BM19" i="146"/>
  <c r="BM19" i="149"/>
  <c r="BM19" i="174"/>
  <c r="BM19" i="115"/>
  <c r="BM19" i="40"/>
  <c r="BM19" i="77"/>
  <c r="BM19" i="29"/>
  <c r="BM19" i="42"/>
  <c r="BM19" i="173"/>
  <c r="BM19" i="21"/>
  <c r="BM19" i="114"/>
  <c r="BM19" i="99"/>
  <c r="BM19" i="104"/>
  <c r="BD22" i="150"/>
  <c r="BD22" i="148"/>
  <c r="BD22" i="147"/>
  <c r="BD22" i="146"/>
  <c r="BD22" i="149"/>
  <c r="BD22" i="174"/>
  <c r="BD22" i="40"/>
  <c r="BD22" i="77"/>
  <c r="BD22" i="29"/>
  <c r="BD22" i="115"/>
  <c r="BD22" i="104"/>
  <c r="BD22" i="173"/>
  <c r="BD22" i="42"/>
  <c r="BD22" i="21"/>
  <c r="BD22" i="99"/>
  <c r="BD22" i="114"/>
  <c r="BL22" i="150"/>
  <c r="BL22" i="148"/>
  <c r="BL22" i="147"/>
  <c r="BL22" i="146"/>
  <c r="BL22" i="149"/>
  <c r="BL22" i="174"/>
  <c r="BL22" i="40"/>
  <c r="BL22" i="115"/>
  <c r="BL22" i="77"/>
  <c r="BL22" i="29"/>
  <c r="BL22" i="173"/>
  <c r="BL22" i="42"/>
  <c r="BL22" i="21"/>
  <c r="BL22" i="104"/>
  <c r="BL22" i="99"/>
  <c r="BL22" i="114"/>
  <c r="BC36" i="2"/>
  <c r="BC35" i="150"/>
  <c r="BC35" i="147"/>
  <c r="BC35" i="148"/>
  <c r="BC35" i="146"/>
  <c r="BC35" i="149"/>
  <c r="BC35" i="174"/>
  <c r="BC35" i="115"/>
  <c r="BC35" i="40"/>
  <c r="BC35" i="29"/>
  <c r="BC35" i="42"/>
  <c r="BC35" i="173"/>
  <c r="BC35" i="21"/>
  <c r="BC35" i="104"/>
  <c r="BC35" i="114"/>
  <c r="BC35" i="77"/>
  <c r="BC35" i="99"/>
  <c r="AT56" i="2"/>
  <c r="AT55" i="173"/>
  <c r="AT55" i="21"/>
  <c r="AT55" i="104"/>
  <c r="AT55" i="114"/>
  <c r="AT55" i="99"/>
  <c r="BN57" i="2"/>
  <c r="BN56" i="173"/>
  <c r="BN56" i="114"/>
  <c r="BN56" i="104"/>
  <c r="BN56" i="99"/>
  <c r="BN56" i="21"/>
  <c r="BP57" i="2"/>
  <c r="BP56" i="21"/>
  <c r="BP56" i="104"/>
  <c r="BP56" i="173"/>
  <c r="BP56" i="114"/>
  <c r="BP56" i="99"/>
  <c r="BB43" i="2"/>
  <c r="BB42" i="173"/>
  <c r="BB42" i="21"/>
  <c r="BB42" i="104"/>
  <c r="BB42" i="114"/>
  <c r="BB42" i="99"/>
  <c r="AT10" i="150"/>
  <c r="AT10" i="148"/>
  <c r="AT10" i="147"/>
  <c r="AT10" i="149"/>
  <c r="AT10" i="146"/>
  <c r="AT10" i="174"/>
  <c r="AT10" i="115"/>
  <c r="AT10" i="40"/>
  <c r="AT10" i="77"/>
  <c r="AT10" i="29"/>
  <c r="AT10" i="42"/>
  <c r="AT10" i="173"/>
  <c r="AT10" i="21"/>
  <c r="AT10" i="114"/>
  <c r="AT10" i="104"/>
  <c r="AT10" i="99"/>
  <c r="AX10" i="150"/>
  <c r="AX10" i="148"/>
  <c r="AX10" i="147"/>
  <c r="AX10" i="146"/>
  <c r="AX10" i="149"/>
  <c r="AX10" i="174"/>
  <c r="AX10" i="115"/>
  <c r="AX10" i="40"/>
  <c r="AX10" i="77"/>
  <c r="AX10" i="29"/>
  <c r="AX10" i="42"/>
  <c r="AX10" i="173"/>
  <c r="AX10" i="21"/>
  <c r="AX10" i="114"/>
  <c r="AX10" i="99"/>
  <c r="AX10" i="104"/>
  <c r="AX13" i="150"/>
  <c r="AX13" i="148"/>
  <c r="AX13" i="149"/>
  <c r="AX13" i="147"/>
  <c r="AX13" i="146"/>
  <c r="AX13" i="174"/>
  <c r="AX13" i="115"/>
  <c r="AX13" i="77"/>
  <c r="AX13" i="29"/>
  <c r="AX13" i="40"/>
  <c r="AX13" i="42"/>
  <c r="AX13" i="104"/>
  <c r="AX13" i="114"/>
  <c r="AX13" i="99"/>
  <c r="AX13" i="173"/>
  <c r="AX13" i="21"/>
  <c r="AS16" i="150"/>
  <c r="AS16" i="148"/>
  <c r="AS16" i="147"/>
  <c r="AS16" i="146"/>
  <c r="AS16" i="115"/>
  <c r="AS16" i="40"/>
  <c r="AS16" i="149"/>
  <c r="AS16" i="174"/>
  <c r="AS16" i="77"/>
  <c r="AS16" i="42"/>
  <c r="AS16" i="173"/>
  <c r="AS16" i="21"/>
  <c r="AS16" i="114"/>
  <c r="AS16" i="29"/>
  <c r="AS16" i="104"/>
  <c r="AS16" i="99"/>
  <c r="AZ31" i="2"/>
  <c r="AZ30" i="150"/>
  <c r="AZ30" i="148"/>
  <c r="AZ30" i="147"/>
  <c r="AZ30" i="146"/>
  <c r="AZ30" i="149"/>
  <c r="AZ30" i="174"/>
  <c r="AZ30" i="115"/>
  <c r="AZ30" i="40"/>
  <c r="AZ30" i="77"/>
  <c r="AZ30" i="29"/>
  <c r="AZ30" i="42"/>
  <c r="AZ30" i="173"/>
  <c r="AZ30" i="21"/>
  <c r="AZ30" i="104"/>
  <c r="AZ30" i="114"/>
  <c r="AZ30" i="99"/>
  <c r="AY36" i="2"/>
  <c r="AY35" i="150"/>
  <c r="AY35" i="147"/>
  <c r="AY35" i="148"/>
  <c r="AY35" i="146"/>
  <c r="AY35" i="174"/>
  <c r="AY35" i="115"/>
  <c r="AY35" i="149"/>
  <c r="AY35" i="29"/>
  <c r="AY35" i="42"/>
  <c r="AY35" i="77"/>
  <c r="AY35" i="173"/>
  <c r="AY35" i="21"/>
  <c r="AY35" i="104"/>
  <c r="AY35" i="114"/>
  <c r="AY35" i="40"/>
  <c r="AY35" i="99"/>
  <c r="AT43" i="2"/>
  <c r="AT42" i="173"/>
  <c r="AT42" i="21"/>
  <c r="AT42" i="104"/>
  <c r="AT42" i="114"/>
  <c r="AT42" i="99"/>
  <c r="BI10" i="150"/>
  <c r="BI10" i="148"/>
  <c r="BI10" i="146"/>
  <c r="BI10" i="147"/>
  <c r="BI10" i="149"/>
  <c r="BI10" i="115"/>
  <c r="BI10" i="40"/>
  <c r="BI10" i="174"/>
  <c r="BI10" i="29"/>
  <c r="BI10" i="42"/>
  <c r="BI10" i="173"/>
  <c r="BI10" i="77"/>
  <c r="BI10" i="114"/>
  <c r="BI10" i="21"/>
  <c r="BI10" i="99"/>
  <c r="BI10" i="104"/>
  <c r="BL13" i="150"/>
  <c r="BL13" i="148"/>
  <c r="BL13" i="147"/>
  <c r="BL13" i="149"/>
  <c r="BL13" i="146"/>
  <c r="BL13" i="174"/>
  <c r="BL13" i="115"/>
  <c r="BL13" i="40"/>
  <c r="BL13" i="77"/>
  <c r="BL13" i="29"/>
  <c r="BL13" i="42"/>
  <c r="BL13" i="173"/>
  <c r="BL13" i="21"/>
  <c r="BL13" i="104"/>
  <c r="BL13" i="114"/>
  <c r="BL13" i="99"/>
  <c r="BE22" i="150"/>
  <c r="BE22" i="148"/>
  <c r="BE22" i="147"/>
  <c r="BE22" i="146"/>
  <c r="BE22" i="115"/>
  <c r="BE22" i="40"/>
  <c r="BE22" i="174"/>
  <c r="BE22" i="149"/>
  <c r="BE22" i="42"/>
  <c r="BE22" i="173"/>
  <c r="BE22" i="29"/>
  <c r="BE22" i="77"/>
  <c r="BE22" i="21"/>
  <c r="BE22" i="114"/>
  <c r="BE22" i="104"/>
  <c r="BE22" i="99"/>
  <c r="BM22" i="150"/>
  <c r="BM22" i="148"/>
  <c r="BM22" i="147"/>
  <c r="BM22" i="146"/>
  <c r="BM22" i="115"/>
  <c r="BM22" i="40"/>
  <c r="BM22" i="149"/>
  <c r="BM22" i="77"/>
  <c r="BM22" i="42"/>
  <c r="BM22" i="173"/>
  <c r="BM22" i="174"/>
  <c r="BM22" i="114"/>
  <c r="BM22" i="29"/>
  <c r="BM22" i="21"/>
  <c r="BM22" i="104"/>
  <c r="BM22" i="99"/>
  <c r="BL26" i="2"/>
  <c r="BL25" i="150"/>
  <c r="BL25" i="148"/>
  <c r="BL25" i="147"/>
  <c r="BL25" i="146"/>
  <c r="BL25" i="149"/>
  <c r="BL25" i="174"/>
  <c r="BL25" i="115"/>
  <c r="BL25" i="40"/>
  <c r="BL25" i="77"/>
  <c r="BL25" i="29"/>
  <c r="BL25" i="42"/>
  <c r="BL25" i="173"/>
  <c r="BL25" i="21"/>
  <c r="BL25" i="104"/>
  <c r="BL25" i="114"/>
  <c r="BL25" i="99"/>
  <c r="BF36" i="150"/>
  <c r="BF36" i="147"/>
  <c r="BF36" i="148"/>
  <c r="BF36" i="146"/>
  <c r="BF36" i="174"/>
  <c r="BF36" i="115"/>
  <c r="BF36" i="149"/>
  <c r="BF36" i="29"/>
  <c r="BF36" i="42"/>
  <c r="BF36" i="77"/>
  <c r="BF36" i="173"/>
  <c r="BF36" i="21"/>
  <c r="BF36" i="114"/>
  <c r="BF36" i="104"/>
  <c r="BF36" i="40"/>
  <c r="BF36" i="99"/>
  <c r="BF37" i="2"/>
  <c r="BN36" i="150"/>
  <c r="BN36" i="147"/>
  <c r="BN36" i="146"/>
  <c r="BN36" i="148"/>
  <c r="BN36" i="174"/>
  <c r="BN36" i="115"/>
  <c r="BN36" i="149"/>
  <c r="BN36" i="77"/>
  <c r="BN36" i="29"/>
  <c r="BN36" i="42"/>
  <c r="BN36" i="40"/>
  <c r="BN36" i="173"/>
  <c r="BN36" i="114"/>
  <c r="BN36" i="104"/>
  <c r="BN36" i="21"/>
  <c r="BN36" i="99"/>
  <c r="BN37" i="2"/>
  <c r="BG44" i="2"/>
  <c r="BG43" i="173"/>
  <c r="BG43" i="114"/>
  <c r="BG43" i="21"/>
  <c r="BG43" i="104"/>
  <c r="BG43" i="99"/>
  <c r="BO43" i="173"/>
  <c r="BA43" i="2"/>
  <c r="BA42" i="173"/>
  <c r="BA42" i="21"/>
  <c r="BA42" i="104"/>
  <c r="BA42" i="114"/>
  <c r="BA42" i="99"/>
  <c r="BH16" i="150"/>
  <c r="BH16" i="148"/>
  <c r="BH16" i="147"/>
  <c r="BH16" i="146"/>
  <c r="BH16" i="149"/>
  <c r="BH16" i="174"/>
  <c r="BH16" i="40"/>
  <c r="BH16" i="115"/>
  <c r="BH16" i="77"/>
  <c r="BH16" i="29"/>
  <c r="BH16" i="173"/>
  <c r="BH16" i="42"/>
  <c r="BH16" i="104"/>
  <c r="BH16" i="114"/>
  <c r="BH16" i="21"/>
  <c r="BH16" i="99"/>
  <c r="BP16" i="150"/>
  <c r="BP16" i="148"/>
  <c r="BP16" i="147"/>
  <c r="BP16" i="146"/>
  <c r="BP16" i="149"/>
  <c r="BP16" i="174"/>
  <c r="BP16" i="40"/>
  <c r="BP16" i="77"/>
  <c r="BP16" i="29"/>
  <c r="BP16" i="115"/>
  <c r="BP16" i="21"/>
  <c r="BP16" i="104"/>
  <c r="BP16" i="173"/>
  <c r="BP16" i="42"/>
  <c r="BP16" i="99"/>
  <c r="BP16" i="114"/>
  <c r="BE26" i="2"/>
  <c r="BE25" i="150"/>
  <c r="BE25" i="148"/>
  <c r="BE25" i="147"/>
  <c r="BE25" i="146"/>
  <c r="BE25" i="149"/>
  <c r="BE25" i="115"/>
  <c r="BE25" i="40"/>
  <c r="BE25" i="77"/>
  <c r="BE25" i="174"/>
  <c r="BE25" i="29"/>
  <c r="BE25" i="42"/>
  <c r="BE25" i="173"/>
  <c r="BE25" i="21"/>
  <c r="BE25" i="99"/>
  <c r="BE25" i="104"/>
  <c r="BE25" i="114"/>
  <c r="BI26" i="2"/>
  <c r="BI25" i="150"/>
  <c r="BI25" i="148"/>
  <c r="BI25" i="147"/>
  <c r="BI25" i="146"/>
  <c r="BI25" i="149"/>
  <c r="BI25" i="174"/>
  <c r="BI25" i="115"/>
  <c r="BI25" i="40"/>
  <c r="BI25" i="77"/>
  <c r="BI25" i="29"/>
  <c r="BI25" i="42"/>
  <c r="BI25" i="173"/>
  <c r="BI25" i="21"/>
  <c r="BI25" i="104"/>
  <c r="BI25" i="114"/>
  <c r="BI25" i="99"/>
  <c r="BM26" i="2"/>
  <c r="BM25" i="150"/>
  <c r="BM25" i="148"/>
  <c r="BM25" i="147"/>
  <c r="BM25" i="146"/>
  <c r="BM25" i="149"/>
  <c r="BM25" i="174"/>
  <c r="BM25" i="115"/>
  <c r="BM25" i="40"/>
  <c r="BM25" i="77"/>
  <c r="BM25" i="29"/>
  <c r="BM25" i="42"/>
  <c r="BM25" i="173"/>
  <c r="BM25" i="21"/>
  <c r="BM25" i="99"/>
  <c r="BM25" i="104"/>
  <c r="BM25" i="114"/>
  <c r="BC27" i="2"/>
  <c r="BC26" i="150"/>
  <c r="BC26" i="148"/>
  <c r="BC26" i="147"/>
  <c r="BC26" i="146"/>
  <c r="BC26" i="149"/>
  <c r="BC26" i="115"/>
  <c r="BC26" i="40"/>
  <c r="BC26" i="77"/>
  <c r="BC26" i="29"/>
  <c r="BC26" i="42"/>
  <c r="BC26" i="173"/>
  <c r="BC26" i="174"/>
  <c r="BC26" i="21"/>
  <c r="BC26" i="114"/>
  <c r="BC26" i="99"/>
  <c r="BC26" i="104"/>
  <c r="BL31" i="2"/>
  <c r="BL30" i="150"/>
  <c r="BL30" i="148"/>
  <c r="BL30" i="147"/>
  <c r="BL30" i="146"/>
  <c r="BL30" i="149"/>
  <c r="BL30" i="174"/>
  <c r="BL30" i="115"/>
  <c r="BL30" i="40"/>
  <c r="BL30" i="77"/>
  <c r="BL30" i="29"/>
  <c r="BL30" i="42"/>
  <c r="BL30" i="173"/>
  <c r="BL30" i="21"/>
  <c r="BL30" i="104"/>
  <c r="BL30" i="114"/>
  <c r="BL30" i="99"/>
  <c r="BO37" i="2"/>
  <c r="BO36" i="150"/>
  <c r="BO36" i="148"/>
  <c r="BO36" i="147"/>
  <c r="BO36" i="146"/>
  <c r="BO36" i="149"/>
  <c r="BO36" i="174"/>
  <c r="BO36" i="115"/>
  <c r="BO36" i="40"/>
  <c r="BO36" i="77"/>
  <c r="BO36" i="29"/>
  <c r="BO36" i="42"/>
  <c r="BO36" i="21"/>
  <c r="BO36" i="173"/>
  <c r="BO36" i="114"/>
  <c r="BO36" i="104"/>
  <c r="BO36" i="99"/>
  <c r="BP43" i="2"/>
  <c r="BP42" i="21"/>
  <c r="BP42" i="104"/>
  <c r="BP42" i="173"/>
  <c r="BP42" i="99"/>
  <c r="BP42" i="114"/>
  <c r="BB16" i="150"/>
  <c r="BB16" i="148"/>
  <c r="BB16" i="147"/>
  <c r="BB16" i="146"/>
  <c r="BB16" i="149"/>
  <c r="BB16" i="115"/>
  <c r="BB16" i="40"/>
  <c r="BB16" i="174"/>
  <c r="BB16" i="77"/>
  <c r="BB16" i="29"/>
  <c r="BB16" i="42"/>
  <c r="BB16" i="173"/>
  <c r="BB16" i="21"/>
  <c r="BB16" i="114"/>
  <c r="BB16" i="104"/>
  <c r="BB16" i="99"/>
  <c r="BD56" i="21"/>
  <c r="BM16" i="150"/>
  <c r="BM16" i="148"/>
  <c r="BM16" i="147"/>
  <c r="BM16" i="146"/>
  <c r="BM16" i="115"/>
  <c r="BM16" i="40"/>
  <c r="BM16" i="149"/>
  <c r="BM16" i="174"/>
  <c r="BM16" i="29"/>
  <c r="BM16" i="42"/>
  <c r="BM16" i="173"/>
  <c r="BM16" i="77"/>
  <c r="BM16" i="114"/>
  <c r="BM16" i="21"/>
  <c r="BM16" i="104"/>
  <c r="BM16" i="99"/>
  <c r="BP19" i="150"/>
  <c r="BP19" i="148"/>
  <c r="BP19" i="147"/>
  <c r="BP19" i="146"/>
  <c r="BP19" i="149"/>
  <c r="BP19" i="115"/>
  <c r="BP19" i="40"/>
  <c r="BP19" i="174"/>
  <c r="BP19" i="77"/>
  <c r="BP19" i="29"/>
  <c r="BP19" i="42"/>
  <c r="BP19" i="173"/>
  <c r="BP19" i="21"/>
  <c r="BP19" i="104"/>
  <c r="BP19" i="114"/>
  <c r="BP19" i="99"/>
  <c r="BP36" i="2"/>
  <c r="BP35" i="150"/>
  <c r="BP35" i="148"/>
  <c r="BP35" i="147"/>
  <c r="BP35" i="146"/>
  <c r="BP35" i="149"/>
  <c r="BP35" i="174"/>
  <c r="BP35" i="115"/>
  <c r="BP35" i="40"/>
  <c r="BP35" i="77"/>
  <c r="BP35" i="29"/>
  <c r="BP35" i="42"/>
  <c r="BP35" i="173"/>
  <c r="BP35" i="21"/>
  <c r="BP35" i="104"/>
  <c r="BP35" i="114"/>
  <c r="BP35" i="99"/>
  <c r="AV16" i="150"/>
  <c r="AV16" i="148"/>
  <c r="AV16" i="146"/>
  <c r="AV16" i="147"/>
  <c r="AV16" i="149"/>
  <c r="AV16" i="174"/>
  <c r="AV16" i="40"/>
  <c r="AV16" i="115"/>
  <c r="AV16" i="77"/>
  <c r="AV16" i="29"/>
  <c r="AV16" i="173"/>
  <c r="AV16" i="104"/>
  <c r="AV16" i="42"/>
  <c r="AV16" i="21"/>
  <c r="AV16" i="114"/>
  <c r="AV16" i="99"/>
  <c r="AS32" i="2"/>
  <c r="AS31" i="150"/>
  <c r="AS31" i="148"/>
  <c r="AS31" i="147"/>
  <c r="AS31" i="146"/>
  <c r="AS31" i="149"/>
  <c r="AS31" i="115"/>
  <c r="AS31" i="174"/>
  <c r="AS31" i="77"/>
  <c r="AS31" i="29"/>
  <c r="AS31" i="40"/>
  <c r="AS31" i="173"/>
  <c r="AS31" i="42"/>
  <c r="AS31" i="21"/>
  <c r="AS31" i="99"/>
  <c r="AS31" i="104"/>
  <c r="AS31" i="114"/>
  <c r="AU43" i="2"/>
  <c r="AU42" i="104"/>
  <c r="AU42" i="173"/>
  <c r="AU42" i="21"/>
  <c r="AU42" i="114"/>
  <c r="AU42" i="99"/>
  <c r="AW10" i="150"/>
  <c r="AW10" i="148"/>
  <c r="AW10" i="147"/>
  <c r="AW10" i="146"/>
  <c r="AW10" i="149"/>
  <c r="AW10" i="115"/>
  <c r="AW10" i="40"/>
  <c r="AW10" i="174"/>
  <c r="AW10" i="42"/>
  <c r="AW10" i="173"/>
  <c r="AW10" i="29"/>
  <c r="AW10" i="77"/>
  <c r="AW10" i="21"/>
  <c r="AW10" i="114"/>
  <c r="AW10" i="104"/>
  <c r="AW10" i="99"/>
  <c r="AY19" i="150"/>
  <c r="AY19" i="148"/>
  <c r="AY19" i="147"/>
  <c r="AY19" i="146"/>
  <c r="AY19" i="115"/>
  <c r="AY19" i="40"/>
  <c r="AY19" i="174"/>
  <c r="AY19" i="149"/>
  <c r="AY19" i="29"/>
  <c r="AY19" i="42"/>
  <c r="AY19" i="173"/>
  <c r="AY19" i="77"/>
  <c r="AY19" i="21"/>
  <c r="AY19" i="104"/>
  <c r="AY19" i="114"/>
  <c r="AY19" i="99"/>
  <c r="AX44" i="2"/>
  <c r="AX43" i="173"/>
  <c r="AX43" i="21"/>
  <c r="AX43" i="114"/>
  <c r="AX43" i="99"/>
  <c r="AX43" i="104"/>
  <c r="BC32" i="2"/>
  <c r="BC31" i="150"/>
  <c r="BC31" i="148"/>
  <c r="BC31" i="147"/>
  <c r="BC31" i="146"/>
  <c r="BC31" i="149"/>
  <c r="BC31" i="174"/>
  <c r="BC31" i="115"/>
  <c r="BC31" i="40"/>
  <c r="BC31" i="77"/>
  <c r="BC31" i="29"/>
  <c r="BC31" i="42"/>
  <c r="BC31" i="173"/>
  <c r="BC31" i="21"/>
  <c r="BC31" i="114"/>
  <c r="BC31" i="99"/>
  <c r="BC31" i="104"/>
  <c r="BB26" i="2"/>
  <c r="BB25" i="150"/>
  <c r="BB25" i="148"/>
  <c r="BB25" i="147"/>
  <c r="BB25" i="146"/>
  <c r="BB25" i="149"/>
  <c r="BB25" i="174"/>
  <c r="BB25" i="40"/>
  <c r="BB25" i="77"/>
  <c r="BB25" i="29"/>
  <c r="BB25" i="115"/>
  <c r="BB25" i="173"/>
  <c r="BB25" i="21"/>
  <c r="BB25" i="104"/>
  <c r="BB25" i="114"/>
  <c r="BB25" i="99"/>
  <c r="BB25" i="42"/>
  <c r="AZ13" i="150"/>
  <c r="AZ13" i="148"/>
  <c r="AZ13" i="147"/>
  <c r="AZ13" i="146"/>
  <c r="AZ13" i="149"/>
  <c r="AZ13" i="174"/>
  <c r="AZ13" i="115"/>
  <c r="AZ13" i="40"/>
  <c r="AZ13" i="77"/>
  <c r="AZ13" i="29"/>
  <c r="AZ13" i="42"/>
  <c r="AZ13" i="173"/>
  <c r="AZ13" i="21"/>
  <c r="AZ13" i="104"/>
  <c r="AZ13" i="114"/>
  <c r="AZ13" i="99"/>
  <c r="AU31" i="2"/>
  <c r="AU30" i="150"/>
  <c r="AU30" i="148"/>
  <c r="AU30" i="147"/>
  <c r="AU30" i="146"/>
  <c r="AU30" i="174"/>
  <c r="AU30" i="115"/>
  <c r="AU30" i="40"/>
  <c r="AU30" i="149"/>
  <c r="AU30" i="42"/>
  <c r="AU30" i="173"/>
  <c r="AU30" i="77"/>
  <c r="AU30" i="21"/>
  <c r="AU30" i="114"/>
  <c r="AU30" i="29"/>
  <c r="AU30" i="99"/>
  <c r="AU30" i="104"/>
  <c r="AS27" i="2"/>
  <c r="AS26" i="150"/>
  <c r="AS26" i="148"/>
  <c r="AS26" i="147"/>
  <c r="AS26" i="146"/>
  <c r="AS26" i="149"/>
  <c r="AS26" i="174"/>
  <c r="AS26" i="40"/>
  <c r="AS26" i="115"/>
  <c r="AS26" i="77"/>
  <c r="AS26" i="29"/>
  <c r="AS26" i="173"/>
  <c r="AS26" i="42"/>
  <c r="AS26" i="104"/>
  <c r="AS26" i="114"/>
  <c r="AS26" i="99"/>
  <c r="AS26" i="21"/>
  <c r="BH26" i="2"/>
  <c r="BH25" i="150"/>
  <c r="BH25" i="148"/>
  <c r="BH25" i="147"/>
  <c r="BH25" i="146"/>
  <c r="BH25" i="149"/>
  <c r="BH25" i="174"/>
  <c r="BH25" i="115"/>
  <c r="BH25" i="40"/>
  <c r="BH25" i="77"/>
  <c r="BH25" i="29"/>
  <c r="BH25" i="42"/>
  <c r="BH25" i="173"/>
  <c r="BH25" i="21"/>
  <c r="BH25" i="104"/>
  <c r="BH25" i="114"/>
  <c r="BH25" i="99"/>
  <c r="BC56" i="104"/>
  <c r="BC56" i="99"/>
  <c r="AX16" i="150"/>
  <c r="AX16" i="148"/>
  <c r="AX16" i="147"/>
  <c r="AX16" i="146"/>
  <c r="AX16" i="149"/>
  <c r="AX16" i="115"/>
  <c r="AX16" i="40"/>
  <c r="AX16" i="77"/>
  <c r="AX16" i="29"/>
  <c r="AX16" i="174"/>
  <c r="AX16" i="42"/>
  <c r="AX16" i="173"/>
  <c r="AX16" i="21"/>
  <c r="AX16" i="114"/>
  <c r="AX16" i="104"/>
  <c r="AX16" i="99"/>
  <c r="AS43" i="173"/>
  <c r="AS43" i="21"/>
  <c r="AS43" i="104"/>
  <c r="AS43" i="114"/>
  <c r="AS43" i="99"/>
  <c r="AS44" i="2"/>
  <c r="BD30" i="150"/>
  <c r="BD30" i="148"/>
  <c r="BD30" i="147"/>
  <c r="BD30" i="146"/>
  <c r="BD30" i="149"/>
  <c r="BD30" i="174"/>
  <c r="BD30" i="115"/>
  <c r="BD30" i="40"/>
  <c r="BD30" i="77"/>
  <c r="BD30" i="29"/>
  <c r="BD30" i="42"/>
  <c r="BD30" i="173"/>
  <c r="BD30" i="21"/>
  <c r="BD30" i="104"/>
  <c r="BD30" i="114"/>
  <c r="BD30" i="99"/>
  <c r="BD31" i="2"/>
  <c r="BH42" i="104"/>
  <c r="BH42" i="99"/>
  <c r="BH42" i="114"/>
  <c r="BH42" i="173"/>
  <c r="BH42" i="21"/>
  <c r="BH43" i="2"/>
  <c r="AU13" i="150"/>
  <c r="AU13" i="148"/>
  <c r="AU13" i="147"/>
  <c r="AU13" i="146"/>
  <c r="AU13" i="115"/>
  <c r="AU13" i="40"/>
  <c r="AU13" i="174"/>
  <c r="AU13" i="149"/>
  <c r="AU13" i="29"/>
  <c r="AU13" i="42"/>
  <c r="AU13" i="173"/>
  <c r="AU13" i="77"/>
  <c r="AU13" i="21"/>
  <c r="AU13" i="114"/>
  <c r="AU13" i="104"/>
  <c r="AU13" i="99"/>
  <c r="BC10" i="150"/>
  <c r="BC10" i="148"/>
  <c r="BC10" i="147"/>
  <c r="BC10" i="146"/>
  <c r="BC10" i="149"/>
  <c r="BC10" i="174"/>
  <c r="BC10" i="115"/>
  <c r="BC10" i="40"/>
  <c r="BC10" i="77"/>
  <c r="BC10" i="29"/>
  <c r="BC10" i="42"/>
  <c r="BC10" i="173"/>
  <c r="BC10" i="104"/>
  <c r="BC10" i="21"/>
  <c r="BC10" i="99"/>
  <c r="BC10" i="114"/>
  <c r="BE16" i="150"/>
  <c r="BE16" i="148"/>
  <c r="BE16" i="147"/>
  <c r="BE16" i="146"/>
  <c r="BE16" i="149"/>
  <c r="BE16" i="174"/>
  <c r="BE16" i="115"/>
  <c r="BE16" i="40"/>
  <c r="BE16" i="42"/>
  <c r="BE16" i="173"/>
  <c r="BE16" i="29"/>
  <c r="BE16" i="21"/>
  <c r="BE16" i="114"/>
  <c r="BE16" i="77"/>
  <c r="BE16" i="104"/>
  <c r="BE16" i="99"/>
  <c r="BH19" i="150"/>
  <c r="BH19" i="148"/>
  <c r="BH19" i="147"/>
  <c r="BH19" i="146"/>
  <c r="BH19" i="149"/>
  <c r="BH19" i="174"/>
  <c r="BH19" i="115"/>
  <c r="BH19" i="40"/>
  <c r="BH19" i="77"/>
  <c r="BH19" i="29"/>
  <c r="BH19" i="42"/>
  <c r="BH19" i="173"/>
  <c r="BH19" i="21"/>
  <c r="BH19" i="104"/>
  <c r="BH19" i="114"/>
  <c r="BH19" i="99"/>
  <c r="BH35" i="150"/>
  <c r="BH35" i="148"/>
  <c r="BH35" i="147"/>
  <c r="BH35" i="146"/>
  <c r="BH35" i="149"/>
  <c r="BH35" i="174"/>
  <c r="BH35" i="115"/>
  <c r="BH35" i="40"/>
  <c r="BH35" i="77"/>
  <c r="BH35" i="29"/>
  <c r="BH35" i="42"/>
  <c r="BH35" i="173"/>
  <c r="BH35" i="21"/>
  <c r="BH35" i="104"/>
  <c r="BH35" i="114"/>
  <c r="BH36" i="2"/>
  <c r="BH35" i="99"/>
  <c r="AY43" i="2"/>
  <c r="AY42" i="104"/>
  <c r="AY42" i="173"/>
  <c r="AY42" i="21"/>
  <c r="AY42" i="114"/>
  <c r="AY42" i="99"/>
  <c r="AQ19" i="150"/>
  <c r="AQ19" i="148"/>
  <c r="AQ19" i="147"/>
  <c r="AQ19" i="146"/>
  <c r="AQ19" i="149"/>
  <c r="AQ19" i="115"/>
  <c r="AQ19" i="40"/>
  <c r="AQ19" i="174"/>
  <c r="AQ19" i="42"/>
  <c r="AQ19" i="173"/>
  <c r="AQ19" i="29"/>
  <c r="AQ19" i="21"/>
  <c r="AQ19" i="114"/>
  <c r="AQ19" i="77"/>
  <c r="AQ19" i="104"/>
  <c r="AQ19" i="99"/>
  <c r="BB13" i="150"/>
  <c r="BB13" i="148"/>
  <c r="BB13" i="147"/>
  <c r="BB13" i="146"/>
  <c r="BB13" i="149"/>
  <c r="BB13" i="174"/>
  <c r="BB13" i="40"/>
  <c r="BB13" i="115"/>
  <c r="BB13" i="77"/>
  <c r="BB13" i="29"/>
  <c r="BB13" i="173"/>
  <c r="BB13" i="42"/>
  <c r="BB13" i="104"/>
  <c r="BB13" i="114"/>
  <c r="BB13" i="99"/>
  <c r="BB13" i="21"/>
  <c r="E9" i="150"/>
  <c r="E9" i="148"/>
  <c r="E9" i="147"/>
  <c r="E9" i="146"/>
  <c r="E9" i="149"/>
  <c r="E9" i="174"/>
  <c r="E9" i="40"/>
  <c r="E9" i="77"/>
  <c r="E9" i="29"/>
  <c r="E9" i="115"/>
  <c r="E9" i="173"/>
  <c r="E9" i="114"/>
  <c r="E9" i="99"/>
  <c r="E9" i="21"/>
  <c r="E9" i="42"/>
  <c r="E9" i="104"/>
  <c r="F15" i="150"/>
  <c r="F15" i="148"/>
  <c r="F15" i="147"/>
  <c r="F15" i="146"/>
  <c r="F15" i="149"/>
  <c r="F15" i="115"/>
  <c r="F15" i="40"/>
  <c r="F15" i="174"/>
  <c r="F15" i="29"/>
  <c r="F15" i="42"/>
  <c r="F15" i="173"/>
  <c r="F15" i="77"/>
  <c r="F15" i="21"/>
  <c r="F15" i="104"/>
  <c r="F15" i="114"/>
  <c r="F15" i="99"/>
  <c r="B15" i="150"/>
  <c r="B15" i="148"/>
  <c r="B15" i="147"/>
  <c r="B15" i="146"/>
  <c r="B15" i="149"/>
  <c r="B15" i="174"/>
  <c r="B15" i="115"/>
  <c r="B15" i="40"/>
  <c r="B15" i="77"/>
  <c r="B15" i="42"/>
  <c r="B15" i="173"/>
  <c r="B15" i="21"/>
  <c r="B15" i="104"/>
  <c r="B15" i="114"/>
  <c r="B15" i="29"/>
  <c r="B15" i="99"/>
  <c r="G21" i="150"/>
  <c r="G21" i="148"/>
  <c r="G21" i="147"/>
  <c r="G21" i="146"/>
  <c r="G21" i="149"/>
  <c r="G21" i="115"/>
  <c r="G21" i="40"/>
  <c r="G21" i="174"/>
  <c r="G21" i="77"/>
  <c r="G21" i="29"/>
  <c r="G21" i="42"/>
  <c r="G21" i="173"/>
  <c r="G21" i="21"/>
  <c r="G21" i="104"/>
  <c r="G21" i="114"/>
  <c r="G21" i="99"/>
  <c r="C21" i="150"/>
  <c r="C21" i="148"/>
  <c r="C21" i="147"/>
  <c r="C21" i="146"/>
  <c r="C21" i="149"/>
  <c r="C21" i="115"/>
  <c r="C21" i="40"/>
  <c r="C21" i="77"/>
  <c r="C21" i="29"/>
  <c r="C21" i="174"/>
  <c r="C21" i="42"/>
  <c r="C21" i="173"/>
  <c r="C21" i="21"/>
  <c r="C21" i="104"/>
  <c r="C21" i="114"/>
  <c r="C21" i="99"/>
  <c r="D24" i="150"/>
  <c r="D24" i="147"/>
  <c r="D24" i="148"/>
  <c r="D24" i="146"/>
  <c r="D24" i="115"/>
  <c r="D24" i="40"/>
  <c r="D24" i="174"/>
  <c r="D24" i="149"/>
  <c r="D24" i="42"/>
  <c r="D24" i="173"/>
  <c r="D24" i="29"/>
  <c r="D24" i="77"/>
  <c r="D24" i="21"/>
  <c r="D24" i="104"/>
  <c r="D24" i="114"/>
  <c r="D24" i="99"/>
  <c r="E29" i="150"/>
  <c r="E29" i="148"/>
  <c r="E29" i="147"/>
  <c r="E29" i="146"/>
  <c r="E29" i="149"/>
  <c r="E29" i="174"/>
  <c r="E29" i="115"/>
  <c r="E29" i="40"/>
  <c r="E29" i="77"/>
  <c r="E29" i="29"/>
  <c r="E29" i="42"/>
  <c r="E29" i="173"/>
  <c r="E29" i="21"/>
  <c r="E29" i="104"/>
  <c r="E29" i="114"/>
  <c r="E29" i="99"/>
  <c r="F34" i="150"/>
  <c r="F34" i="148"/>
  <c r="F34" i="147"/>
  <c r="F34" i="146"/>
  <c r="F34" i="149"/>
  <c r="F34" i="174"/>
  <c r="F34" i="115"/>
  <c r="F34" i="40"/>
  <c r="F34" i="77"/>
  <c r="F34" i="42"/>
  <c r="F34" i="173"/>
  <c r="F34" i="29"/>
  <c r="F34" i="21"/>
  <c r="F34" i="104"/>
  <c r="F34" i="99"/>
  <c r="F34" i="114"/>
  <c r="B34" i="150"/>
  <c r="B34" i="148"/>
  <c r="B34" i="147"/>
  <c r="B34" i="146"/>
  <c r="B34" i="149"/>
  <c r="B34" i="174"/>
  <c r="B34" i="115"/>
  <c r="B34" i="40"/>
  <c r="B34" i="77"/>
  <c r="B34" i="29"/>
  <c r="B34" i="42"/>
  <c r="B34" i="173"/>
  <c r="B34" i="21"/>
  <c r="B34" i="99"/>
  <c r="B34" i="114"/>
  <c r="B34" i="104"/>
  <c r="G41" i="173"/>
  <c r="G41" i="21"/>
  <c r="G41" i="104"/>
  <c r="G41" i="114"/>
  <c r="G41" i="99"/>
  <c r="C41" i="173"/>
  <c r="C41" i="21"/>
  <c r="C41" i="104"/>
  <c r="C41" i="114"/>
  <c r="C41" i="99"/>
  <c r="AL18" i="150"/>
  <c r="AL18" i="148"/>
  <c r="AL18" i="147"/>
  <c r="AL18" i="146"/>
  <c r="AL18" i="149"/>
  <c r="AL18" i="115"/>
  <c r="AL18" i="40"/>
  <c r="AL18" i="174"/>
  <c r="AL18" i="77"/>
  <c r="AL18" i="29"/>
  <c r="AL18" i="42"/>
  <c r="AL18" i="173"/>
  <c r="AL18" i="21"/>
  <c r="AL18" i="99"/>
  <c r="AL18" i="114"/>
  <c r="AL18" i="104"/>
  <c r="AH18" i="150"/>
  <c r="AH18" i="148"/>
  <c r="AH18" i="147"/>
  <c r="AH18" i="146"/>
  <c r="AH18" i="149"/>
  <c r="AH18" i="174"/>
  <c r="AH18" i="115"/>
  <c r="AH18" i="40"/>
  <c r="AH18" i="77"/>
  <c r="AH18" i="29"/>
  <c r="AH18" i="42"/>
  <c r="AH18" i="173"/>
  <c r="AH18" i="21"/>
  <c r="AH18" i="104"/>
  <c r="AH18" i="99"/>
  <c r="AH18" i="114"/>
  <c r="AD18" i="150"/>
  <c r="AD18" i="148"/>
  <c r="AD18" i="147"/>
  <c r="AD18" i="146"/>
  <c r="AD18" i="149"/>
  <c r="AD18" i="174"/>
  <c r="AD18" i="115"/>
  <c r="AD18" i="40"/>
  <c r="AD18" i="77"/>
  <c r="AD18" i="29"/>
  <c r="AD18" i="42"/>
  <c r="AD18" i="173"/>
  <c r="AD18" i="21"/>
  <c r="AD18" i="99"/>
  <c r="AD18" i="114"/>
  <c r="AD18" i="104"/>
  <c r="Z18" i="150"/>
  <c r="Z18" i="148"/>
  <c r="Z18" i="147"/>
  <c r="Z18" i="146"/>
  <c r="Z18" i="149"/>
  <c r="Z18" i="174"/>
  <c r="Z18" i="115"/>
  <c r="Z18" i="40"/>
  <c r="Z18" i="77"/>
  <c r="Z18" i="29"/>
  <c r="Z18" i="42"/>
  <c r="Z18" i="173"/>
  <c r="Z18" i="21"/>
  <c r="Z18" i="104"/>
  <c r="Z18" i="99"/>
  <c r="Z18" i="114"/>
  <c r="V18" i="150"/>
  <c r="V18" i="148"/>
  <c r="V18" i="147"/>
  <c r="V18" i="146"/>
  <c r="V18" i="149"/>
  <c r="V18" i="115"/>
  <c r="V18" i="40"/>
  <c r="V18" i="174"/>
  <c r="V18" i="77"/>
  <c r="V18" i="29"/>
  <c r="V18" i="42"/>
  <c r="V18" i="173"/>
  <c r="V18" i="21"/>
  <c r="V18" i="99"/>
  <c r="V18" i="114"/>
  <c r="V18" i="104"/>
  <c r="R18" i="150"/>
  <c r="R18" i="148"/>
  <c r="R18" i="147"/>
  <c r="R18" i="146"/>
  <c r="R18" i="149"/>
  <c r="R18" i="174"/>
  <c r="R18" i="115"/>
  <c r="R18" i="40"/>
  <c r="R18" i="77"/>
  <c r="R18" i="29"/>
  <c r="R18" i="42"/>
  <c r="R18" i="173"/>
  <c r="R18" i="21"/>
  <c r="R18" i="104"/>
  <c r="R18" i="99"/>
  <c r="R18" i="114"/>
  <c r="N18" i="150"/>
  <c r="N18" i="148"/>
  <c r="N18" i="147"/>
  <c r="N18" i="146"/>
  <c r="N18" i="149"/>
  <c r="N18" i="174"/>
  <c r="N18" i="115"/>
  <c r="N18" i="40"/>
  <c r="N18" i="77"/>
  <c r="N18" i="29"/>
  <c r="N18" i="42"/>
  <c r="N18" i="173"/>
  <c r="N18" i="21"/>
  <c r="N18" i="99"/>
  <c r="N18" i="114"/>
  <c r="N18" i="104"/>
  <c r="J18" i="150"/>
  <c r="J18" i="148"/>
  <c r="J18" i="147"/>
  <c r="J18" i="146"/>
  <c r="J18" i="149"/>
  <c r="J18" i="174"/>
  <c r="J18" i="115"/>
  <c r="J18" i="40"/>
  <c r="J18" i="77"/>
  <c r="J18" i="29"/>
  <c r="J18" i="42"/>
  <c r="J18" i="173"/>
  <c r="J18" i="21"/>
  <c r="J18" i="104"/>
  <c r="J18" i="99"/>
  <c r="J18" i="114"/>
  <c r="AP51" i="173"/>
  <c r="AP51" i="21"/>
  <c r="AP51" i="104"/>
  <c r="AP51" i="114"/>
  <c r="AP51" i="99"/>
  <c r="AP25" i="2"/>
  <c r="AP24" i="150"/>
  <c r="AP24" i="148"/>
  <c r="AP24" i="147"/>
  <c r="AP24" i="146"/>
  <c r="AP24" i="149"/>
  <c r="AP24" i="115"/>
  <c r="AP24" i="40"/>
  <c r="AP24" i="77"/>
  <c r="AP24" i="29"/>
  <c r="AP24" i="174"/>
  <c r="AP24" i="42"/>
  <c r="AP24" i="173"/>
  <c r="AP24" i="21"/>
  <c r="AP24" i="99"/>
  <c r="AP24" i="114"/>
  <c r="AP24" i="104"/>
  <c r="AP13" i="2"/>
  <c r="AP12" i="150"/>
  <c r="AP12" i="148"/>
  <c r="AP12" i="147"/>
  <c r="AP12" i="146"/>
  <c r="AP12" i="149"/>
  <c r="AP12" i="174"/>
  <c r="AP12" i="115"/>
  <c r="AP12" i="40"/>
  <c r="AP12" i="77"/>
  <c r="AP12" i="29"/>
  <c r="AP12" i="42"/>
  <c r="AP12" i="173"/>
  <c r="AP12" i="21"/>
  <c r="AP12" i="99"/>
  <c r="AP12" i="114"/>
  <c r="AP12" i="104"/>
  <c r="BJ10" i="150"/>
  <c r="BJ10" i="148"/>
  <c r="BJ10" i="147"/>
  <c r="BJ10" i="149"/>
  <c r="BJ10" i="146"/>
  <c r="BJ10" i="174"/>
  <c r="BJ10" i="115"/>
  <c r="BJ10" i="40"/>
  <c r="BJ10" i="77"/>
  <c r="BJ10" i="29"/>
  <c r="BJ10" i="42"/>
  <c r="BJ10" i="173"/>
  <c r="BJ10" i="114"/>
  <c r="BJ10" i="21"/>
  <c r="BJ10" i="99"/>
  <c r="BJ10" i="104"/>
  <c r="BC19" i="150"/>
  <c r="BC19" i="148"/>
  <c r="BC19" i="147"/>
  <c r="BC19" i="146"/>
  <c r="BC19" i="174"/>
  <c r="BC19" i="115"/>
  <c r="BC19" i="40"/>
  <c r="BC19" i="149"/>
  <c r="BC19" i="42"/>
  <c r="BC19" i="173"/>
  <c r="BC19" i="29"/>
  <c r="BC19" i="77"/>
  <c r="BC19" i="21"/>
  <c r="BC19" i="104"/>
  <c r="BC19" i="114"/>
  <c r="BC19" i="99"/>
  <c r="BK36" i="2"/>
  <c r="BK35" i="150"/>
  <c r="BK35" i="148"/>
  <c r="BK35" i="147"/>
  <c r="BK35" i="146"/>
  <c r="BK35" i="174"/>
  <c r="BK35" i="115"/>
  <c r="BK35" i="149"/>
  <c r="BK35" i="29"/>
  <c r="BK35" i="42"/>
  <c r="BK35" i="77"/>
  <c r="BK35" i="40"/>
  <c r="BK35" i="173"/>
  <c r="BK35" i="21"/>
  <c r="BK35" i="104"/>
  <c r="BK35" i="114"/>
  <c r="BK35" i="99"/>
  <c r="BN43" i="104"/>
  <c r="BN43" i="173"/>
  <c r="BN43" i="21"/>
  <c r="BN43" i="114"/>
  <c r="BN43" i="99"/>
  <c r="BN44" i="2"/>
  <c r="BJ57" i="2"/>
  <c r="BJ56" i="173"/>
  <c r="BJ56" i="21"/>
  <c r="BJ56" i="99"/>
  <c r="BJ56" i="104"/>
  <c r="BJ56" i="114"/>
  <c r="BH57" i="2"/>
  <c r="BH56" i="104"/>
  <c r="BH56" i="99"/>
  <c r="BH56" i="114"/>
  <c r="BH56" i="173"/>
  <c r="BH56" i="21"/>
  <c r="AQ10" i="150"/>
  <c r="AQ10" i="148"/>
  <c r="AQ10" i="147"/>
  <c r="AQ10" i="146"/>
  <c r="AQ10" i="149"/>
  <c r="AQ10" i="174"/>
  <c r="AQ10" i="115"/>
  <c r="AQ10" i="40"/>
  <c r="AQ10" i="77"/>
  <c r="AQ10" i="29"/>
  <c r="AQ10" i="42"/>
  <c r="AQ10" i="173"/>
  <c r="AQ10" i="104"/>
  <c r="AQ10" i="21"/>
  <c r="AQ10" i="99"/>
  <c r="AQ10" i="114"/>
  <c r="AW16" i="150"/>
  <c r="AW16" i="148"/>
  <c r="AW16" i="147"/>
  <c r="AW16" i="146"/>
  <c r="AW16" i="115"/>
  <c r="AW16" i="40"/>
  <c r="AW16" i="149"/>
  <c r="AW16" i="174"/>
  <c r="AW16" i="29"/>
  <c r="AW16" i="42"/>
  <c r="AW16" i="173"/>
  <c r="AW16" i="77"/>
  <c r="AW16" i="21"/>
  <c r="AW16" i="114"/>
  <c r="AW16" i="104"/>
  <c r="AW16" i="99"/>
  <c r="AZ19" i="148"/>
  <c r="AZ19" i="150"/>
  <c r="AZ19" i="147"/>
  <c r="AZ19" i="146"/>
  <c r="AZ19" i="149"/>
  <c r="AZ19" i="115"/>
  <c r="AZ19" i="40"/>
  <c r="AZ19" i="174"/>
  <c r="AZ19" i="77"/>
  <c r="AZ19" i="29"/>
  <c r="AZ19" i="42"/>
  <c r="AZ19" i="173"/>
  <c r="AZ19" i="21"/>
  <c r="AZ19" i="104"/>
  <c r="AZ19" i="114"/>
  <c r="AZ19" i="99"/>
  <c r="AR31" i="2"/>
  <c r="AR30" i="150"/>
  <c r="AR30" i="147"/>
  <c r="AR30" i="148"/>
  <c r="AR30" i="146"/>
  <c r="AR30" i="149"/>
  <c r="AR30" i="174"/>
  <c r="AR30" i="115"/>
  <c r="AR30" i="40"/>
  <c r="AR30" i="77"/>
  <c r="AR30" i="29"/>
  <c r="AR30" i="42"/>
  <c r="AR30" i="173"/>
  <c r="AR30" i="21"/>
  <c r="AR30" i="114"/>
  <c r="AR30" i="99"/>
  <c r="AR30" i="104"/>
  <c r="AV31" i="2"/>
  <c r="AV30" i="150"/>
  <c r="AV30" i="148"/>
  <c r="AV30" i="147"/>
  <c r="AV30" i="146"/>
  <c r="AV30" i="149"/>
  <c r="AV30" i="174"/>
  <c r="AV30" i="115"/>
  <c r="AV30" i="40"/>
  <c r="AV30" i="77"/>
  <c r="AV30" i="29"/>
  <c r="AV30" i="42"/>
  <c r="AV30" i="173"/>
  <c r="AV30" i="21"/>
  <c r="AV30" i="114"/>
  <c r="AV30" i="104"/>
  <c r="AV30" i="99"/>
  <c r="AW31" i="2"/>
  <c r="AW30" i="150"/>
  <c r="AW30" i="148"/>
  <c r="AW30" i="147"/>
  <c r="AW30" i="146"/>
  <c r="AW30" i="149"/>
  <c r="AW30" i="174"/>
  <c r="AW30" i="115"/>
  <c r="AW30" i="40"/>
  <c r="AW30" i="77"/>
  <c r="AW30" i="29"/>
  <c r="AW30" i="42"/>
  <c r="AW30" i="173"/>
  <c r="AW30" i="104"/>
  <c r="AW30" i="21"/>
  <c r="AW30" i="114"/>
  <c r="AW30" i="99"/>
  <c r="BA38" i="2"/>
  <c r="BA37" i="150"/>
  <c r="BA37" i="147"/>
  <c r="BA37" i="148"/>
  <c r="BA37" i="146"/>
  <c r="BA37" i="174"/>
  <c r="BA37" i="115"/>
  <c r="BA37" i="149"/>
  <c r="BA37" i="29"/>
  <c r="BA37" i="42"/>
  <c r="BA37" i="77"/>
  <c r="BA37" i="40"/>
  <c r="BA37" i="173"/>
  <c r="BA37" i="21"/>
  <c r="BA37" i="114"/>
  <c r="BA37" i="104"/>
  <c r="BA37" i="99"/>
  <c r="AV44" i="2"/>
  <c r="AV43" i="173"/>
  <c r="AV43" i="21"/>
  <c r="AV43" i="104"/>
  <c r="AV43" i="114"/>
  <c r="AV43" i="99"/>
  <c r="AW44" i="2"/>
  <c r="AW43" i="173"/>
  <c r="AW43" i="21"/>
  <c r="AW43" i="104"/>
  <c r="AW43" i="99"/>
  <c r="AW43" i="114"/>
  <c r="BE10" i="150"/>
  <c r="BE10" i="148"/>
  <c r="BE10" i="147"/>
  <c r="BE10" i="146"/>
  <c r="BE10" i="149"/>
  <c r="BE10" i="174"/>
  <c r="BE10" i="115"/>
  <c r="BE10" i="40"/>
  <c r="BE10" i="77"/>
  <c r="BE10" i="42"/>
  <c r="BE10" i="173"/>
  <c r="BE10" i="21"/>
  <c r="BE10" i="114"/>
  <c r="BE10" i="29"/>
  <c r="BE10" i="104"/>
  <c r="BE10" i="99"/>
  <c r="BH13" i="150"/>
  <c r="BH13" i="148"/>
  <c r="BH13" i="147"/>
  <c r="BH13" i="149"/>
  <c r="BH13" i="146"/>
  <c r="BH13" i="174"/>
  <c r="BH13" i="115"/>
  <c r="BH13" i="40"/>
  <c r="BH13" i="77"/>
  <c r="BH13" i="29"/>
  <c r="BH13" i="42"/>
  <c r="BH13" i="173"/>
  <c r="BH13" i="21"/>
  <c r="BH13" i="104"/>
  <c r="BH13" i="114"/>
  <c r="BH13" i="99"/>
  <c r="BA22" i="150"/>
  <c r="BA22" i="148"/>
  <c r="BA22" i="147"/>
  <c r="BA22" i="146"/>
  <c r="BA22" i="115"/>
  <c r="BA22" i="40"/>
  <c r="BA22" i="149"/>
  <c r="BA22" i="174"/>
  <c r="BA22" i="29"/>
  <c r="BA22" i="42"/>
  <c r="BA22" i="173"/>
  <c r="BA22" i="77"/>
  <c r="BA22" i="21"/>
  <c r="BA22" i="114"/>
  <c r="BA22" i="104"/>
  <c r="BA22" i="99"/>
  <c r="AZ26" i="2"/>
  <c r="AZ25" i="150"/>
  <c r="AZ25" i="148"/>
  <c r="AZ25" i="147"/>
  <c r="AZ25" i="146"/>
  <c r="AZ25" i="149"/>
  <c r="AZ25" i="115"/>
  <c r="AZ25" i="40"/>
  <c r="AZ25" i="77"/>
  <c r="AZ25" i="29"/>
  <c r="AZ25" i="174"/>
  <c r="AZ25" i="42"/>
  <c r="AZ25" i="173"/>
  <c r="AZ25" i="21"/>
  <c r="AZ25" i="104"/>
  <c r="AZ25" i="114"/>
  <c r="AZ25" i="99"/>
  <c r="AR36" i="2"/>
  <c r="AR35" i="150"/>
  <c r="AR35" i="148"/>
  <c r="AR35" i="147"/>
  <c r="AR35" i="146"/>
  <c r="AR35" i="149"/>
  <c r="AR35" i="174"/>
  <c r="AR35" i="115"/>
  <c r="AR35" i="40"/>
  <c r="AR35" i="77"/>
  <c r="AR35" i="29"/>
  <c r="AR35" i="42"/>
  <c r="AR35" i="173"/>
  <c r="AR35" i="21"/>
  <c r="AR35" i="114"/>
  <c r="AR35" i="104"/>
  <c r="AR35" i="99"/>
  <c r="BH30" i="150"/>
  <c r="BH30" i="148"/>
  <c r="BH30" i="147"/>
  <c r="BH30" i="146"/>
  <c r="BH30" i="149"/>
  <c r="BH30" i="174"/>
  <c r="BH30" i="115"/>
  <c r="BH30" i="40"/>
  <c r="BH30" i="77"/>
  <c r="BH30" i="29"/>
  <c r="BH30" i="42"/>
  <c r="BH30" i="173"/>
  <c r="BH30" i="21"/>
  <c r="BH30" i="104"/>
  <c r="BH30" i="114"/>
  <c r="BH30" i="99"/>
  <c r="BH31" i="2"/>
  <c r="BG37" i="2"/>
  <c r="BG36" i="150"/>
  <c r="BG36" i="148"/>
  <c r="BG36" i="147"/>
  <c r="BG36" i="146"/>
  <c r="BG36" i="149"/>
  <c r="BG36" i="174"/>
  <c r="BG36" i="115"/>
  <c r="BG36" i="40"/>
  <c r="BG36" i="77"/>
  <c r="BG36" i="29"/>
  <c r="BG36" i="42"/>
  <c r="BG36" i="173"/>
  <c r="BG36" i="21"/>
  <c r="BG36" i="114"/>
  <c r="BG36" i="104"/>
  <c r="BG36" i="99"/>
  <c r="BL42" i="21"/>
  <c r="BL42" i="104"/>
  <c r="BL43" i="2"/>
  <c r="BL42" i="114"/>
  <c r="BL42" i="99"/>
  <c r="BL42" i="173"/>
  <c r="AV57" i="2"/>
  <c r="AV56" i="104"/>
  <c r="AV56" i="114"/>
  <c r="AV56" i="99"/>
  <c r="AV56" i="173"/>
  <c r="AV56" i="21"/>
  <c r="AQ13" i="150"/>
  <c r="AQ13" i="148"/>
  <c r="AQ13" i="147"/>
  <c r="AQ13" i="146"/>
  <c r="AQ13" i="149"/>
  <c r="AQ13" i="174"/>
  <c r="AQ13" i="115"/>
  <c r="AQ13" i="40"/>
  <c r="AQ13" i="77"/>
  <c r="AQ13" i="42"/>
  <c r="AQ13" i="173"/>
  <c r="AQ13" i="21"/>
  <c r="AQ13" i="114"/>
  <c r="AQ13" i="29"/>
  <c r="AQ13" i="104"/>
  <c r="AQ13" i="99"/>
  <c r="AT22" i="150"/>
  <c r="AT22" i="148"/>
  <c r="AT22" i="147"/>
  <c r="AT22" i="146"/>
  <c r="AT22" i="149"/>
  <c r="AT22" i="174"/>
  <c r="AT22" i="115"/>
  <c r="AT22" i="40"/>
  <c r="AT22" i="77"/>
  <c r="AT22" i="29"/>
  <c r="AT22" i="42"/>
  <c r="AT22" i="173"/>
  <c r="AT22" i="21"/>
  <c r="AT22" i="114"/>
  <c r="AT22" i="99"/>
  <c r="AT22" i="104"/>
  <c r="AX22" i="150"/>
  <c r="AX22" i="148"/>
  <c r="AX22" i="147"/>
  <c r="AX22" i="146"/>
  <c r="AX22" i="149"/>
  <c r="AX22" i="174"/>
  <c r="AX22" i="115"/>
  <c r="AX22" i="40"/>
  <c r="AX22" i="77"/>
  <c r="AX22" i="29"/>
  <c r="AX22" i="42"/>
  <c r="AX22" i="173"/>
  <c r="AX22" i="21"/>
  <c r="AX22" i="114"/>
  <c r="AX22" i="104"/>
  <c r="AX22" i="99"/>
  <c r="BD19" i="150"/>
  <c r="BD19" i="148"/>
  <c r="BD19" i="147"/>
  <c r="BD19" i="146"/>
  <c r="BD19" i="149"/>
  <c r="BD19" i="174"/>
  <c r="BD19" i="115"/>
  <c r="BD19" i="40"/>
  <c r="BD19" i="77"/>
  <c r="BD19" i="29"/>
  <c r="BD19" i="42"/>
  <c r="BD19" i="173"/>
  <c r="BD19" i="21"/>
  <c r="BD19" i="104"/>
  <c r="BD19" i="114"/>
  <c r="BD19" i="99"/>
  <c r="BD35" i="150"/>
  <c r="BD35" i="148"/>
  <c r="BD35" i="147"/>
  <c r="BD35" i="146"/>
  <c r="BD35" i="149"/>
  <c r="BD35" i="174"/>
  <c r="BD35" i="115"/>
  <c r="BD35" i="40"/>
  <c r="BD35" i="77"/>
  <c r="BD35" i="29"/>
  <c r="BD35" i="42"/>
  <c r="BD35" i="173"/>
  <c r="BD35" i="21"/>
  <c r="BD35" i="104"/>
  <c r="BD35" i="114"/>
  <c r="BD35" i="99"/>
  <c r="BD36" i="2"/>
  <c r="AR16" i="150"/>
  <c r="AR16" i="148"/>
  <c r="AR16" i="147"/>
  <c r="AR16" i="146"/>
  <c r="AR16" i="149"/>
  <c r="AR16" i="174"/>
  <c r="AR16" i="40"/>
  <c r="AR16" i="115"/>
  <c r="AR16" i="77"/>
  <c r="AR16" i="29"/>
  <c r="AR16" i="173"/>
  <c r="AR16" i="42"/>
  <c r="AR16" i="104"/>
  <c r="AR16" i="99"/>
  <c r="AR16" i="21"/>
  <c r="AR16" i="114"/>
  <c r="BA32" i="2"/>
  <c r="BA31" i="150"/>
  <c r="BA31" i="148"/>
  <c r="BA31" i="147"/>
  <c r="BA31" i="146"/>
  <c r="BA31" i="149"/>
  <c r="BA31" i="174"/>
  <c r="BA31" i="77"/>
  <c r="BA31" i="29"/>
  <c r="BA31" i="115"/>
  <c r="BA31" i="104"/>
  <c r="BA31" i="173"/>
  <c r="BA31" i="42"/>
  <c r="BA31" i="21"/>
  <c r="BA31" i="114"/>
  <c r="BA31" i="40"/>
  <c r="BA31" i="99"/>
  <c r="AQ42" i="104"/>
  <c r="AQ42" i="173"/>
  <c r="AQ42" i="21"/>
  <c r="AQ42" i="114"/>
  <c r="AQ42" i="99"/>
  <c r="AQ43" i="2"/>
  <c r="AT25" i="150"/>
  <c r="AT25" i="148"/>
  <c r="AT25" i="147"/>
  <c r="AT25" i="146"/>
  <c r="AT25" i="149"/>
  <c r="AT25" i="174"/>
  <c r="AT25" i="40"/>
  <c r="AT25" i="115"/>
  <c r="AT25" i="77"/>
  <c r="AT25" i="29"/>
  <c r="AT25" i="173"/>
  <c r="AT25" i="42"/>
  <c r="AT25" i="104"/>
  <c r="AT26" i="2"/>
  <c r="AT25" i="21"/>
  <c r="AT25" i="114"/>
  <c r="AT25" i="99"/>
  <c r="AT32" i="150"/>
  <c r="AT32" i="148"/>
  <c r="AT32" i="147"/>
  <c r="AT32" i="146"/>
  <c r="AT32" i="149"/>
  <c r="AT32" i="174"/>
  <c r="AT32" i="115"/>
  <c r="AT32" i="40"/>
  <c r="AT32" i="77"/>
  <c r="AT32" i="29"/>
  <c r="AT32" i="42"/>
  <c r="AT32" i="173"/>
  <c r="AT32" i="21"/>
  <c r="AT32" i="114"/>
  <c r="AT32" i="104"/>
  <c r="AT32" i="99"/>
  <c r="BJ13" i="150"/>
  <c r="BJ13" i="148"/>
  <c r="BJ13" i="146"/>
  <c r="BJ13" i="147"/>
  <c r="BJ13" i="149"/>
  <c r="BJ13" i="174"/>
  <c r="BJ13" i="40"/>
  <c r="BJ13" i="77"/>
  <c r="BJ13" i="29"/>
  <c r="BJ13" i="115"/>
  <c r="BJ13" i="173"/>
  <c r="BJ13" i="21"/>
  <c r="BJ13" i="104"/>
  <c r="BJ13" i="114"/>
  <c r="BJ13" i="99"/>
  <c r="BJ13" i="42"/>
  <c r="BG22" i="150"/>
  <c r="BG22" i="148"/>
  <c r="BG22" i="147"/>
  <c r="BG22" i="146"/>
  <c r="BG22" i="149"/>
  <c r="BG22" i="115"/>
  <c r="BG22" i="40"/>
  <c r="BG22" i="77"/>
  <c r="BG22" i="29"/>
  <c r="BG22" i="174"/>
  <c r="BG22" i="42"/>
  <c r="BG22" i="173"/>
  <c r="BG22" i="104"/>
  <c r="BG22" i="21"/>
  <c r="BG22" i="114"/>
  <c r="BG22" i="99"/>
  <c r="BA10" i="150"/>
  <c r="BA10" i="148"/>
  <c r="BA10" i="147"/>
  <c r="BA10" i="146"/>
  <c r="BA10" i="149"/>
  <c r="BA10" i="115"/>
  <c r="BA10" i="40"/>
  <c r="BA10" i="174"/>
  <c r="BA10" i="42"/>
  <c r="BA10" i="173"/>
  <c r="BA10" i="29"/>
  <c r="BA10" i="21"/>
  <c r="BA10" i="114"/>
  <c r="BA10" i="77"/>
  <c r="BA10" i="104"/>
  <c r="BA10" i="99"/>
  <c r="BA26" i="146"/>
  <c r="AQ31" i="2"/>
  <c r="AQ30" i="150"/>
  <c r="AQ30" i="148"/>
  <c r="AQ30" i="147"/>
  <c r="AQ30" i="146"/>
  <c r="AQ30" i="174"/>
  <c r="AQ30" i="115"/>
  <c r="AQ30" i="40"/>
  <c r="AQ30" i="149"/>
  <c r="AQ30" i="42"/>
  <c r="AQ30" i="173"/>
  <c r="AQ30" i="77"/>
  <c r="AQ30" i="29"/>
  <c r="AQ30" i="21"/>
  <c r="AQ30" i="114"/>
  <c r="AQ30" i="104"/>
  <c r="AQ30" i="99"/>
  <c r="BJ26" i="2"/>
  <c r="BJ25" i="150"/>
  <c r="BJ25" i="148"/>
  <c r="BJ25" i="147"/>
  <c r="BJ25" i="146"/>
  <c r="BJ25" i="149"/>
  <c r="BJ25" i="174"/>
  <c r="BJ25" i="40"/>
  <c r="BJ25" i="115"/>
  <c r="BJ25" i="77"/>
  <c r="BJ25" i="29"/>
  <c r="BJ25" i="173"/>
  <c r="BJ25" i="42"/>
  <c r="BJ25" i="21"/>
  <c r="BJ25" i="104"/>
  <c r="BJ25" i="114"/>
  <c r="BJ25" i="99"/>
  <c r="BJ36" i="114"/>
  <c r="BC22" i="150"/>
  <c r="BC22" i="148"/>
  <c r="BC22" i="147"/>
  <c r="BC22" i="146"/>
  <c r="BC22" i="149"/>
  <c r="BC22" i="174"/>
  <c r="BC22" i="115"/>
  <c r="BC22" i="40"/>
  <c r="BC22" i="77"/>
  <c r="BC22" i="29"/>
  <c r="BC22" i="42"/>
  <c r="BC22" i="173"/>
  <c r="BC22" i="104"/>
  <c r="BC22" i="21"/>
  <c r="BC22" i="99"/>
  <c r="BC22" i="114"/>
  <c r="BI43" i="2"/>
  <c r="BI42" i="173"/>
  <c r="BI42" i="21"/>
  <c r="BI42" i="99"/>
  <c r="BI42" i="104"/>
  <c r="BI42" i="114"/>
  <c r="BC44" i="2"/>
  <c r="BC43" i="104"/>
  <c r="BC43" i="173"/>
  <c r="BC43" i="21"/>
  <c r="BC43" i="114"/>
  <c r="BC43" i="99"/>
  <c r="AW56" i="2"/>
  <c r="AW55" i="21"/>
  <c r="AW55" i="114"/>
  <c r="AW55" i="99"/>
  <c r="AW55" i="173"/>
  <c r="AW55" i="104"/>
  <c r="BE56" i="2"/>
  <c r="BE55" i="104"/>
  <c r="BE55" i="173"/>
  <c r="BE55" i="99"/>
  <c r="BE55" i="114"/>
  <c r="BE55" i="21"/>
  <c r="BM56" i="2"/>
  <c r="BM55" i="104"/>
  <c r="BM55" i="21"/>
  <c r="BM55" i="99"/>
  <c r="BM55" i="114"/>
  <c r="BM55" i="173"/>
  <c r="BG57" i="2"/>
  <c r="BG56" i="104"/>
  <c r="BG56" i="173"/>
  <c r="BG56" i="21"/>
  <c r="BG56" i="114"/>
  <c r="BG56" i="99"/>
  <c r="AQ22" i="150"/>
  <c r="AQ22" i="148"/>
  <c r="AQ22" i="147"/>
  <c r="AQ22" i="146"/>
  <c r="AQ22" i="149"/>
  <c r="AQ22" i="115"/>
  <c r="AQ22" i="40"/>
  <c r="AQ22" i="77"/>
  <c r="AQ22" i="29"/>
  <c r="AQ22" i="174"/>
  <c r="AQ22" i="42"/>
  <c r="AQ22" i="173"/>
  <c r="AQ22" i="104"/>
  <c r="AQ22" i="21"/>
  <c r="AQ22" i="99"/>
  <c r="AQ22" i="114"/>
  <c r="BF26" i="150"/>
  <c r="BF26" i="148"/>
  <c r="BF26" i="147"/>
  <c r="BF26" i="146"/>
  <c r="BF26" i="115"/>
  <c r="BF26" i="40"/>
  <c r="BF26" i="149"/>
  <c r="BF26" i="174"/>
  <c r="BF26" i="77"/>
  <c r="BF26" i="29"/>
  <c r="BF26" i="42"/>
  <c r="BF26" i="173"/>
  <c r="BF26" i="21"/>
  <c r="BF26" i="114"/>
  <c r="BF26" i="104"/>
  <c r="BF26" i="99"/>
  <c r="BF27" i="2"/>
  <c r="BN26" i="150"/>
  <c r="BN26" i="148"/>
  <c r="BN26" i="147"/>
  <c r="BN26" i="146"/>
  <c r="BN26" i="115"/>
  <c r="BN26" i="40"/>
  <c r="BN26" i="149"/>
  <c r="BN26" i="174"/>
  <c r="BN26" i="29"/>
  <c r="BN26" i="42"/>
  <c r="BN26" i="173"/>
  <c r="BN26" i="77"/>
  <c r="BN26" i="114"/>
  <c r="BN26" i="104"/>
  <c r="BN26" i="21"/>
  <c r="BN27" i="2"/>
  <c r="BN26" i="99"/>
  <c r="B3" i="106"/>
  <c r="B3" i="112" s="1"/>
  <c r="C3" i="106"/>
  <c r="C3" i="112" s="1"/>
  <c r="D3" i="106"/>
  <c r="D3" i="112" s="1"/>
  <c r="E3" i="106"/>
  <c r="E3" i="112" s="1"/>
  <c r="F3" i="106"/>
  <c r="F3" i="112" s="1"/>
  <c r="G3" i="106"/>
  <c r="G3" i="112" s="1"/>
  <c r="H3" i="106"/>
  <c r="H3" i="112" s="1"/>
  <c r="I3" i="106"/>
  <c r="I3" i="112" s="1"/>
  <c r="J3" i="106"/>
  <c r="J3" i="112" s="1"/>
  <c r="K3" i="106"/>
  <c r="K3" i="112" s="1"/>
  <c r="L3" i="106"/>
  <c r="L3" i="112" s="1"/>
  <c r="M3" i="106"/>
  <c r="M3" i="112" s="1"/>
  <c r="N3" i="106"/>
  <c r="N3" i="112" s="1"/>
  <c r="O3" i="106"/>
  <c r="O3" i="112" s="1"/>
  <c r="P3" i="106"/>
  <c r="P3" i="112" s="1"/>
  <c r="Q3" i="106"/>
  <c r="Q3" i="112" s="1"/>
  <c r="R3" i="106"/>
  <c r="R3" i="112" s="1"/>
  <c r="S3" i="106"/>
  <c r="S3" i="112" s="1"/>
  <c r="T3" i="106"/>
  <c r="T3" i="112" s="1"/>
  <c r="U3" i="106"/>
  <c r="U3" i="112" s="1"/>
  <c r="V3" i="106"/>
  <c r="V3" i="112" s="1"/>
  <c r="W3" i="106"/>
  <c r="W3" i="112" s="1"/>
  <c r="X3" i="106"/>
  <c r="X3" i="112" s="1"/>
  <c r="Y3" i="106"/>
  <c r="Y3" i="112" s="1"/>
  <c r="Z3" i="106"/>
  <c r="Z3" i="112" s="1"/>
  <c r="AA3" i="106"/>
  <c r="AA3" i="112" s="1"/>
  <c r="AB3" i="106"/>
  <c r="AB3" i="112" s="1"/>
  <c r="AC3" i="106"/>
  <c r="AC3" i="112" s="1"/>
  <c r="AD3" i="106"/>
  <c r="AD3" i="112" s="1"/>
  <c r="AE3" i="106"/>
  <c r="AE3" i="112" s="1"/>
  <c r="AF3" i="106"/>
  <c r="AF3" i="112" s="1"/>
  <c r="AG3" i="106"/>
  <c r="AG3" i="112" s="1"/>
  <c r="AH3" i="106"/>
  <c r="AH3" i="112" s="1"/>
  <c r="AI3" i="106"/>
  <c r="AI3" i="112" s="1"/>
  <c r="AJ3" i="106"/>
  <c r="AJ3" i="112" s="1"/>
  <c r="AK3" i="106"/>
  <c r="AK3" i="112" s="1"/>
  <c r="AL3" i="106"/>
  <c r="AL3" i="112" s="1"/>
  <c r="AM3" i="106"/>
  <c r="AM3" i="112" s="1"/>
  <c r="AN3" i="106"/>
  <c r="AN3" i="112" s="1"/>
  <c r="AO3" i="106"/>
  <c r="AO3" i="112" s="1"/>
  <c r="B4" i="106"/>
  <c r="B4" i="112" s="1"/>
  <c r="C4" i="106"/>
  <c r="C4" i="112" s="1"/>
  <c r="D4" i="106"/>
  <c r="D4" i="112" s="1"/>
  <c r="E4" i="106"/>
  <c r="E4" i="112" s="1"/>
  <c r="F4" i="106"/>
  <c r="F4" i="112" s="1"/>
  <c r="G4" i="106"/>
  <c r="G4" i="112" s="1"/>
  <c r="H4" i="106"/>
  <c r="H4" i="112" s="1"/>
  <c r="I4" i="106"/>
  <c r="I4" i="112" s="1"/>
  <c r="J4" i="106"/>
  <c r="J4" i="112" s="1"/>
  <c r="K4" i="106"/>
  <c r="K4" i="112" s="1"/>
  <c r="L4" i="106"/>
  <c r="L4" i="112" s="1"/>
  <c r="M4" i="106"/>
  <c r="M4" i="112" s="1"/>
  <c r="N4" i="106"/>
  <c r="N4" i="112" s="1"/>
  <c r="O4" i="106"/>
  <c r="O4" i="112" s="1"/>
  <c r="P4" i="106"/>
  <c r="P4" i="112" s="1"/>
  <c r="Q4" i="106"/>
  <c r="Q4" i="112" s="1"/>
  <c r="R4" i="106"/>
  <c r="R4" i="112" s="1"/>
  <c r="S4" i="106"/>
  <c r="S4" i="112" s="1"/>
  <c r="T4" i="106"/>
  <c r="T4" i="112" s="1"/>
  <c r="U4" i="106"/>
  <c r="U4" i="112" s="1"/>
  <c r="V4" i="106"/>
  <c r="V4" i="112" s="1"/>
  <c r="W4" i="106"/>
  <c r="W4" i="112" s="1"/>
  <c r="X4" i="106"/>
  <c r="X4" i="112" s="1"/>
  <c r="Y4" i="106"/>
  <c r="Y4" i="112" s="1"/>
  <c r="Z4" i="106"/>
  <c r="Z4" i="112" s="1"/>
  <c r="AA4" i="106"/>
  <c r="AA4" i="112" s="1"/>
  <c r="AB4" i="106"/>
  <c r="AB4" i="112" s="1"/>
  <c r="AC4" i="106"/>
  <c r="AC4" i="112" s="1"/>
  <c r="AD4" i="106"/>
  <c r="AD4" i="112" s="1"/>
  <c r="AE4" i="106"/>
  <c r="AE4" i="112" s="1"/>
  <c r="AF4" i="106"/>
  <c r="AF4" i="112" s="1"/>
  <c r="AG4" i="106"/>
  <c r="AG4" i="112" s="1"/>
  <c r="AH4" i="106"/>
  <c r="AH4" i="112" s="1"/>
  <c r="AI4" i="106"/>
  <c r="AI4" i="112" s="1"/>
  <c r="AJ4" i="106"/>
  <c r="AJ4" i="112" s="1"/>
  <c r="AK4" i="106"/>
  <c r="AK4" i="112" s="1"/>
  <c r="AL4" i="106"/>
  <c r="AL4" i="112" s="1"/>
  <c r="AM4" i="106"/>
  <c r="AM4" i="112" s="1"/>
  <c r="AN4" i="106"/>
  <c r="AN4" i="112" s="1"/>
  <c r="AO4" i="106"/>
  <c r="AO4" i="112" s="1"/>
  <c r="B6" i="106"/>
  <c r="B6" i="112" s="1"/>
  <c r="C6" i="106"/>
  <c r="C6" i="112" s="1"/>
  <c r="D6" i="106"/>
  <c r="D6" i="112" s="1"/>
  <c r="E6" i="106"/>
  <c r="E6" i="112" s="1"/>
  <c r="F6" i="106"/>
  <c r="F6" i="112" s="1"/>
  <c r="G6" i="106"/>
  <c r="G6" i="112" s="1"/>
  <c r="H6" i="106"/>
  <c r="H6" i="112" s="1"/>
  <c r="I6" i="106"/>
  <c r="I6" i="112" s="1"/>
  <c r="J6" i="106"/>
  <c r="J6" i="112" s="1"/>
  <c r="K6" i="106"/>
  <c r="K6" i="112" s="1"/>
  <c r="L6" i="106"/>
  <c r="L6" i="112" s="1"/>
  <c r="M6" i="106"/>
  <c r="M6" i="112" s="1"/>
  <c r="N6" i="106"/>
  <c r="N6" i="112" s="1"/>
  <c r="O6" i="106"/>
  <c r="O6" i="112" s="1"/>
  <c r="P6" i="106"/>
  <c r="P6" i="112" s="1"/>
  <c r="Q6" i="106"/>
  <c r="Q6" i="112" s="1"/>
  <c r="R6" i="106"/>
  <c r="R6" i="112" s="1"/>
  <c r="S6" i="106"/>
  <c r="S6" i="112" s="1"/>
  <c r="T6" i="106"/>
  <c r="T6" i="112" s="1"/>
  <c r="U6" i="106"/>
  <c r="U6" i="112" s="1"/>
  <c r="V6" i="106"/>
  <c r="V6" i="112" s="1"/>
  <c r="W6" i="106"/>
  <c r="W6" i="112" s="1"/>
  <c r="X6" i="106"/>
  <c r="X6" i="112" s="1"/>
  <c r="Y6" i="106"/>
  <c r="Y6" i="112" s="1"/>
  <c r="Z6" i="106"/>
  <c r="Z6" i="112" s="1"/>
  <c r="AA6" i="106"/>
  <c r="AA6" i="112" s="1"/>
  <c r="AB6" i="106"/>
  <c r="AB6" i="112" s="1"/>
  <c r="AC6" i="106"/>
  <c r="AC6" i="112" s="1"/>
  <c r="AD6" i="106"/>
  <c r="AD6" i="112" s="1"/>
  <c r="AE6" i="106"/>
  <c r="AE6" i="112" s="1"/>
  <c r="AF6" i="106"/>
  <c r="AF6" i="112" s="1"/>
  <c r="AG6" i="106"/>
  <c r="AG6" i="112" s="1"/>
  <c r="AH6" i="106"/>
  <c r="AH6" i="112" s="1"/>
  <c r="AI6" i="106"/>
  <c r="AI6" i="112" s="1"/>
  <c r="AJ6" i="106"/>
  <c r="AJ6" i="112" s="1"/>
  <c r="AK6" i="106"/>
  <c r="AK6" i="112" s="1"/>
  <c r="AL6" i="106"/>
  <c r="AL6" i="112" s="1"/>
  <c r="AM6" i="106"/>
  <c r="AM6" i="112" s="1"/>
  <c r="AN6" i="106"/>
  <c r="AN6" i="112" s="1"/>
  <c r="AO6" i="106"/>
  <c r="AO6" i="112" s="1"/>
  <c r="B40" i="106"/>
  <c r="B40" i="112" s="1"/>
  <c r="C40" i="106"/>
  <c r="C40" i="112" s="1"/>
  <c r="D40" i="106"/>
  <c r="D40" i="112" s="1"/>
  <c r="E40" i="106"/>
  <c r="E40" i="112" s="1"/>
  <c r="F40" i="106"/>
  <c r="F40" i="112" s="1"/>
  <c r="G40" i="106"/>
  <c r="G40" i="112" s="1"/>
  <c r="H40" i="106"/>
  <c r="H40" i="112" s="1"/>
  <c r="I40" i="106"/>
  <c r="I40" i="112" s="1"/>
  <c r="J40" i="106"/>
  <c r="J40" i="112" s="1"/>
  <c r="K40" i="106"/>
  <c r="K40" i="112" s="1"/>
  <c r="L40" i="106"/>
  <c r="L40" i="112" s="1"/>
  <c r="M40" i="106"/>
  <c r="M40" i="112" s="1"/>
  <c r="N40" i="106"/>
  <c r="N40" i="112" s="1"/>
  <c r="O40" i="106"/>
  <c r="O40" i="112" s="1"/>
  <c r="P40" i="106"/>
  <c r="P40" i="112" s="1"/>
  <c r="Q40" i="106"/>
  <c r="Q40" i="112" s="1"/>
  <c r="R40" i="106"/>
  <c r="R40" i="112" s="1"/>
  <c r="S40" i="106"/>
  <c r="S40" i="112" s="1"/>
  <c r="T40" i="106"/>
  <c r="T40" i="112" s="1"/>
  <c r="U40" i="106"/>
  <c r="U40" i="112" s="1"/>
  <c r="V40" i="106"/>
  <c r="V40" i="112" s="1"/>
  <c r="W40" i="106"/>
  <c r="W40" i="112" s="1"/>
  <c r="X40" i="106"/>
  <c r="X40" i="112" s="1"/>
  <c r="Y40" i="106"/>
  <c r="Y40" i="112" s="1"/>
  <c r="Z40" i="106"/>
  <c r="Z40" i="112" s="1"/>
  <c r="AA40" i="106"/>
  <c r="AA40" i="112" s="1"/>
  <c r="AB40" i="106"/>
  <c r="AB40" i="112" s="1"/>
  <c r="AC40" i="106"/>
  <c r="AC40" i="112" s="1"/>
  <c r="AD40" i="106"/>
  <c r="AD40" i="112" s="1"/>
  <c r="AE40" i="106"/>
  <c r="AE40" i="112" s="1"/>
  <c r="AF40" i="106"/>
  <c r="AF40" i="112" s="1"/>
  <c r="AG40" i="106"/>
  <c r="AG40" i="112" s="1"/>
  <c r="AH40" i="106"/>
  <c r="AH40" i="112" s="1"/>
  <c r="AI40" i="106"/>
  <c r="AI40" i="112" s="1"/>
  <c r="AJ40" i="106"/>
  <c r="AJ40" i="112" s="1"/>
  <c r="AK40" i="106"/>
  <c r="AK40" i="112" s="1"/>
  <c r="AL40" i="106"/>
  <c r="AL40" i="112" s="1"/>
  <c r="AM40" i="106"/>
  <c r="AM40" i="112" s="1"/>
  <c r="AN40" i="106"/>
  <c r="AN40" i="112" s="1"/>
  <c r="AO40" i="106"/>
  <c r="AO40" i="112" s="1"/>
  <c r="B50" i="106"/>
  <c r="B50" i="112" s="1"/>
  <c r="C50" i="106"/>
  <c r="C50" i="112" s="1"/>
  <c r="D50" i="106"/>
  <c r="D50" i="112" s="1"/>
  <c r="E50" i="106"/>
  <c r="E50" i="112" s="1"/>
  <c r="F50" i="106"/>
  <c r="F50" i="112" s="1"/>
  <c r="G50" i="106"/>
  <c r="G50" i="112" s="1"/>
  <c r="H50" i="106"/>
  <c r="H50" i="112" s="1"/>
  <c r="I50" i="106"/>
  <c r="I50" i="112" s="1"/>
  <c r="J50" i="106"/>
  <c r="J50" i="112" s="1"/>
  <c r="K50" i="106"/>
  <c r="K50" i="112" s="1"/>
  <c r="L50" i="106"/>
  <c r="L50" i="112" s="1"/>
  <c r="M50" i="106"/>
  <c r="M50" i="112" s="1"/>
  <c r="N50" i="106"/>
  <c r="N50" i="112" s="1"/>
  <c r="O50" i="106"/>
  <c r="O50" i="112" s="1"/>
  <c r="P50" i="106"/>
  <c r="P50" i="112" s="1"/>
  <c r="Q50" i="106"/>
  <c r="Q50" i="112" s="1"/>
  <c r="R50" i="106"/>
  <c r="R50" i="112" s="1"/>
  <c r="S50" i="106"/>
  <c r="S50" i="112" s="1"/>
  <c r="T50" i="106"/>
  <c r="T50" i="112" s="1"/>
  <c r="U50" i="106"/>
  <c r="U50" i="112" s="1"/>
  <c r="V50" i="106"/>
  <c r="V50" i="112" s="1"/>
  <c r="W50" i="106"/>
  <c r="W50" i="112" s="1"/>
  <c r="X50" i="106"/>
  <c r="X50" i="112" s="1"/>
  <c r="Y50" i="106"/>
  <c r="Y50" i="112" s="1"/>
  <c r="Z50" i="106"/>
  <c r="Z50" i="112" s="1"/>
  <c r="AA50" i="106"/>
  <c r="AA50" i="112" s="1"/>
  <c r="AB50" i="106"/>
  <c r="AB50" i="112" s="1"/>
  <c r="AC50" i="106"/>
  <c r="AC50" i="112" s="1"/>
  <c r="AD50" i="106"/>
  <c r="AD50" i="112" s="1"/>
  <c r="AE50" i="106"/>
  <c r="AE50" i="112" s="1"/>
  <c r="AF50" i="106"/>
  <c r="AF50" i="112" s="1"/>
  <c r="AG50" i="106"/>
  <c r="AG50" i="112" s="1"/>
  <c r="AH50" i="106"/>
  <c r="AH50" i="112" s="1"/>
  <c r="AI50" i="106"/>
  <c r="AI50" i="112" s="1"/>
  <c r="AJ50" i="106"/>
  <c r="AJ50" i="112" s="1"/>
  <c r="AK50" i="106"/>
  <c r="AK50" i="112" s="1"/>
  <c r="AL50" i="106"/>
  <c r="AL50" i="112" s="1"/>
  <c r="AM50" i="106"/>
  <c r="AM50" i="112" s="1"/>
  <c r="AN50" i="106"/>
  <c r="AN50" i="112" s="1"/>
  <c r="AO50" i="106"/>
  <c r="AO50" i="112" s="1"/>
  <c r="B53" i="106"/>
  <c r="B53" i="112" s="1"/>
  <c r="C53" i="106"/>
  <c r="C53" i="112" s="1"/>
  <c r="D53" i="106"/>
  <c r="D53" i="112" s="1"/>
  <c r="E53" i="106"/>
  <c r="E53" i="112" s="1"/>
  <c r="F53" i="106"/>
  <c r="F53" i="112" s="1"/>
  <c r="G53" i="106"/>
  <c r="G53" i="112" s="1"/>
  <c r="H53" i="106"/>
  <c r="H53" i="112" s="1"/>
  <c r="I53" i="106"/>
  <c r="I53" i="112" s="1"/>
  <c r="J53" i="106"/>
  <c r="J53" i="112" s="1"/>
  <c r="K53" i="106"/>
  <c r="K53" i="112" s="1"/>
  <c r="L53" i="106"/>
  <c r="L53" i="112" s="1"/>
  <c r="M53" i="106"/>
  <c r="M53" i="112" s="1"/>
  <c r="N53" i="106"/>
  <c r="N53" i="112" s="1"/>
  <c r="O53" i="106"/>
  <c r="O53" i="112" s="1"/>
  <c r="P53" i="106"/>
  <c r="P53" i="112" s="1"/>
  <c r="Q53" i="106"/>
  <c r="Q53" i="112" s="1"/>
  <c r="R53" i="106"/>
  <c r="R53" i="112" s="1"/>
  <c r="S53" i="106"/>
  <c r="S53" i="112" s="1"/>
  <c r="T53" i="106"/>
  <c r="T53" i="112" s="1"/>
  <c r="U53" i="106"/>
  <c r="U53" i="112" s="1"/>
  <c r="V53" i="106"/>
  <c r="V53" i="112" s="1"/>
  <c r="W53" i="106"/>
  <c r="W53" i="112" s="1"/>
  <c r="X53" i="106"/>
  <c r="X53" i="112" s="1"/>
  <c r="Y53" i="106"/>
  <c r="Y53" i="112" s="1"/>
  <c r="Z53" i="106"/>
  <c r="Z53" i="112" s="1"/>
  <c r="AA53" i="106"/>
  <c r="AA53" i="112" s="1"/>
  <c r="AB53" i="106"/>
  <c r="AB53" i="112" s="1"/>
  <c r="AC53" i="106"/>
  <c r="AC53" i="112" s="1"/>
  <c r="AD53" i="106"/>
  <c r="AD53" i="112" s="1"/>
  <c r="AE53" i="106"/>
  <c r="AE53" i="112" s="1"/>
  <c r="AF53" i="106"/>
  <c r="AF53" i="112" s="1"/>
  <c r="AG53" i="106"/>
  <c r="AG53" i="112" s="1"/>
  <c r="AH53" i="106"/>
  <c r="AH53" i="112" s="1"/>
  <c r="AI53" i="106"/>
  <c r="AI53" i="112" s="1"/>
  <c r="AJ53" i="106"/>
  <c r="AJ53" i="112" s="1"/>
  <c r="AK53" i="106"/>
  <c r="AK53" i="112" s="1"/>
  <c r="AL53" i="106"/>
  <c r="AL53" i="112" s="1"/>
  <c r="AM53" i="106"/>
  <c r="AM53" i="112" s="1"/>
  <c r="AN53" i="106"/>
  <c r="AN53" i="112" s="1"/>
  <c r="AO53" i="106"/>
  <c r="AO53" i="112" s="1"/>
  <c r="BC56" i="114" l="1"/>
  <c r="BC57" i="2"/>
  <c r="BO31" i="174"/>
  <c r="BJ36" i="40"/>
  <c r="BC56" i="21"/>
  <c r="BO31" i="148"/>
  <c r="BN31" i="146"/>
  <c r="AZ56" i="99"/>
  <c r="AR43" i="114"/>
  <c r="BO31" i="114"/>
  <c r="BO26" i="146"/>
  <c r="BJ36" i="146"/>
  <c r="AR43" i="104"/>
  <c r="BJ31" i="147"/>
  <c r="BD56" i="173"/>
  <c r="BO43" i="114"/>
  <c r="BN31" i="99"/>
  <c r="BO26" i="99"/>
  <c r="BO27" i="2"/>
  <c r="AZ56" i="104"/>
  <c r="BJ36" i="21"/>
  <c r="AR44" i="2"/>
  <c r="AR43" i="21"/>
  <c r="BD56" i="99"/>
  <c r="BD56" i="104"/>
  <c r="BO43" i="99"/>
  <c r="BO43" i="21"/>
  <c r="BN31" i="29"/>
  <c r="BO26" i="173"/>
  <c r="AR43" i="99"/>
  <c r="BD56" i="114"/>
  <c r="BO43" i="104"/>
  <c r="BN31" i="40"/>
  <c r="BO26" i="40"/>
  <c r="BA26" i="148"/>
  <c r="BJ31" i="99"/>
  <c r="AW26" i="114"/>
  <c r="BO31" i="21"/>
  <c r="BO31" i="77"/>
  <c r="BO31" i="149"/>
  <c r="BO31" i="150"/>
  <c r="BA26" i="173"/>
  <c r="BJ31" i="42"/>
  <c r="BO31" i="99"/>
  <c r="BO31" i="173"/>
  <c r="BO31" i="40"/>
  <c r="BO31" i="146"/>
  <c r="BO32" i="2"/>
  <c r="BO32" i="147" s="1"/>
  <c r="BA26" i="40"/>
  <c r="BK56" i="99"/>
  <c r="BJ31" i="149"/>
  <c r="BO31" i="104"/>
  <c r="BO31" i="42"/>
  <c r="BO31" i="115"/>
  <c r="BA26" i="21"/>
  <c r="BA26" i="29"/>
  <c r="BA26" i="174"/>
  <c r="BA26" i="150"/>
  <c r="BK56" i="21"/>
  <c r="BJ31" i="104"/>
  <c r="BJ31" i="29"/>
  <c r="BJ31" i="115"/>
  <c r="BJ31" i="148"/>
  <c r="AW26" i="29"/>
  <c r="BA26" i="99"/>
  <c r="BA26" i="104"/>
  <c r="BA26" i="77"/>
  <c r="BA26" i="149"/>
  <c r="BA27" i="2"/>
  <c r="BJ31" i="114"/>
  <c r="BJ31" i="77"/>
  <c r="BJ31" i="174"/>
  <c r="BJ31" i="150"/>
  <c r="AW26" i="149"/>
  <c r="BA26" i="114"/>
  <c r="BA26" i="42"/>
  <c r="BA26" i="115"/>
  <c r="BJ31" i="21"/>
  <c r="BJ31" i="173"/>
  <c r="BJ31" i="40"/>
  <c r="BJ31" i="146"/>
  <c r="AW26" i="150"/>
  <c r="BN31" i="21"/>
  <c r="BN31" i="77"/>
  <c r="BN31" i="149"/>
  <c r="BN31" i="147"/>
  <c r="BO26" i="104"/>
  <c r="BO26" i="42"/>
  <c r="BO26" i="115"/>
  <c r="BO26" i="147"/>
  <c r="AZ56" i="114"/>
  <c r="AZ57" i="2"/>
  <c r="AZ58" i="2" s="1"/>
  <c r="BN31" i="104"/>
  <c r="BN31" i="173"/>
  <c r="BN31" i="115"/>
  <c r="BN31" i="148"/>
  <c r="BO26" i="114"/>
  <c r="BO26" i="29"/>
  <c r="BO26" i="174"/>
  <c r="BO26" i="148"/>
  <c r="AZ56" i="21"/>
  <c r="BN32" i="2"/>
  <c r="BN32" i="150" s="1"/>
  <c r="BN31" i="114"/>
  <c r="BN31" i="42"/>
  <c r="BN31" i="174"/>
  <c r="BO26" i="21"/>
  <c r="BO26" i="77"/>
  <c r="BO26" i="149"/>
  <c r="BJ36" i="99"/>
  <c r="BJ36" i="173"/>
  <c r="BJ36" i="115"/>
  <c r="BJ36" i="148"/>
  <c r="BK56" i="114"/>
  <c r="BK57" i="2"/>
  <c r="BK57" i="173" s="1"/>
  <c r="AW26" i="104"/>
  <c r="AW26" i="42"/>
  <c r="AW26" i="77"/>
  <c r="AW26" i="146"/>
  <c r="AW27" i="2"/>
  <c r="BJ36" i="104"/>
  <c r="BJ36" i="42"/>
  <c r="BJ36" i="174"/>
  <c r="BJ36" i="147"/>
  <c r="BK56" i="173"/>
  <c r="AW26" i="21"/>
  <c r="AW26" i="173"/>
  <c r="AW26" i="40"/>
  <c r="AW26" i="147"/>
  <c r="BJ37" i="2"/>
  <c r="BJ38" i="2" s="1"/>
  <c r="BJ36" i="77"/>
  <c r="BJ36" i="29"/>
  <c r="BJ36" i="149"/>
  <c r="AW26" i="99"/>
  <c r="AW26" i="115"/>
  <c r="AW26" i="174"/>
  <c r="BM57" i="2"/>
  <c r="BM56" i="173"/>
  <c r="BM56" i="21"/>
  <c r="BM56" i="104"/>
  <c r="BM56" i="99"/>
  <c r="BM56" i="114"/>
  <c r="BI44" i="2"/>
  <c r="BI43" i="104"/>
  <c r="BI43" i="173"/>
  <c r="BI43" i="21"/>
  <c r="BI43" i="99"/>
  <c r="BI43" i="114"/>
  <c r="AT27" i="2"/>
  <c r="AT26" i="150"/>
  <c r="AT26" i="148"/>
  <c r="AT26" i="147"/>
  <c r="AT26" i="146"/>
  <c r="AT26" i="174"/>
  <c r="AT26" i="115"/>
  <c r="AT26" i="40"/>
  <c r="AT26" i="149"/>
  <c r="AT26" i="42"/>
  <c r="AT26" i="173"/>
  <c r="AT26" i="77"/>
  <c r="AT26" i="29"/>
  <c r="AT26" i="21"/>
  <c r="AT26" i="104"/>
  <c r="AT26" i="114"/>
  <c r="AT26" i="99"/>
  <c r="BA32" i="150"/>
  <c r="BA32" i="147"/>
  <c r="BA32" i="148"/>
  <c r="BA32" i="146"/>
  <c r="BA32" i="149"/>
  <c r="BA32" i="174"/>
  <c r="BA32" i="115"/>
  <c r="BA32" i="40"/>
  <c r="BA32" i="42"/>
  <c r="BA32" i="173"/>
  <c r="BA32" i="29"/>
  <c r="BA32" i="77"/>
  <c r="BA32" i="21"/>
  <c r="BA32" i="114"/>
  <c r="BA32" i="104"/>
  <c r="BA32" i="99"/>
  <c r="AR37" i="2"/>
  <c r="AR36" i="150"/>
  <c r="AR36" i="148"/>
  <c r="AR36" i="147"/>
  <c r="AR36" i="146"/>
  <c r="AR36" i="149"/>
  <c r="AR36" i="174"/>
  <c r="AR36" i="115"/>
  <c r="AR36" i="40"/>
  <c r="AR36" i="77"/>
  <c r="AR36" i="29"/>
  <c r="AR36" i="42"/>
  <c r="AR36" i="173"/>
  <c r="AR36" i="21"/>
  <c r="AR36" i="114"/>
  <c r="AR36" i="99"/>
  <c r="AR36" i="104"/>
  <c r="AP26" i="2"/>
  <c r="AP25" i="150"/>
  <c r="AP25" i="148"/>
  <c r="AP25" i="147"/>
  <c r="AP25" i="149"/>
  <c r="AP25" i="174"/>
  <c r="AP25" i="115"/>
  <c r="AP25" i="146"/>
  <c r="AP25" i="77"/>
  <c r="AP25" i="29"/>
  <c r="AP25" i="42"/>
  <c r="AP25" i="104"/>
  <c r="AP25" i="40"/>
  <c r="AP25" i="114"/>
  <c r="AP25" i="99"/>
  <c r="AP25" i="173"/>
  <c r="AP25" i="21"/>
  <c r="AY44" i="2"/>
  <c r="AY43" i="21"/>
  <c r="AY43" i="114"/>
  <c r="AY43" i="99"/>
  <c r="AY43" i="173"/>
  <c r="AY43" i="104"/>
  <c r="BJ32" i="150"/>
  <c r="BJ32" i="148"/>
  <c r="BJ32" i="147"/>
  <c r="BJ32" i="146"/>
  <c r="BJ32" i="149"/>
  <c r="BJ32" i="174"/>
  <c r="BJ32" i="115"/>
  <c r="BJ32" i="40"/>
  <c r="BJ32" i="77"/>
  <c r="BJ32" i="29"/>
  <c r="BJ32" i="42"/>
  <c r="BJ32" i="173"/>
  <c r="BJ32" i="114"/>
  <c r="BJ32" i="21"/>
  <c r="BJ32" i="99"/>
  <c r="BJ32" i="104"/>
  <c r="AU31" i="150"/>
  <c r="AU31" i="147"/>
  <c r="AU31" i="146"/>
  <c r="AU31" i="148"/>
  <c r="AU31" i="149"/>
  <c r="AU31" i="174"/>
  <c r="AU31" i="115"/>
  <c r="AU31" i="40"/>
  <c r="AU31" i="77"/>
  <c r="AU31" i="29"/>
  <c r="AU31" i="42"/>
  <c r="AU31" i="173"/>
  <c r="AU31" i="21"/>
  <c r="AU31" i="104"/>
  <c r="AU31" i="114"/>
  <c r="AU32" i="2"/>
  <c r="AU31" i="99"/>
  <c r="AX44" i="104"/>
  <c r="AX44" i="173"/>
  <c r="AX44" i="21"/>
  <c r="AX45" i="2"/>
  <c r="AX44" i="114"/>
  <c r="AX44" i="99"/>
  <c r="BP44" i="2"/>
  <c r="BP43" i="173"/>
  <c r="BP43" i="21"/>
  <c r="BP43" i="99"/>
  <c r="BP43" i="114"/>
  <c r="BP43" i="104"/>
  <c r="BP58" i="2"/>
  <c r="BP57" i="173"/>
  <c r="BP57" i="21"/>
  <c r="BP57" i="114"/>
  <c r="BP57" i="104"/>
  <c r="BP57" i="99"/>
  <c r="AV38" i="2"/>
  <c r="AV37" i="150"/>
  <c r="AV37" i="148"/>
  <c r="AV37" i="147"/>
  <c r="AV37" i="146"/>
  <c r="AV37" i="149"/>
  <c r="AV37" i="115"/>
  <c r="AV37" i="40"/>
  <c r="AV37" i="77"/>
  <c r="AV37" i="104"/>
  <c r="AV37" i="174"/>
  <c r="AV37" i="42"/>
  <c r="AV37" i="173"/>
  <c r="AV37" i="21"/>
  <c r="AV37" i="114"/>
  <c r="AV37" i="99"/>
  <c r="AV37" i="29"/>
  <c r="BJ37" i="148"/>
  <c r="BJ37" i="147"/>
  <c r="BJ37" i="174"/>
  <c r="BJ37" i="115"/>
  <c r="BJ37" i="29"/>
  <c r="BJ37" i="42"/>
  <c r="BJ37" i="104"/>
  <c r="BJ37" i="21"/>
  <c r="BD37" i="2"/>
  <c r="BD36" i="150"/>
  <c r="BD36" i="148"/>
  <c r="BD36" i="147"/>
  <c r="BD36" i="146"/>
  <c r="BD36" i="149"/>
  <c r="BD36" i="174"/>
  <c r="BD36" i="115"/>
  <c r="BD36" i="40"/>
  <c r="BD36" i="77"/>
  <c r="BD36" i="29"/>
  <c r="BD36" i="42"/>
  <c r="BD36" i="173"/>
  <c r="BD36" i="21"/>
  <c r="BD36" i="99"/>
  <c r="BD36" i="104"/>
  <c r="BD36" i="114"/>
  <c r="AZ27" i="2"/>
  <c r="AZ26" i="150"/>
  <c r="AZ26" i="148"/>
  <c r="AZ26" i="147"/>
  <c r="AZ26" i="146"/>
  <c r="AZ26" i="149"/>
  <c r="AZ26" i="174"/>
  <c r="AZ26" i="115"/>
  <c r="AZ26" i="40"/>
  <c r="AZ26" i="77"/>
  <c r="AZ26" i="29"/>
  <c r="AZ26" i="42"/>
  <c r="AZ26" i="173"/>
  <c r="AZ26" i="21"/>
  <c r="AZ26" i="114"/>
  <c r="AZ26" i="99"/>
  <c r="AZ26" i="104"/>
  <c r="AW45" i="2"/>
  <c r="AW44" i="104"/>
  <c r="AW44" i="173"/>
  <c r="AW44" i="21"/>
  <c r="AW44" i="114"/>
  <c r="AW44" i="99"/>
  <c r="AW32" i="2"/>
  <c r="AW31" i="150"/>
  <c r="AW31" i="148"/>
  <c r="AW31" i="147"/>
  <c r="AW31" i="146"/>
  <c r="AW31" i="149"/>
  <c r="AW31" i="40"/>
  <c r="AW31" i="115"/>
  <c r="AW31" i="77"/>
  <c r="AW31" i="29"/>
  <c r="AW31" i="174"/>
  <c r="AW31" i="173"/>
  <c r="AW31" i="42"/>
  <c r="AW31" i="104"/>
  <c r="AW31" i="114"/>
  <c r="AW31" i="99"/>
  <c r="AW31" i="21"/>
  <c r="BH58" i="2"/>
  <c r="BH57" i="173"/>
  <c r="BH57" i="21"/>
  <c r="BH57" i="104"/>
  <c r="BH57" i="99"/>
  <c r="BH57" i="114"/>
  <c r="AR45" i="2"/>
  <c r="AR44" i="173"/>
  <c r="AR44" i="21"/>
  <c r="AR44" i="104"/>
  <c r="AR44" i="99"/>
  <c r="AR44" i="114"/>
  <c r="BD32" i="2"/>
  <c r="BD31" i="150"/>
  <c r="BD31" i="148"/>
  <c r="BD31" i="147"/>
  <c r="BD31" i="146"/>
  <c r="BD31" i="149"/>
  <c r="BD31" i="174"/>
  <c r="BD31" i="115"/>
  <c r="BD31" i="40"/>
  <c r="BD31" i="77"/>
  <c r="BD31" i="29"/>
  <c r="BD31" i="42"/>
  <c r="BD31" i="173"/>
  <c r="BD31" i="21"/>
  <c r="BD31" i="114"/>
  <c r="BD31" i="99"/>
  <c r="BD31" i="104"/>
  <c r="BC58" i="2"/>
  <c r="BC57" i="104"/>
  <c r="BC57" i="114"/>
  <c r="BC57" i="99"/>
  <c r="BC57" i="173"/>
  <c r="BC57" i="21"/>
  <c r="BG45" i="2"/>
  <c r="BG44" i="173"/>
  <c r="BG44" i="21"/>
  <c r="BG44" i="104"/>
  <c r="BG44" i="114"/>
  <c r="BG44" i="99"/>
  <c r="BC37" i="2"/>
  <c r="BC36" i="150"/>
  <c r="BC36" i="148"/>
  <c r="BC36" i="147"/>
  <c r="BC36" i="146"/>
  <c r="BC36" i="149"/>
  <c r="BC36" i="174"/>
  <c r="BC36" i="115"/>
  <c r="BC36" i="40"/>
  <c r="BC36" i="77"/>
  <c r="BC36" i="29"/>
  <c r="BC36" i="42"/>
  <c r="BC36" i="173"/>
  <c r="BC36" i="21"/>
  <c r="BC36" i="114"/>
  <c r="BC36" i="99"/>
  <c r="BC36" i="104"/>
  <c r="AP37" i="2"/>
  <c r="AP36" i="150"/>
  <c r="AP36" i="147"/>
  <c r="AP36" i="148"/>
  <c r="AP36" i="146"/>
  <c r="AP36" i="174"/>
  <c r="AP36" i="115"/>
  <c r="AP36" i="29"/>
  <c r="AP36" i="42"/>
  <c r="AP36" i="77"/>
  <c r="AP36" i="149"/>
  <c r="AP36" i="173"/>
  <c r="AP36" i="21"/>
  <c r="AP36" i="104"/>
  <c r="AP36" i="114"/>
  <c r="AP36" i="40"/>
  <c r="AP36" i="99"/>
  <c r="AX32" i="150"/>
  <c r="AX32" i="148"/>
  <c r="AX32" i="147"/>
  <c r="AX32" i="146"/>
  <c r="AX32" i="149"/>
  <c r="AX32" i="174"/>
  <c r="AX32" i="115"/>
  <c r="AX32" i="40"/>
  <c r="AX32" i="77"/>
  <c r="AX32" i="29"/>
  <c r="AX32" i="42"/>
  <c r="AX32" i="173"/>
  <c r="AX32" i="21"/>
  <c r="AX32" i="114"/>
  <c r="AX32" i="104"/>
  <c r="AX32" i="99"/>
  <c r="BF58" i="2"/>
  <c r="BF57" i="104"/>
  <c r="BF57" i="173"/>
  <c r="BF57" i="114"/>
  <c r="BF57" i="99"/>
  <c r="BF57" i="21"/>
  <c r="BM32" i="2"/>
  <c r="BM31" i="150"/>
  <c r="BM31" i="148"/>
  <c r="BM31" i="147"/>
  <c r="BM31" i="146"/>
  <c r="BM31" i="149"/>
  <c r="BM31" i="40"/>
  <c r="BM31" i="115"/>
  <c r="BM31" i="77"/>
  <c r="BM31" i="29"/>
  <c r="BM31" i="174"/>
  <c r="BM31" i="104"/>
  <c r="BM31" i="173"/>
  <c r="BM31" i="42"/>
  <c r="BM31" i="21"/>
  <c r="BM31" i="99"/>
  <c r="BM31" i="114"/>
  <c r="AW38" i="2"/>
  <c r="AW37" i="150"/>
  <c r="AW37" i="148"/>
  <c r="AW37" i="147"/>
  <c r="AW37" i="146"/>
  <c r="AW37" i="174"/>
  <c r="AW37" i="115"/>
  <c r="AW37" i="149"/>
  <c r="AW37" i="29"/>
  <c r="AW37" i="42"/>
  <c r="AW37" i="77"/>
  <c r="AW37" i="40"/>
  <c r="AW37" i="173"/>
  <c r="AW37" i="21"/>
  <c r="AW37" i="114"/>
  <c r="AW37" i="104"/>
  <c r="AW37" i="99"/>
  <c r="AR58" i="2"/>
  <c r="AR57" i="173"/>
  <c r="AR57" i="21"/>
  <c r="AR57" i="104"/>
  <c r="AR57" i="114"/>
  <c r="AR57" i="99"/>
  <c r="BI37" i="2"/>
  <c r="BI36" i="150"/>
  <c r="BI36" i="148"/>
  <c r="BI36" i="147"/>
  <c r="BI36" i="149"/>
  <c r="BI36" i="146"/>
  <c r="BI36" i="115"/>
  <c r="BI36" i="174"/>
  <c r="BI36" i="40"/>
  <c r="BI36" i="77"/>
  <c r="BI36" i="42"/>
  <c r="BI36" i="104"/>
  <c r="BI36" i="29"/>
  <c r="BI36" i="21"/>
  <c r="BI36" i="99"/>
  <c r="BI36" i="114"/>
  <c r="BI36" i="173"/>
  <c r="BG27" i="150"/>
  <c r="BG27" i="148"/>
  <c r="BG27" i="147"/>
  <c r="BG27" i="146"/>
  <c r="BG27" i="149"/>
  <c r="BG27" i="174"/>
  <c r="BG27" i="115"/>
  <c r="BG27" i="40"/>
  <c r="BG27" i="77"/>
  <c r="BG27" i="29"/>
  <c r="BG27" i="42"/>
  <c r="BG27" i="173"/>
  <c r="BG27" i="104"/>
  <c r="BG27" i="21"/>
  <c r="BG27" i="114"/>
  <c r="BG27" i="99"/>
  <c r="AX38" i="2"/>
  <c r="AX37" i="150"/>
  <c r="AX37" i="148"/>
  <c r="AX37" i="147"/>
  <c r="AX37" i="146"/>
  <c r="AX37" i="149"/>
  <c r="AX37" i="174"/>
  <c r="AX37" i="115"/>
  <c r="AX37" i="40"/>
  <c r="AX37" i="77"/>
  <c r="AX37" i="29"/>
  <c r="AX37" i="42"/>
  <c r="AX37" i="173"/>
  <c r="AX37" i="21"/>
  <c r="AX37" i="114"/>
  <c r="AX37" i="99"/>
  <c r="AX37" i="104"/>
  <c r="AV27" i="2"/>
  <c r="AV26" i="150"/>
  <c r="AV26" i="148"/>
  <c r="AV26" i="147"/>
  <c r="AV26" i="146"/>
  <c r="AV26" i="149"/>
  <c r="AV26" i="174"/>
  <c r="AV26" i="115"/>
  <c r="AV26" i="40"/>
  <c r="AV26" i="77"/>
  <c r="AV26" i="42"/>
  <c r="AV26" i="173"/>
  <c r="AV26" i="29"/>
  <c r="AV26" i="21"/>
  <c r="AV26" i="99"/>
  <c r="AV26" i="104"/>
  <c r="AV26" i="114"/>
  <c r="AQ37" i="2"/>
  <c r="AQ36" i="150"/>
  <c r="AQ36" i="148"/>
  <c r="AQ36" i="147"/>
  <c r="AQ36" i="146"/>
  <c r="AQ36" i="149"/>
  <c r="AQ36" i="174"/>
  <c r="AQ36" i="115"/>
  <c r="AQ36" i="40"/>
  <c r="AQ36" i="77"/>
  <c r="AQ36" i="29"/>
  <c r="AQ36" i="42"/>
  <c r="AQ36" i="173"/>
  <c r="AQ36" i="21"/>
  <c r="AQ36" i="104"/>
  <c r="AQ36" i="114"/>
  <c r="AQ36" i="99"/>
  <c r="BG58" i="2"/>
  <c r="BG57" i="173"/>
  <c r="BG57" i="21"/>
  <c r="BG57" i="114"/>
  <c r="BG57" i="104"/>
  <c r="BG57" i="99"/>
  <c r="BE57" i="2"/>
  <c r="BE56" i="173"/>
  <c r="BE56" i="21"/>
  <c r="BE56" i="104"/>
  <c r="BE56" i="99"/>
  <c r="BE56" i="114"/>
  <c r="BC45" i="2"/>
  <c r="BC44" i="173"/>
  <c r="BC44" i="21"/>
  <c r="BC44" i="104"/>
  <c r="BC44" i="114"/>
  <c r="BC44" i="99"/>
  <c r="BJ27" i="2"/>
  <c r="BJ26" i="150"/>
  <c r="BJ26" i="148"/>
  <c r="BJ26" i="147"/>
  <c r="BJ26" i="146"/>
  <c r="BJ26" i="174"/>
  <c r="BJ26" i="115"/>
  <c r="BJ26" i="40"/>
  <c r="BJ26" i="149"/>
  <c r="BJ26" i="42"/>
  <c r="BJ26" i="173"/>
  <c r="BJ26" i="77"/>
  <c r="BJ26" i="29"/>
  <c r="BJ26" i="114"/>
  <c r="BJ26" i="104"/>
  <c r="BJ26" i="99"/>
  <c r="BJ26" i="21"/>
  <c r="AQ44" i="2"/>
  <c r="AQ43" i="173"/>
  <c r="AQ43" i="104"/>
  <c r="AQ43" i="114"/>
  <c r="AQ43" i="99"/>
  <c r="AQ43" i="21"/>
  <c r="BG38" i="2"/>
  <c r="BG37" i="150"/>
  <c r="BG37" i="148"/>
  <c r="BG37" i="147"/>
  <c r="BG37" i="146"/>
  <c r="BG37" i="149"/>
  <c r="BG37" i="174"/>
  <c r="BG37" i="115"/>
  <c r="BG37" i="40"/>
  <c r="BG37" i="77"/>
  <c r="BG37" i="29"/>
  <c r="BG37" i="42"/>
  <c r="BG37" i="104"/>
  <c r="BG37" i="173"/>
  <c r="BG37" i="21"/>
  <c r="BG37" i="114"/>
  <c r="BG37" i="99"/>
  <c r="AV32" i="2"/>
  <c r="AV31" i="150"/>
  <c r="AV31" i="148"/>
  <c r="AV31" i="147"/>
  <c r="AV31" i="146"/>
  <c r="AV31" i="149"/>
  <c r="AV31" i="174"/>
  <c r="AV31" i="115"/>
  <c r="AV31" i="40"/>
  <c r="AV31" i="77"/>
  <c r="AV31" i="29"/>
  <c r="AV31" i="42"/>
  <c r="AV31" i="173"/>
  <c r="AV31" i="21"/>
  <c r="AV31" i="114"/>
  <c r="AV31" i="99"/>
  <c r="AV31" i="104"/>
  <c r="BK37" i="2"/>
  <c r="BK36" i="150"/>
  <c r="BK36" i="148"/>
  <c r="BK36" i="147"/>
  <c r="BK36" i="146"/>
  <c r="BK36" i="149"/>
  <c r="BK36" i="174"/>
  <c r="BK36" i="115"/>
  <c r="BK36" i="40"/>
  <c r="BK36" i="77"/>
  <c r="BK36" i="29"/>
  <c r="BK36" i="42"/>
  <c r="BK36" i="21"/>
  <c r="BK36" i="173"/>
  <c r="BK36" i="114"/>
  <c r="BK36" i="104"/>
  <c r="BK36" i="99"/>
  <c r="BH37" i="2"/>
  <c r="BH36" i="150"/>
  <c r="BH36" i="148"/>
  <c r="BH36" i="147"/>
  <c r="BH36" i="146"/>
  <c r="BH36" i="149"/>
  <c r="BH36" i="174"/>
  <c r="BH36" i="115"/>
  <c r="BH36" i="40"/>
  <c r="BH36" i="77"/>
  <c r="BH36" i="29"/>
  <c r="BH36" i="42"/>
  <c r="BH36" i="173"/>
  <c r="BH36" i="21"/>
  <c r="BH36" i="114"/>
  <c r="BH36" i="99"/>
  <c r="BH36" i="104"/>
  <c r="BH44" i="2"/>
  <c r="BH43" i="173"/>
  <c r="BH43" i="21"/>
  <c r="BH43" i="104"/>
  <c r="BH43" i="114"/>
  <c r="BH43" i="99"/>
  <c r="AS45" i="2"/>
  <c r="AS44" i="104"/>
  <c r="AS44" i="173"/>
  <c r="AS44" i="21"/>
  <c r="AS44" i="114"/>
  <c r="AS44" i="99"/>
  <c r="BH27" i="2"/>
  <c r="BH26" i="150"/>
  <c r="BH26" i="148"/>
  <c r="BH26" i="147"/>
  <c r="BH26" i="146"/>
  <c r="BH26" i="149"/>
  <c r="BH26" i="115"/>
  <c r="BH26" i="40"/>
  <c r="BH26" i="174"/>
  <c r="BH26" i="77"/>
  <c r="BH26" i="29"/>
  <c r="BH26" i="42"/>
  <c r="BH26" i="173"/>
  <c r="BH26" i="21"/>
  <c r="BH26" i="114"/>
  <c r="BH26" i="99"/>
  <c r="BH26" i="104"/>
  <c r="BC32" i="150"/>
  <c r="BC32" i="148"/>
  <c r="BC32" i="147"/>
  <c r="BC32" i="146"/>
  <c r="BC32" i="149"/>
  <c r="BC32" i="174"/>
  <c r="BC32" i="115"/>
  <c r="BC32" i="40"/>
  <c r="BC32" i="77"/>
  <c r="BC32" i="29"/>
  <c r="BC32" i="42"/>
  <c r="BC32" i="173"/>
  <c r="BC32" i="104"/>
  <c r="BC32" i="21"/>
  <c r="BC32" i="99"/>
  <c r="BC32" i="114"/>
  <c r="AU44" i="2"/>
  <c r="AU43" i="173"/>
  <c r="AU43" i="104"/>
  <c r="AU43" i="114"/>
  <c r="AU43" i="99"/>
  <c r="AU43" i="21"/>
  <c r="BD58" i="2"/>
  <c r="BD57" i="173"/>
  <c r="BD57" i="21"/>
  <c r="BD57" i="104"/>
  <c r="BD57" i="114"/>
  <c r="BD57" i="99"/>
  <c r="BL32" i="2"/>
  <c r="BL31" i="150"/>
  <c r="BL31" i="148"/>
  <c r="BL31" i="147"/>
  <c r="BL31" i="146"/>
  <c r="BL31" i="149"/>
  <c r="BL31" i="174"/>
  <c r="BL31" i="115"/>
  <c r="BL31" i="40"/>
  <c r="BL31" i="77"/>
  <c r="BL31" i="29"/>
  <c r="BL31" i="42"/>
  <c r="BL31" i="173"/>
  <c r="BL31" i="21"/>
  <c r="BL31" i="114"/>
  <c r="BL31" i="104"/>
  <c r="BL31" i="99"/>
  <c r="BE27" i="2"/>
  <c r="BE26" i="150"/>
  <c r="BE26" i="148"/>
  <c r="BE26" i="147"/>
  <c r="BE26" i="146"/>
  <c r="BE26" i="149"/>
  <c r="BE26" i="174"/>
  <c r="BE26" i="40"/>
  <c r="BE26" i="115"/>
  <c r="BE26" i="77"/>
  <c r="BE26" i="29"/>
  <c r="BE26" i="173"/>
  <c r="BE26" i="104"/>
  <c r="BE26" i="42"/>
  <c r="BE26" i="99"/>
  <c r="BE26" i="21"/>
  <c r="BE26" i="114"/>
  <c r="BN38" i="2"/>
  <c r="BN37" i="150"/>
  <c r="BN37" i="148"/>
  <c r="BN37" i="147"/>
  <c r="BN37" i="146"/>
  <c r="BN37" i="149"/>
  <c r="BN37" i="174"/>
  <c r="BN37" i="115"/>
  <c r="BN37" i="40"/>
  <c r="BN37" i="77"/>
  <c r="BN37" i="29"/>
  <c r="BN37" i="42"/>
  <c r="BN37" i="173"/>
  <c r="BN37" i="114"/>
  <c r="BN37" i="104"/>
  <c r="BN37" i="99"/>
  <c r="BN37" i="21"/>
  <c r="AT44" i="2"/>
  <c r="AT43" i="173"/>
  <c r="AT43" i="21"/>
  <c r="AT43" i="104"/>
  <c r="AT43" i="114"/>
  <c r="AT43" i="99"/>
  <c r="BB44" i="2"/>
  <c r="BB43" i="104"/>
  <c r="BB43" i="173"/>
  <c r="BB43" i="21"/>
  <c r="BB43" i="114"/>
  <c r="BB43" i="99"/>
  <c r="BN58" i="2"/>
  <c r="BN57" i="104"/>
  <c r="BN57" i="173"/>
  <c r="BN57" i="21"/>
  <c r="BN57" i="114"/>
  <c r="BN57" i="99"/>
  <c r="AP32" i="2"/>
  <c r="AP31" i="150"/>
  <c r="AP31" i="147"/>
  <c r="AP31" i="148"/>
  <c r="AP31" i="146"/>
  <c r="AP31" i="149"/>
  <c r="AP31" i="174"/>
  <c r="AP31" i="115"/>
  <c r="AP31" i="40"/>
  <c r="AP31" i="42"/>
  <c r="AP31" i="173"/>
  <c r="AP31" i="29"/>
  <c r="AP31" i="21"/>
  <c r="AP31" i="104"/>
  <c r="AP31" i="114"/>
  <c r="AP31" i="77"/>
  <c r="AP31" i="99"/>
  <c r="AX27" i="2"/>
  <c r="AX26" i="150"/>
  <c r="AX26" i="148"/>
  <c r="AX26" i="147"/>
  <c r="AX26" i="146"/>
  <c r="AX26" i="115"/>
  <c r="AX26" i="40"/>
  <c r="AX26" i="174"/>
  <c r="AX26" i="29"/>
  <c r="AX26" i="42"/>
  <c r="AX26" i="173"/>
  <c r="AX26" i="149"/>
  <c r="AX26" i="77"/>
  <c r="AX26" i="21"/>
  <c r="AX26" i="104"/>
  <c r="AX26" i="114"/>
  <c r="AX26" i="99"/>
  <c r="AY31" i="150"/>
  <c r="AY31" i="148"/>
  <c r="AY31" i="147"/>
  <c r="AY31" i="146"/>
  <c r="AY31" i="149"/>
  <c r="AY31" i="174"/>
  <c r="AY31" i="115"/>
  <c r="AY31" i="40"/>
  <c r="AY31" i="77"/>
  <c r="AY31" i="29"/>
  <c r="AY31" i="42"/>
  <c r="AY31" i="173"/>
  <c r="AY31" i="21"/>
  <c r="AY31" i="114"/>
  <c r="AY31" i="104"/>
  <c r="AY31" i="99"/>
  <c r="AY32" i="2"/>
  <c r="AY26" i="150"/>
  <c r="AY26" i="148"/>
  <c r="AY26" i="147"/>
  <c r="AY26" i="146"/>
  <c r="AY26" i="149"/>
  <c r="AY26" i="174"/>
  <c r="AY26" i="115"/>
  <c r="AY26" i="40"/>
  <c r="AY26" i="77"/>
  <c r="AY26" i="29"/>
  <c r="AY26" i="42"/>
  <c r="AY26" i="173"/>
  <c r="AY26" i="21"/>
  <c r="AY26" i="114"/>
  <c r="AY26" i="104"/>
  <c r="AY27" i="2"/>
  <c r="AY26" i="99"/>
  <c r="AP44" i="2"/>
  <c r="AP43" i="173"/>
  <c r="AP43" i="21"/>
  <c r="AP43" i="114"/>
  <c r="AP43" i="99"/>
  <c r="AP43" i="104"/>
  <c r="BO58" i="2"/>
  <c r="BO57" i="21"/>
  <c r="BO57" i="114"/>
  <c r="BO57" i="173"/>
  <c r="BO57" i="104"/>
  <c r="BO57" i="99"/>
  <c r="BI57" i="2"/>
  <c r="BI56" i="173"/>
  <c r="BI56" i="21"/>
  <c r="BI56" i="99"/>
  <c r="BI56" i="104"/>
  <c r="BI56" i="114"/>
  <c r="AS57" i="2"/>
  <c r="AS56" i="173"/>
  <c r="AS56" i="21"/>
  <c r="AS56" i="104"/>
  <c r="AS56" i="114"/>
  <c r="AS56" i="99"/>
  <c r="BM44" i="2"/>
  <c r="BM43" i="104"/>
  <c r="BM43" i="173"/>
  <c r="BM43" i="21"/>
  <c r="BM43" i="99"/>
  <c r="BM43" i="114"/>
  <c r="AS38" i="2"/>
  <c r="AS37" i="150"/>
  <c r="AS37" i="147"/>
  <c r="AS37" i="146"/>
  <c r="AS37" i="148"/>
  <c r="AS37" i="174"/>
  <c r="AS37" i="115"/>
  <c r="AS37" i="149"/>
  <c r="AS37" i="77"/>
  <c r="AS37" i="29"/>
  <c r="AS37" i="42"/>
  <c r="AS37" i="40"/>
  <c r="AS37" i="173"/>
  <c r="AS37" i="21"/>
  <c r="AS37" i="114"/>
  <c r="AS37" i="104"/>
  <c r="AS37" i="99"/>
  <c r="BP32" i="2"/>
  <c r="BP31" i="150"/>
  <c r="BP31" i="148"/>
  <c r="BP31" i="147"/>
  <c r="BP31" i="146"/>
  <c r="BP31" i="149"/>
  <c r="BP31" i="174"/>
  <c r="BP31" i="115"/>
  <c r="BP31" i="40"/>
  <c r="BP31" i="77"/>
  <c r="BP31" i="42"/>
  <c r="BP31" i="173"/>
  <c r="BP31" i="29"/>
  <c r="BP31" i="21"/>
  <c r="BP31" i="104"/>
  <c r="BP31" i="114"/>
  <c r="BP31" i="99"/>
  <c r="AU58" i="2"/>
  <c r="AU57" i="104"/>
  <c r="AU57" i="21"/>
  <c r="AU57" i="173"/>
  <c r="AU57" i="114"/>
  <c r="AU57" i="99"/>
  <c r="BP27" i="2"/>
  <c r="BP26" i="150"/>
  <c r="BP26" i="148"/>
  <c r="BP26" i="147"/>
  <c r="BP26" i="146"/>
  <c r="BP26" i="149"/>
  <c r="BP26" i="174"/>
  <c r="BP26" i="115"/>
  <c r="BP26" i="40"/>
  <c r="BP26" i="77"/>
  <c r="BP26" i="29"/>
  <c r="BP26" i="42"/>
  <c r="BP26" i="173"/>
  <c r="BP26" i="21"/>
  <c r="BP26" i="114"/>
  <c r="BP26" i="104"/>
  <c r="BP26" i="99"/>
  <c r="BD27" i="2"/>
  <c r="BD26" i="150"/>
  <c r="BD26" i="148"/>
  <c r="BD26" i="147"/>
  <c r="BD26" i="146"/>
  <c r="BD26" i="149"/>
  <c r="BD26" i="174"/>
  <c r="BD26" i="115"/>
  <c r="BD26" i="40"/>
  <c r="BD26" i="77"/>
  <c r="BD26" i="42"/>
  <c r="BD26" i="173"/>
  <c r="BD26" i="29"/>
  <c r="BD26" i="21"/>
  <c r="BD26" i="99"/>
  <c r="BD26" i="114"/>
  <c r="BD26" i="104"/>
  <c r="BE37" i="2"/>
  <c r="BE36" i="150"/>
  <c r="BE36" i="148"/>
  <c r="BE36" i="147"/>
  <c r="BE36" i="146"/>
  <c r="BE36" i="149"/>
  <c r="BE36" i="174"/>
  <c r="BE36" i="40"/>
  <c r="BE36" i="77"/>
  <c r="BE36" i="115"/>
  <c r="BE36" i="29"/>
  <c r="BE36" i="104"/>
  <c r="BE36" i="42"/>
  <c r="BE36" i="99"/>
  <c r="BE36" i="173"/>
  <c r="BE36" i="21"/>
  <c r="BE36" i="114"/>
  <c r="BE32" i="2"/>
  <c r="BE31" i="150"/>
  <c r="BE31" i="148"/>
  <c r="BE31" i="147"/>
  <c r="BE31" i="149"/>
  <c r="BE31" i="146"/>
  <c r="BE31" i="115"/>
  <c r="BE31" i="174"/>
  <c r="BE31" i="40"/>
  <c r="BE31" i="77"/>
  <c r="BE31" i="29"/>
  <c r="BE31" i="42"/>
  <c r="BE31" i="104"/>
  <c r="BE31" i="21"/>
  <c r="BE31" i="99"/>
  <c r="BE31" i="173"/>
  <c r="BE31" i="114"/>
  <c r="AR27" i="2"/>
  <c r="AR26" i="150"/>
  <c r="AR26" i="148"/>
  <c r="AR26" i="147"/>
  <c r="AR26" i="146"/>
  <c r="AR26" i="149"/>
  <c r="AR26" i="115"/>
  <c r="AR26" i="40"/>
  <c r="AR26" i="174"/>
  <c r="AR26" i="77"/>
  <c r="AR26" i="29"/>
  <c r="AR26" i="42"/>
  <c r="AR26" i="173"/>
  <c r="AR26" i="21"/>
  <c r="AR26" i="114"/>
  <c r="AR26" i="99"/>
  <c r="AR26" i="104"/>
  <c r="AZ45" i="2"/>
  <c r="AZ44" i="173"/>
  <c r="AZ44" i="21"/>
  <c r="AZ44" i="104"/>
  <c r="AZ44" i="114"/>
  <c r="AZ44" i="99"/>
  <c r="AU27" i="2"/>
  <c r="AU26" i="150"/>
  <c r="AU26" i="148"/>
  <c r="AU26" i="147"/>
  <c r="AU26" i="146"/>
  <c r="AU26" i="149"/>
  <c r="AU26" i="174"/>
  <c r="AU26" i="115"/>
  <c r="AU26" i="40"/>
  <c r="AU26" i="77"/>
  <c r="AU26" i="29"/>
  <c r="AU26" i="42"/>
  <c r="AU26" i="173"/>
  <c r="AU26" i="21"/>
  <c r="AU26" i="104"/>
  <c r="AU26" i="114"/>
  <c r="AU26" i="99"/>
  <c r="AX57" i="2"/>
  <c r="AX56" i="173"/>
  <c r="AX56" i="21"/>
  <c r="AX56" i="104"/>
  <c r="AX56" i="114"/>
  <c r="AX56" i="99"/>
  <c r="BN27" i="150"/>
  <c r="BN27" i="148"/>
  <c r="BN27" i="147"/>
  <c r="BN27" i="146"/>
  <c r="BN27" i="149"/>
  <c r="BN27" i="174"/>
  <c r="BN27" i="115"/>
  <c r="BN27" i="40"/>
  <c r="BN27" i="77"/>
  <c r="BN27" i="29"/>
  <c r="BN27" i="42"/>
  <c r="BN27" i="173"/>
  <c r="BN27" i="114"/>
  <c r="BN27" i="104"/>
  <c r="BN27" i="99"/>
  <c r="BN27" i="21"/>
  <c r="BF27" i="150"/>
  <c r="BF27" i="147"/>
  <c r="BF27" i="146"/>
  <c r="BF27" i="148"/>
  <c r="BF27" i="149"/>
  <c r="BF27" i="174"/>
  <c r="BF27" i="115"/>
  <c r="BF27" i="40"/>
  <c r="BF27" i="77"/>
  <c r="BF27" i="29"/>
  <c r="BF27" i="42"/>
  <c r="BF27" i="173"/>
  <c r="BF27" i="21"/>
  <c r="BF27" i="114"/>
  <c r="BF27" i="104"/>
  <c r="BF27" i="99"/>
  <c r="AW57" i="2"/>
  <c r="AW56" i="173"/>
  <c r="AW56" i="21"/>
  <c r="AW56" i="104"/>
  <c r="AW56" i="114"/>
  <c r="AW56" i="99"/>
  <c r="BA27" i="150"/>
  <c r="BA27" i="148"/>
  <c r="BA27" i="147"/>
  <c r="BA27" i="146"/>
  <c r="BA27" i="174"/>
  <c r="BA27" i="115"/>
  <c r="BA27" i="40"/>
  <c r="BA27" i="149"/>
  <c r="BA27" i="77"/>
  <c r="BA27" i="42"/>
  <c r="BA27" i="173"/>
  <c r="BA27" i="29"/>
  <c r="BA27" i="21"/>
  <c r="BA27" i="114"/>
  <c r="BA27" i="104"/>
  <c r="BA27" i="99"/>
  <c r="BA39" i="2"/>
  <c r="BA38" i="150"/>
  <c r="BA38" i="148"/>
  <c r="BA38" i="147"/>
  <c r="BA38" i="146"/>
  <c r="BA38" i="149"/>
  <c r="BA38" i="174"/>
  <c r="BA38" i="115"/>
  <c r="BA38" i="40"/>
  <c r="BA38" i="77"/>
  <c r="BA38" i="29"/>
  <c r="BA38" i="42"/>
  <c r="BA38" i="104"/>
  <c r="BA38" i="173"/>
  <c r="BA38" i="21"/>
  <c r="BA38" i="114"/>
  <c r="BA38" i="99"/>
  <c r="BN45" i="2"/>
  <c r="BN44" i="173"/>
  <c r="BN44" i="104"/>
  <c r="BN44" i="114"/>
  <c r="BN44" i="99"/>
  <c r="BN44" i="21"/>
  <c r="BP37" i="2"/>
  <c r="BP36" i="150"/>
  <c r="BP36" i="148"/>
  <c r="BP36" i="147"/>
  <c r="BP36" i="146"/>
  <c r="BP36" i="149"/>
  <c r="BP36" i="174"/>
  <c r="BP36" i="115"/>
  <c r="BP36" i="40"/>
  <c r="BP36" i="77"/>
  <c r="BP36" i="29"/>
  <c r="BP36" i="42"/>
  <c r="BP36" i="21"/>
  <c r="BP36" i="173"/>
  <c r="BP36" i="114"/>
  <c r="BP36" i="104"/>
  <c r="BP36" i="99"/>
  <c r="BM27" i="2"/>
  <c r="BM26" i="150"/>
  <c r="BM26" i="148"/>
  <c r="BM26" i="147"/>
  <c r="BM26" i="146"/>
  <c r="BM26" i="149"/>
  <c r="BM26" i="174"/>
  <c r="BM26" i="40"/>
  <c r="BM26" i="77"/>
  <c r="BM26" i="29"/>
  <c r="BM26" i="115"/>
  <c r="BM26" i="104"/>
  <c r="BM26" i="173"/>
  <c r="BM26" i="21"/>
  <c r="BM26" i="99"/>
  <c r="BM26" i="114"/>
  <c r="BM26" i="42"/>
  <c r="BA43" i="104"/>
  <c r="BA43" i="173"/>
  <c r="BA43" i="21"/>
  <c r="BA44" i="2"/>
  <c r="BA43" i="114"/>
  <c r="BA43" i="99"/>
  <c r="BL27" i="2"/>
  <c r="BL26" i="150"/>
  <c r="BL26" i="148"/>
  <c r="BL26" i="147"/>
  <c r="BL26" i="146"/>
  <c r="BL26" i="149"/>
  <c r="BL26" i="174"/>
  <c r="BL26" i="115"/>
  <c r="BL26" i="40"/>
  <c r="BL26" i="77"/>
  <c r="BL26" i="42"/>
  <c r="BL26" i="173"/>
  <c r="BL26" i="21"/>
  <c r="BL26" i="29"/>
  <c r="BL26" i="104"/>
  <c r="BL26" i="99"/>
  <c r="BL26" i="114"/>
  <c r="AZ32" i="2"/>
  <c r="AZ31" i="150"/>
  <c r="AZ31" i="148"/>
  <c r="AZ31" i="147"/>
  <c r="AZ31" i="146"/>
  <c r="AZ31" i="149"/>
  <c r="AZ31" i="174"/>
  <c r="AZ31" i="115"/>
  <c r="AZ31" i="40"/>
  <c r="AZ31" i="77"/>
  <c r="AZ31" i="42"/>
  <c r="AZ31" i="173"/>
  <c r="AZ31" i="21"/>
  <c r="AZ31" i="99"/>
  <c r="AZ31" i="104"/>
  <c r="AZ31" i="29"/>
  <c r="AZ31" i="114"/>
  <c r="AT57" i="2"/>
  <c r="AT56" i="173"/>
  <c r="AT56" i="21"/>
  <c r="AT56" i="114"/>
  <c r="AT56" i="104"/>
  <c r="AT56" i="99"/>
  <c r="AQ58" i="2"/>
  <c r="AQ57" i="173"/>
  <c r="AQ57" i="114"/>
  <c r="AQ57" i="99"/>
  <c r="AQ57" i="21"/>
  <c r="AQ57" i="104"/>
  <c r="AP10" i="150"/>
  <c r="AP10" i="148"/>
  <c r="AP10" i="147"/>
  <c r="AP10" i="149"/>
  <c r="AP10" i="174"/>
  <c r="AP10" i="146"/>
  <c r="AP10" i="115"/>
  <c r="AP10" i="40"/>
  <c r="AP10" i="77"/>
  <c r="AP10" i="29"/>
  <c r="AP10" i="42"/>
  <c r="AP10" i="173"/>
  <c r="AP10" i="21"/>
  <c r="AP10" i="114"/>
  <c r="AP10" i="104"/>
  <c r="AP10" i="99"/>
  <c r="BK32" i="150"/>
  <c r="BK32" i="148"/>
  <c r="BK32" i="147"/>
  <c r="BK32" i="146"/>
  <c r="BK32" i="149"/>
  <c r="BK32" i="174"/>
  <c r="BK32" i="115"/>
  <c r="BK32" i="40"/>
  <c r="BK32" i="77"/>
  <c r="BK32" i="29"/>
  <c r="BK32" i="42"/>
  <c r="BK32" i="173"/>
  <c r="BK32" i="21"/>
  <c r="BK32" i="104"/>
  <c r="BK32" i="114"/>
  <c r="BK32" i="99"/>
  <c r="AY58" i="2"/>
  <c r="AY57" i="21"/>
  <c r="AY57" i="114"/>
  <c r="AY57" i="99"/>
  <c r="AY57" i="173"/>
  <c r="AY57" i="104"/>
  <c r="BA57" i="2"/>
  <c r="BA56" i="173"/>
  <c r="BA56" i="21"/>
  <c r="BA56" i="104"/>
  <c r="BA56" i="114"/>
  <c r="BA56" i="99"/>
  <c r="BK45" i="2"/>
  <c r="BK44" i="173"/>
  <c r="BK44" i="21"/>
  <c r="BK44" i="104"/>
  <c r="BK44" i="114"/>
  <c r="BK44" i="99"/>
  <c r="BE44" i="2"/>
  <c r="BE43" i="104"/>
  <c r="BE43" i="173"/>
  <c r="BE43" i="21"/>
  <c r="BE43" i="99"/>
  <c r="BE43" i="114"/>
  <c r="BL37" i="2"/>
  <c r="BL36" i="150"/>
  <c r="BL36" i="148"/>
  <c r="BL36" i="147"/>
  <c r="BL36" i="146"/>
  <c r="BL36" i="149"/>
  <c r="BL36" i="174"/>
  <c r="BL36" i="115"/>
  <c r="BL36" i="40"/>
  <c r="BL36" i="77"/>
  <c r="BL36" i="29"/>
  <c r="BL36" i="42"/>
  <c r="BL36" i="21"/>
  <c r="BL36" i="173"/>
  <c r="BL36" i="99"/>
  <c r="BL36" i="114"/>
  <c r="BL36" i="104"/>
  <c r="BD44" i="2"/>
  <c r="BD43" i="173"/>
  <c r="BD43" i="21"/>
  <c r="BD43" i="104"/>
  <c r="BD43" i="114"/>
  <c r="BD43" i="99"/>
  <c r="AZ37" i="2"/>
  <c r="AZ36" i="150"/>
  <c r="AZ36" i="148"/>
  <c r="AZ36" i="147"/>
  <c r="AZ36" i="146"/>
  <c r="AZ36" i="149"/>
  <c r="AZ36" i="174"/>
  <c r="AZ36" i="115"/>
  <c r="AZ36" i="40"/>
  <c r="AZ36" i="77"/>
  <c r="AZ36" i="29"/>
  <c r="AZ36" i="42"/>
  <c r="AZ36" i="173"/>
  <c r="AZ36" i="21"/>
  <c r="AZ36" i="114"/>
  <c r="AZ36" i="99"/>
  <c r="AZ36" i="104"/>
  <c r="BG32" i="150"/>
  <c r="BG32" i="148"/>
  <c r="BG32" i="147"/>
  <c r="BG32" i="146"/>
  <c r="BG32" i="149"/>
  <c r="BG32" i="174"/>
  <c r="BG32" i="115"/>
  <c r="BG32" i="40"/>
  <c r="BG32" i="77"/>
  <c r="BG32" i="29"/>
  <c r="BG32" i="42"/>
  <c r="BG32" i="173"/>
  <c r="BG32" i="104"/>
  <c r="BG32" i="21"/>
  <c r="BG32" i="114"/>
  <c r="BG32" i="99"/>
  <c r="BM37" i="2"/>
  <c r="BM36" i="150"/>
  <c r="BM36" i="148"/>
  <c r="BM36" i="147"/>
  <c r="BM36" i="146"/>
  <c r="BM36" i="149"/>
  <c r="BM36" i="115"/>
  <c r="BM36" i="174"/>
  <c r="BM36" i="40"/>
  <c r="BM36" i="77"/>
  <c r="BM36" i="104"/>
  <c r="BM36" i="42"/>
  <c r="BM36" i="29"/>
  <c r="BM36" i="21"/>
  <c r="BM36" i="99"/>
  <c r="BM36" i="114"/>
  <c r="BM36" i="173"/>
  <c r="BO27" i="148"/>
  <c r="BO27" i="150"/>
  <c r="BO27" i="147"/>
  <c r="BO27" i="146"/>
  <c r="BO27" i="149"/>
  <c r="BO27" i="174"/>
  <c r="BO27" i="115"/>
  <c r="BO27" i="40"/>
  <c r="BO27" i="77"/>
  <c r="BO27" i="29"/>
  <c r="BO27" i="42"/>
  <c r="BO27" i="173"/>
  <c r="BO27" i="21"/>
  <c r="BO27" i="104"/>
  <c r="BO27" i="114"/>
  <c r="BO27" i="99"/>
  <c r="BI32" i="2"/>
  <c r="BI31" i="150"/>
  <c r="BI31" i="148"/>
  <c r="BI31" i="147"/>
  <c r="BI31" i="146"/>
  <c r="BI31" i="149"/>
  <c r="BI31" i="115"/>
  <c r="BI31" i="174"/>
  <c r="BI31" i="77"/>
  <c r="BI31" i="29"/>
  <c r="BI31" i="40"/>
  <c r="BI31" i="173"/>
  <c r="BI31" i="104"/>
  <c r="BI31" i="42"/>
  <c r="BI31" i="21"/>
  <c r="BI31" i="99"/>
  <c r="BI31" i="114"/>
  <c r="BJ45" i="2"/>
  <c r="BJ44" i="21"/>
  <c r="BJ44" i="104"/>
  <c r="BJ44" i="114"/>
  <c r="BJ44" i="99"/>
  <c r="BJ44" i="173"/>
  <c r="AZ57" i="114"/>
  <c r="BF32" i="150"/>
  <c r="BF32" i="148"/>
  <c r="BF32" i="147"/>
  <c r="BF32" i="146"/>
  <c r="BF32" i="149"/>
  <c r="BF32" i="174"/>
  <c r="BF32" i="115"/>
  <c r="BF32" i="40"/>
  <c r="BF32" i="77"/>
  <c r="BF32" i="29"/>
  <c r="BF32" i="42"/>
  <c r="BF32" i="173"/>
  <c r="BF32" i="21"/>
  <c r="BF32" i="114"/>
  <c r="BF32" i="104"/>
  <c r="BF32" i="99"/>
  <c r="BB27" i="2"/>
  <c r="BB26" i="150"/>
  <c r="BB26" i="148"/>
  <c r="BB26" i="147"/>
  <c r="BB26" i="146"/>
  <c r="BB26" i="149"/>
  <c r="BB26" i="115"/>
  <c r="BB26" i="40"/>
  <c r="BB26" i="174"/>
  <c r="BB26" i="42"/>
  <c r="BB26" i="173"/>
  <c r="BB26" i="29"/>
  <c r="BB26" i="21"/>
  <c r="BB26" i="114"/>
  <c r="BB26" i="104"/>
  <c r="BB26" i="77"/>
  <c r="BB26" i="99"/>
  <c r="BO38" i="2"/>
  <c r="BO37" i="150"/>
  <c r="BO37" i="148"/>
  <c r="BO37" i="147"/>
  <c r="BO37" i="146"/>
  <c r="BO37" i="149"/>
  <c r="BO37" i="174"/>
  <c r="BO37" i="115"/>
  <c r="BO37" i="40"/>
  <c r="BO37" i="77"/>
  <c r="BO37" i="29"/>
  <c r="BO37" i="42"/>
  <c r="BO37" i="21"/>
  <c r="BO37" i="104"/>
  <c r="BO37" i="173"/>
  <c r="BO37" i="114"/>
  <c r="BO37" i="99"/>
  <c r="BI27" i="2"/>
  <c r="BI26" i="150"/>
  <c r="BI26" i="148"/>
  <c r="BI26" i="147"/>
  <c r="BI26" i="146"/>
  <c r="BI26" i="149"/>
  <c r="BI26" i="174"/>
  <c r="BI26" i="40"/>
  <c r="BI26" i="115"/>
  <c r="BI26" i="77"/>
  <c r="BI26" i="29"/>
  <c r="BI26" i="104"/>
  <c r="BI26" i="173"/>
  <c r="BI26" i="42"/>
  <c r="BI26" i="21"/>
  <c r="BI26" i="99"/>
  <c r="BI26" i="114"/>
  <c r="AW27" i="150"/>
  <c r="AW27" i="148"/>
  <c r="AW27" i="147"/>
  <c r="AW27" i="146"/>
  <c r="AW27" i="149"/>
  <c r="AW27" i="174"/>
  <c r="AW27" i="115"/>
  <c r="AW27" i="40"/>
  <c r="AW27" i="42"/>
  <c r="AW27" i="173"/>
  <c r="AW27" i="29"/>
  <c r="AW27" i="77"/>
  <c r="AW27" i="21"/>
  <c r="AW27" i="114"/>
  <c r="AW27" i="104"/>
  <c r="AW27" i="99"/>
  <c r="AQ31" i="150"/>
  <c r="AQ31" i="148"/>
  <c r="AQ31" i="147"/>
  <c r="AQ31" i="146"/>
  <c r="AQ31" i="149"/>
  <c r="AQ31" i="174"/>
  <c r="AQ31" i="115"/>
  <c r="AQ31" i="40"/>
  <c r="AQ31" i="77"/>
  <c r="AQ31" i="29"/>
  <c r="AQ31" i="42"/>
  <c r="AQ31" i="173"/>
  <c r="AQ31" i="21"/>
  <c r="AQ31" i="104"/>
  <c r="AQ31" i="114"/>
  <c r="AQ31" i="99"/>
  <c r="AQ32" i="2"/>
  <c r="AV58" i="2"/>
  <c r="AV57" i="173"/>
  <c r="AV57" i="21"/>
  <c r="AV57" i="104"/>
  <c r="AV57" i="114"/>
  <c r="AV57" i="99"/>
  <c r="BL44" i="2"/>
  <c r="BL43" i="173"/>
  <c r="BL43" i="21"/>
  <c r="BL43" i="104"/>
  <c r="BL43" i="99"/>
  <c r="BL43" i="114"/>
  <c r="BH32" i="2"/>
  <c r="BH31" i="150"/>
  <c r="BH31" i="148"/>
  <c r="BH31" i="147"/>
  <c r="BH31" i="146"/>
  <c r="BH31" i="149"/>
  <c r="BH31" i="174"/>
  <c r="BH31" i="115"/>
  <c r="BH31" i="40"/>
  <c r="BH31" i="77"/>
  <c r="BH31" i="42"/>
  <c r="BH31" i="173"/>
  <c r="BH31" i="29"/>
  <c r="BH31" i="21"/>
  <c r="BH31" i="99"/>
  <c r="BH31" i="104"/>
  <c r="BH31" i="114"/>
  <c r="AV45" i="2"/>
  <c r="AV44" i="173"/>
  <c r="AV44" i="21"/>
  <c r="AV44" i="114"/>
  <c r="AV44" i="99"/>
  <c r="AV44" i="104"/>
  <c r="AR32" i="2"/>
  <c r="AR31" i="150"/>
  <c r="AR31" i="148"/>
  <c r="AR31" i="147"/>
  <c r="AR31" i="146"/>
  <c r="AR31" i="149"/>
  <c r="AR31" i="174"/>
  <c r="AR31" i="115"/>
  <c r="AR31" i="40"/>
  <c r="AR31" i="77"/>
  <c r="AR31" i="42"/>
  <c r="AR31" i="173"/>
  <c r="AR31" i="29"/>
  <c r="AR31" i="21"/>
  <c r="AR31" i="99"/>
  <c r="AR31" i="104"/>
  <c r="AR31" i="114"/>
  <c r="BJ58" i="2"/>
  <c r="BJ57" i="104"/>
  <c r="BJ57" i="173"/>
  <c r="BJ57" i="114"/>
  <c r="BJ57" i="99"/>
  <c r="BJ57" i="21"/>
  <c r="AP13" i="150"/>
  <c r="AP13" i="148"/>
  <c r="AP13" i="147"/>
  <c r="AP13" i="146"/>
  <c r="AP13" i="149"/>
  <c r="AP13" i="174"/>
  <c r="AP13" i="40"/>
  <c r="AP13" i="115"/>
  <c r="AP13" i="77"/>
  <c r="AP13" i="29"/>
  <c r="AP13" i="173"/>
  <c r="AP13" i="104"/>
  <c r="AP13" i="42"/>
  <c r="AP13" i="21"/>
  <c r="AP13" i="99"/>
  <c r="AP13" i="114"/>
  <c r="AS27" i="150"/>
  <c r="AS27" i="148"/>
  <c r="AS27" i="147"/>
  <c r="AS27" i="146"/>
  <c r="AS27" i="174"/>
  <c r="AS27" i="115"/>
  <c r="AS27" i="40"/>
  <c r="AS27" i="149"/>
  <c r="AS27" i="42"/>
  <c r="AS27" i="173"/>
  <c r="AS27" i="77"/>
  <c r="AS27" i="21"/>
  <c r="AS27" i="114"/>
  <c r="AS27" i="104"/>
  <c r="AS27" i="29"/>
  <c r="AS27" i="99"/>
  <c r="AS32" i="150"/>
  <c r="AS32" i="148"/>
  <c r="AS32" i="147"/>
  <c r="AS32" i="146"/>
  <c r="AS32" i="174"/>
  <c r="AS32" i="115"/>
  <c r="AS32" i="149"/>
  <c r="AS32" i="42"/>
  <c r="AS32" i="173"/>
  <c r="AS32" i="77"/>
  <c r="AS32" i="29"/>
  <c r="AS32" i="40"/>
  <c r="AS32" i="21"/>
  <c r="AS32" i="114"/>
  <c r="AS32" i="104"/>
  <c r="AS32" i="99"/>
  <c r="BC27" i="150"/>
  <c r="BC27" i="148"/>
  <c r="BC27" i="147"/>
  <c r="BC27" i="146"/>
  <c r="BC27" i="149"/>
  <c r="BC27" i="174"/>
  <c r="BC27" i="115"/>
  <c r="BC27" i="40"/>
  <c r="BC27" i="77"/>
  <c r="BC27" i="29"/>
  <c r="BC27" i="42"/>
  <c r="BC27" i="173"/>
  <c r="BC27" i="104"/>
  <c r="BC27" i="21"/>
  <c r="BC27" i="99"/>
  <c r="BC27" i="114"/>
  <c r="BO45" i="2"/>
  <c r="BO44" i="173"/>
  <c r="BO44" i="21"/>
  <c r="BO44" i="104"/>
  <c r="BO44" i="114"/>
  <c r="BO44" i="99"/>
  <c r="BF38" i="2"/>
  <c r="BF37" i="150"/>
  <c r="BF37" i="148"/>
  <c r="BF37" i="147"/>
  <c r="BF37" i="146"/>
  <c r="BF37" i="149"/>
  <c r="BF37" i="174"/>
  <c r="BF37" i="115"/>
  <c r="BF37" i="40"/>
  <c r="BF37" i="77"/>
  <c r="BF37" i="29"/>
  <c r="BF37" i="42"/>
  <c r="BF37" i="173"/>
  <c r="BF37" i="21"/>
  <c r="BF37" i="114"/>
  <c r="BF37" i="104"/>
  <c r="BF37" i="99"/>
  <c r="AY37" i="2"/>
  <c r="AY36" i="150"/>
  <c r="AY36" i="148"/>
  <c r="AY36" i="147"/>
  <c r="AY36" i="146"/>
  <c r="AY36" i="149"/>
  <c r="AY36" i="174"/>
  <c r="AY36" i="115"/>
  <c r="AY36" i="40"/>
  <c r="AY36" i="77"/>
  <c r="AY36" i="29"/>
  <c r="AY36" i="42"/>
  <c r="AY36" i="173"/>
  <c r="AY36" i="21"/>
  <c r="AY36" i="114"/>
  <c r="AY36" i="104"/>
  <c r="AY36" i="99"/>
  <c r="AP57" i="2"/>
  <c r="AP56" i="173"/>
  <c r="AP56" i="21"/>
  <c r="AP56" i="104"/>
  <c r="AP56" i="114"/>
  <c r="AP56" i="99"/>
  <c r="BO32" i="148"/>
  <c r="BO32" i="174"/>
  <c r="BO32" i="29"/>
  <c r="BO32" i="104"/>
  <c r="AQ27" i="2"/>
  <c r="AQ26" i="150"/>
  <c r="AQ26" i="148"/>
  <c r="AQ26" i="147"/>
  <c r="AQ26" i="146"/>
  <c r="AQ26" i="149"/>
  <c r="AQ26" i="115"/>
  <c r="AQ26" i="40"/>
  <c r="AQ26" i="174"/>
  <c r="AQ26" i="77"/>
  <c r="AQ26" i="29"/>
  <c r="AQ26" i="42"/>
  <c r="AQ26" i="173"/>
  <c r="AQ26" i="21"/>
  <c r="AQ26" i="104"/>
  <c r="AQ26" i="114"/>
  <c r="AQ26" i="99"/>
  <c r="BB58" i="2"/>
  <c r="BB57" i="104"/>
  <c r="BB57" i="173"/>
  <c r="BB57" i="114"/>
  <c r="BB57" i="99"/>
  <c r="BB57" i="21"/>
  <c r="AT36" i="150"/>
  <c r="AT36" i="147"/>
  <c r="AT36" i="148"/>
  <c r="AT36" i="146"/>
  <c r="AT36" i="149"/>
  <c r="AT36" i="174"/>
  <c r="AT36" i="115"/>
  <c r="AT36" i="40"/>
  <c r="AT36" i="29"/>
  <c r="AT36" i="42"/>
  <c r="AT36" i="77"/>
  <c r="AT36" i="173"/>
  <c r="AT36" i="21"/>
  <c r="AT36" i="104"/>
  <c r="AT36" i="114"/>
  <c r="AT37" i="2"/>
  <c r="AT36" i="99"/>
  <c r="BL58" i="2"/>
  <c r="BL57" i="173"/>
  <c r="BL57" i="21"/>
  <c r="BL57" i="99"/>
  <c r="BL57" i="104"/>
  <c r="BL57" i="114"/>
  <c r="BK27" i="150"/>
  <c r="BK27" i="148"/>
  <c r="BK27" i="147"/>
  <c r="BK27" i="146"/>
  <c r="BK27" i="149"/>
  <c r="BK27" i="174"/>
  <c r="BK27" i="115"/>
  <c r="BK27" i="40"/>
  <c r="BK27" i="77"/>
  <c r="BK27" i="29"/>
  <c r="BK27" i="42"/>
  <c r="BK27" i="173"/>
  <c r="BK27" i="21"/>
  <c r="BK27" i="104"/>
  <c r="BK27" i="114"/>
  <c r="BK27" i="99"/>
  <c r="BB37" i="2"/>
  <c r="BB36" i="150"/>
  <c r="BB36" i="148"/>
  <c r="BB36" i="147"/>
  <c r="BB36" i="146"/>
  <c r="BB36" i="174"/>
  <c r="BB36" i="115"/>
  <c r="BB36" i="149"/>
  <c r="BB36" i="29"/>
  <c r="BB36" i="42"/>
  <c r="BB36" i="77"/>
  <c r="BB36" i="40"/>
  <c r="BB36" i="173"/>
  <c r="BB36" i="21"/>
  <c r="BB36" i="114"/>
  <c r="BB36" i="104"/>
  <c r="BB36" i="99"/>
  <c r="AU36" i="150"/>
  <c r="AU36" i="148"/>
  <c r="AU36" i="147"/>
  <c r="AU36" i="146"/>
  <c r="AU36" i="149"/>
  <c r="AU36" i="174"/>
  <c r="AU36" i="115"/>
  <c r="AU36" i="40"/>
  <c r="AU36" i="77"/>
  <c r="AU36" i="29"/>
  <c r="AU36" i="42"/>
  <c r="AU36" i="173"/>
  <c r="AU36" i="21"/>
  <c r="AU36" i="104"/>
  <c r="AU36" i="114"/>
  <c r="AU36" i="99"/>
  <c r="AU37" i="2"/>
  <c r="BF45" i="2"/>
  <c r="BF44" i="114"/>
  <c r="BF44" i="99"/>
  <c r="BF44" i="104"/>
  <c r="BF44" i="173"/>
  <c r="BF44" i="21"/>
  <c r="BN32" i="104"/>
  <c r="BO32" i="21" l="1"/>
  <c r="BO32" i="77"/>
  <c r="BO32" i="149"/>
  <c r="BO32" i="150"/>
  <c r="AZ57" i="21"/>
  <c r="BO32" i="114"/>
  <c r="BO32" i="173"/>
  <c r="BO32" i="40"/>
  <c r="BO32" i="146"/>
  <c r="AZ57" i="104"/>
  <c r="AZ57" i="173"/>
  <c r="BO32" i="99"/>
  <c r="BO32" i="42"/>
  <c r="BO32" i="115"/>
  <c r="AZ57" i="99"/>
  <c r="BN32" i="174"/>
  <c r="BK57" i="114"/>
  <c r="BN32" i="173"/>
  <c r="BN32" i="146"/>
  <c r="BK57" i="104"/>
  <c r="BJ37" i="114"/>
  <c r="BJ37" i="77"/>
  <c r="BJ37" i="149"/>
  <c r="BJ37" i="150"/>
  <c r="BN32" i="29"/>
  <c r="BN32" i="148"/>
  <c r="BK58" i="2"/>
  <c r="BK58" i="21" s="1"/>
  <c r="BJ37" i="99"/>
  <c r="BJ37" i="173"/>
  <c r="BJ37" i="40"/>
  <c r="BJ37" i="146"/>
  <c r="BN32" i="21"/>
  <c r="BN32" i="40"/>
  <c r="BN32" i="99"/>
  <c r="BN32" i="42"/>
  <c r="BN32" i="115"/>
  <c r="BN32" i="147"/>
  <c r="BK57" i="99"/>
  <c r="BK57" i="21"/>
  <c r="BN32" i="114"/>
  <c r="BN32" i="77"/>
  <c r="BN32" i="149"/>
  <c r="BB58" i="173"/>
  <c r="BB58" i="104"/>
  <c r="BB58" i="114"/>
  <c r="BB58" i="99"/>
  <c r="BB58" i="21"/>
  <c r="BM44" i="173"/>
  <c r="BM44" i="21"/>
  <c r="BM44" i="114"/>
  <c r="BM44" i="99"/>
  <c r="BM45" i="2"/>
  <c r="BM44" i="104"/>
  <c r="BI58" i="2"/>
  <c r="BI57" i="104"/>
  <c r="BI57" i="173"/>
  <c r="BI57" i="21"/>
  <c r="BI57" i="99"/>
  <c r="BI57" i="114"/>
  <c r="AP32" i="150"/>
  <c r="AP32" i="148"/>
  <c r="AP32" i="147"/>
  <c r="AP32" i="146"/>
  <c r="AP32" i="149"/>
  <c r="AP32" i="174"/>
  <c r="AP32" i="115"/>
  <c r="AP32" i="40"/>
  <c r="AP32" i="77"/>
  <c r="AP32" i="29"/>
  <c r="AP32" i="42"/>
  <c r="AP32" i="173"/>
  <c r="AP32" i="21"/>
  <c r="AP32" i="114"/>
  <c r="AP32" i="104"/>
  <c r="AP32" i="99"/>
  <c r="BB45" i="2"/>
  <c r="BB44" i="173"/>
  <c r="BB44" i="21"/>
  <c r="BB44" i="104"/>
  <c r="BB44" i="114"/>
  <c r="BB44" i="99"/>
  <c r="BK38" i="2"/>
  <c r="BK37" i="150"/>
  <c r="BK37" i="148"/>
  <c r="BK37" i="147"/>
  <c r="BK37" i="146"/>
  <c r="BK37" i="149"/>
  <c r="BK37" i="174"/>
  <c r="BK37" i="115"/>
  <c r="BK37" i="40"/>
  <c r="BK37" i="77"/>
  <c r="BK37" i="29"/>
  <c r="BK37" i="42"/>
  <c r="BK37" i="21"/>
  <c r="BK37" i="104"/>
  <c r="BK37" i="173"/>
  <c r="BK37" i="114"/>
  <c r="BK37" i="99"/>
  <c r="AQ45" i="2"/>
  <c r="AQ44" i="173"/>
  <c r="AQ44" i="21"/>
  <c r="AQ44" i="114"/>
  <c r="AQ44" i="99"/>
  <c r="AQ44" i="104"/>
  <c r="BD32" i="150"/>
  <c r="BD32" i="148"/>
  <c r="BD32" i="147"/>
  <c r="BD32" i="146"/>
  <c r="BD32" i="149"/>
  <c r="BD32" i="115"/>
  <c r="BD32" i="174"/>
  <c r="BD32" i="40"/>
  <c r="BD32" i="77"/>
  <c r="BD32" i="29"/>
  <c r="BD32" i="173"/>
  <c r="BD32" i="42"/>
  <c r="BD32" i="104"/>
  <c r="BD32" i="99"/>
  <c r="BD32" i="21"/>
  <c r="BD32" i="114"/>
  <c r="BH58" i="173"/>
  <c r="BH58" i="21"/>
  <c r="BH58" i="104"/>
  <c r="BH58" i="99"/>
  <c r="BH58" i="114"/>
  <c r="AY45" i="2"/>
  <c r="AY44" i="173"/>
  <c r="AY44" i="21"/>
  <c r="AY44" i="104"/>
  <c r="AY44" i="114"/>
  <c r="AY44" i="99"/>
  <c r="BF46" i="2"/>
  <c r="BF45" i="173"/>
  <c r="BF45" i="21"/>
  <c r="BF45" i="104"/>
  <c r="BF45" i="99"/>
  <c r="BF45" i="114"/>
  <c r="BL58" i="173"/>
  <c r="BL58" i="21"/>
  <c r="BL58" i="104"/>
  <c r="BL58" i="99"/>
  <c r="BL58" i="114"/>
  <c r="AQ27" i="150"/>
  <c r="AQ27" i="148"/>
  <c r="AQ27" i="147"/>
  <c r="AQ27" i="146"/>
  <c r="AQ27" i="149"/>
  <c r="AQ27" i="174"/>
  <c r="AQ27" i="115"/>
  <c r="AQ27" i="40"/>
  <c r="AQ27" i="77"/>
  <c r="AQ27" i="29"/>
  <c r="AQ27" i="42"/>
  <c r="AQ27" i="173"/>
  <c r="AQ27" i="104"/>
  <c r="AQ27" i="21"/>
  <c r="AQ27" i="99"/>
  <c r="AQ27" i="114"/>
  <c r="BF39" i="2"/>
  <c r="BF38" i="148"/>
  <c r="BF38" i="150"/>
  <c r="BF38" i="147"/>
  <c r="BF38" i="146"/>
  <c r="BF38" i="149"/>
  <c r="BF38" i="174"/>
  <c r="BF38" i="115"/>
  <c r="BF38" i="40"/>
  <c r="BF38" i="77"/>
  <c r="BF38" i="29"/>
  <c r="BF38" i="42"/>
  <c r="BF38" i="104"/>
  <c r="BF38" i="173"/>
  <c r="BF38" i="21"/>
  <c r="BF38" i="114"/>
  <c r="BF38" i="99"/>
  <c r="BJ58" i="21"/>
  <c r="BJ58" i="104"/>
  <c r="BJ58" i="114"/>
  <c r="BJ58" i="99"/>
  <c r="BJ58" i="173"/>
  <c r="BL44" i="173"/>
  <c r="BL44" i="21"/>
  <c r="BL44" i="104"/>
  <c r="BL44" i="99"/>
  <c r="BL44" i="114"/>
  <c r="BL45" i="2"/>
  <c r="BI27" i="150"/>
  <c r="BI27" i="148"/>
  <c r="BI27" i="147"/>
  <c r="BI27" i="146"/>
  <c r="BI27" i="174"/>
  <c r="BI27" i="115"/>
  <c r="BI27" i="40"/>
  <c r="BI27" i="42"/>
  <c r="BI27" i="173"/>
  <c r="BI27" i="149"/>
  <c r="BI27" i="77"/>
  <c r="BI27" i="114"/>
  <c r="BI27" i="29"/>
  <c r="BI27" i="21"/>
  <c r="BI27" i="99"/>
  <c r="BI27" i="104"/>
  <c r="AZ58" i="173"/>
  <c r="AZ58" i="21"/>
  <c r="AZ58" i="104"/>
  <c r="AZ58" i="114"/>
  <c r="AZ58" i="99"/>
  <c r="BM38" i="2"/>
  <c r="BM37" i="150"/>
  <c r="BM37" i="148"/>
  <c r="BM37" i="147"/>
  <c r="BM37" i="146"/>
  <c r="BM37" i="174"/>
  <c r="BM37" i="115"/>
  <c r="BM37" i="149"/>
  <c r="BM37" i="29"/>
  <c r="BM37" i="42"/>
  <c r="BM37" i="77"/>
  <c r="BM37" i="40"/>
  <c r="BM37" i="173"/>
  <c r="BM37" i="114"/>
  <c r="BM37" i="21"/>
  <c r="BM37" i="104"/>
  <c r="BM37" i="99"/>
  <c r="BL38" i="2"/>
  <c r="BL37" i="150"/>
  <c r="BL37" i="148"/>
  <c r="BL37" i="147"/>
  <c r="BL37" i="146"/>
  <c r="BL37" i="149"/>
  <c r="BL37" i="115"/>
  <c r="BL37" i="40"/>
  <c r="BL37" i="77"/>
  <c r="BL37" i="174"/>
  <c r="BL37" i="21"/>
  <c r="BL37" i="104"/>
  <c r="BL37" i="42"/>
  <c r="BL37" i="173"/>
  <c r="BL37" i="114"/>
  <c r="BL37" i="99"/>
  <c r="BL37" i="29"/>
  <c r="BK46" i="2"/>
  <c r="BK45" i="21"/>
  <c r="BK45" i="173"/>
  <c r="BK45" i="114"/>
  <c r="BK45" i="104"/>
  <c r="BK45" i="99"/>
  <c r="AY58" i="173"/>
  <c r="AY58" i="21"/>
  <c r="AY58" i="104"/>
  <c r="AY58" i="114"/>
  <c r="AY58" i="99"/>
  <c r="AT58" i="2"/>
  <c r="AT57" i="173"/>
  <c r="AT57" i="21"/>
  <c r="AT57" i="114"/>
  <c r="AT57" i="99"/>
  <c r="AT57" i="104"/>
  <c r="BN45" i="173"/>
  <c r="BN45" i="104"/>
  <c r="BN45" i="21"/>
  <c r="BN45" i="99"/>
  <c r="BN45" i="114"/>
  <c r="BN46" i="2"/>
  <c r="AZ46" i="2"/>
  <c r="AZ45" i="173"/>
  <c r="AZ45" i="21"/>
  <c r="AZ45" i="114"/>
  <c r="AZ45" i="99"/>
  <c r="AZ45" i="104"/>
  <c r="BD27" i="150"/>
  <c r="BD27" i="148"/>
  <c r="BD27" i="147"/>
  <c r="BD27" i="146"/>
  <c r="BD27" i="149"/>
  <c r="BD27" i="40"/>
  <c r="BD27" i="115"/>
  <c r="BD27" i="77"/>
  <c r="BD27" i="29"/>
  <c r="BD27" i="174"/>
  <c r="BD27" i="173"/>
  <c r="BD27" i="104"/>
  <c r="BD27" i="42"/>
  <c r="BD27" i="21"/>
  <c r="BD27" i="114"/>
  <c r="BD27" i="99"/>
  <c r="BP32" i="150"/>
  <c r="BP32" i="148"/>
  <c r="BP32" i="149"/>
  <c r="BP32" i="147"/>
  <c r="BP32" i="146"/>
  <c r="BP32" i="115"/>
  <c r="BP32" i="174"/>
  <c r="BP32" i="40"/>
  <c r="BP32" i="77"/>
  <c r="BP32" i="29"/>
  <c r="BP32" i="42"/>
  <c r="BP32" i="21"/>
  <c r="BP32" i="104"/>
  <c r="BP32" i="173"/>
  <c r="BP32" i="114"/>
  <c r="BP32" i="99"/>
  <c r="BL32" i="150"/>
  <c r="BL32" i="148"/>
  <c r="BL32" i="147"/>
  <c r="BL32" i="146"/>
  <c r="BL32" i="149"/>
  <c r="BL32" i="174"/>
  <c r="BL32" i="40"/>
  <c r="BL32" i="77"/>
  <c r="BL32" i="29"/>
  <c r="BL32" i="115"/>
  <c r="BL32" i="21"/>
  <c r="BL32" i="104"/>
  <c r="BL32" i="173"/>
  <c r="BL32" i="99"/>
  <c r="BL32" i="114"/>
  <c r="BL32" i="42"/>
  <c r="AU45" i="2"/>
  <c r="AU44" i="173"/>
  <c r="AU44" i="21"/>
  <c r="AU44" i="104"/>
  <c r="AU44" i="114"/>
  <c r="AU44" i="99"/>
  <c r="AV32" i="150"/>
  <c r="AV32" i="148"/>
  <c r="AV32" i="147"/>
  <c r="AV32" i="146"/>
  <c r="AV32" i="149"/>
  <c r="AV32" i="174"/>
  <c r="AV32" i="40"/>
  <c r="AV32" i="77"/>
  <c r="AV32" i="29"/>
  <c r="AV32" i="115"/>
  <c r="AV32" i="104"/>
  <c r="AV32" i="173"/>
  <c r="AV32" i="21"/>
  <c r="AV32" i="99"/>
  <c r="AV32" i="42"/>
  <c r="AV32" i="114"/>
  <c r="BJ27" i="150"/>
  <c r="BJ27" i="148"/>
  <c r="BJ27" i="147"/>
  <c r="BJ27" i="146"/>
  <c r="BJ27" i="149"/>
  <c r="BJ27" i="174"/>
  <c r="BJ27" i="115"/>
  <c r="BJ27" i="40"/>
  <c r="BJ27" i="77"/>
  <c r="BJ27" i="29"/>
  <c r="BJ27" i="42"/>
  <c r="BJ27" i="173"/>
  <c r="BJ27" i="114"/>
  <c r="BJ27" i="21"/>
  <c r="BJ27" i="99"/>
  <c r="BJ27" i="104"/>
  <c r="BE58" i="2"/>
  <c r="BE57" i="104"/>
  <c r="BE57" i="173"/>
  <c r="BE57" i="21"/>
  <c r="BE57" i="99"/>
  <c r="BE57" i="114"/>
  <c r="AV27" i="150"/>
  <c r="AV27" i="148"/>
  <c r="AV27" i="147"/>
  <c r="AV27" i="149"/>
  <c r="AV27" i="146"/>
  <c r="AV27" i="115"/>
  <c r="AV27" i="174"/>
  <c r="AV27" i="77"/>
  <c r="AV27" i="29"/>
  <c r="AV27" i="40"/>
  <c r="AV27" i="42"/>
  <c r="AV27" i="104"/>
  <c r="AV27" i="114"/>
  <c r="AV27" i="99"/>
  <c r="AV27" i="173"/>
  <c r="AV27" i="21"/>
  <c r="AR58" i="173"/>
  <c r="AR58" i="21"/>
  <c r="AR58" i="114"/>
  <c r="AR58" i="104"/>
  <c r="AR58" i="99"/>
  <c r="BF58" i="21"/>
  <c r="BF58" i="114"/>
  <c r="BF58" i="99"/>
  <c r="BF58" i="104"/>
  <c r="BF58" i="173"/>
  <c r="BG45" i="173"/>
  <c r="BG45" i="21"/>
  <c r="BG45" i="104"/>
  <c r="BG46" i="2"/>
  <c r="BG45" i="99"/>
  <c r="BG45" i="114"/>
  <c r="AW32" i="150"/>
  <c r="AW32" i="147"/>
  <c r="AW32" i="148"/>
  <c r="AW32" i="146"/>
  <c r="AW32" i="174"/>
  <c r="AW32" i="115"/>
  <c r="AW32" i="149"/>
  <c r="AW32" i="42"/>
  <c r="AW32" i="173"/>
  <c r="AW32" i="77"/>
  <c r="AW32" i="40"/>
  <c r="AW32" i="21"/>
  <c r="AW32" i="114"/>
  <c r="AW32" i="104"/>
  <c r="AW32" i="29"/>
  <c r="AW32" i="99"/>
  <c r="BD38" i="2"/>
  <c r="BD37" i="150"/>
  <c r="BD37" i="148"/>
  <c r="BD37" i="149"/>
  <c r="BD37" i="147"/>
  <c r="BD37" i="146"/>
  <c r="BD37" i="115"/>
  <c r="BD37" i="174"/>
  <c r="BD37" i="40"/>
  <c r="BD37" i="77"/>
  <c r="BD37" i="42"/>
  <c r="BD37" i="29"/>
  <c r="BD37" i="104"/>
  <c r="BD37" i="114"/>
  <c r="BD37" i="99"/>
  <c r="BD37" i="173"/>
  <c r="BD37" i="21"/>
  <c r="BP58" i="173"/>
  <c r="BP58" i="21"/>
  <c r="BP58" i="104"/>
  <c r="BP58" i="114"/>
  <c r="BP58" i="99"/>
  <c r="AP27" i="2"/>
  <c r="AP26" i="150"/>
  <c r="AP26" i="148"/>
  <c r="AP26" i="147"/>
  <c r="AP26" i="146"/>
  <c r="AP26" i="115"/>
  <c r="AP26" i="40"/>
  <c r="AP26" i="149"/>
  <c r="AP26" i="174"/>
  <c r="AP26" i="77"/>
  <c r="AP26" i="29"/>
  <c r="AP26" i="42"/>
  <c r="AP26" i="173"/>
  <c r="AP26" i="21"/>
  <c r="AP26" i="104"/>
  <c r="AP26" i="114"/>
  <c r="AP26" i="99"/>
  <c r="BI45" i="2"/>
  <c r="BI44" i="173"/>
  <c r="BI44" i="21"/>
  <c r="BI44" i="104"/>
  <c r="BI44" i="114"/>
  <c r="BI44" i="99"/>
  <c r="AW58" i="2"/>
  <c r="AW57" i="173"/>
  <c r="AW57" i="21"/>
  <c r="AW57" i="104"/>
  <c r="AW57" i="114"/>
  <c r="AW57" i="99"/>
  <c r="AU58" i="173"/>
  <c r="AU58" i="21"/>
  <c r="AU58" i="104"/>
  <c r="AU58" i="114"/>
  <c r="AU58" i="99"/>
  <c r="AP45" i="2"/>
  <c r="AP44" i="104"/>
  <c r="AP44" i="114"/>
  <c r="AP44" i="99"/>
  <c r="AP44" i="173"/>
  <c r="AP44" i="21"/>
  <c r="AQ38" i="2"/>
  <c r="AQ37" i="150"/>
  <c r="AQ37" i="148"/>
  <c r="AQ37" i="147"/>
  <c r="AQ37" i="146"/>
  <c r="AQ37" i="149"/>
  <c r="AQ37" i="174"/>
  <c r="AQ37" i="115"/>
  <c r="AQ37" i="40"/>
  <c r="AQ37" i="77"/>
  <c r="AQ37" i="29"/>
  <c r="AQ37" i="42"/>
  <c r="AQ37" i="104"/>
  <c r="AQ37" i="173"/>
  <c r="AQ37" i="21"/>
  <c r="AQ37" i="99"/>
  <c r="AQ37" i="114"/>
  <c r="AU37" i="150"/>
  <c r="AU37" i="148"/>
  <c r="AU37" i="147"/>
  <c r="AU37" i="146"/>
  <c r="AU37" i="149"/>
  <c r="AU37" i="174"/>
  <c r="AU37" i="115"/>
  <c r="AU37" i="40"/>
  <c r="AU37" i="77"/>
  <c r="AU37" i="29"/>
  <c r="AU37" i="42"/>
  <c r="AU37" i="104"/>
  <c r="AU37" i="173"/>
  <c r="AU37" i="21"/>
  <c r="AU37" i="99"/>
  <c r="AU38" i="2"/>
  <c r="AU37" i="114"/>
  <c r="AR32" i="150"/>
  <c r="AR32" i="148"/>
  <c r="AR32" i="147"/>
  <c r="AR32" i="146"/>
  <c r="AR32" i="149"/>
  <c r="AR32" i="115"/>
  <c r="AR32" i="40"/>
  <c r="AR32" i="77"/>
  <c r="AR32" i="29"/>
  <c r="AR32" i="174"/>
  <c r="AR32" i="173"/>
  <c r="AR32" i="104"/>
  <c r="AR32" i="42"/>
  <c r="AR32" i="21"/>
  <c r="AR32" i="114"/>
  <c r="AR32" i="99"/>
  <c r="BK58" i="173"/>
  <c r="BK58" i="99"/>
  <c r="BO39" i="2"/>
  <c r="BO38" i="150"/>
  <c r="BO38" i="148"/>
  <c r="BO38" i="147"/>
  <c r="BO38" i="146"/>
  <c r="BO38" i="149"/>
  <c r="BO38" i="115"/>
  <c r="BO38" i="174"/>
  <c r="BO38" i="40"/>
  <c r="BO38" i="77"/>
  <c r="BO38" i="21"/>
  <c r="BO38" i="42"/>
  <c r="BO38" i="29"/>
  <c r="BO38" i="114"/>
  <c r="BO38" i="104"/>
  <c r="BO38" i="99"/>
  <c r="BO38" i="173"/>
  <c r="AZ38" i="2"/>
  <c r="AZ37" i="150"/>
  <c r="AZ37" i="148"/>
  <c r="AZ37" i="147"/>
  <c r="AZ37" i="146"/>
  <c r="AZ37" i="149"/>
  <c r="AZ37" i="174"/>
  <c r="AZ37" i="40"/>
  <c r="AZ37" i="77"/>
  <c r="AZ37" i="29"/>
  <c r="AZ37" i="104"/>
  <c r="AZ37" i="115"/>
  <c r="AZ37" i="173"/>
  <c r="AZ37" i="21"/>
  <c r="AZ37" i="99"/>
  <c r="AZ37" i="42"/>
  <c r="AZ37" i="114"/>
  <c r="AZ32" i="150"/>
  <c r="AZ32" i="148"/>
  <c r="AZ32" i="147"/>
  <c r="AZ32" i="149"/>
  <c r="AZ32" i="146"/>
  <c r="AZ32" i="115"/>
  <c r="AZ32" i="174"/>
  <c r="AZ32" i="40"/>
  <c r="AZ32" i="77"/>
  <c r="AZ32" i="29"/>
  <c r="AZ32" i="42"/>
  <c r="AZ32" i="104"/>
  <c r="AZ32" i="114"/>
  <c r="AZ32" i="99"/>
  <c r="AZ32" i="173"/>
  <c r="AZ32" i="21"/>
  <c r="BA45" i="2"/>
  <c r="BA44" i="173"/>
  <c r="BA44" i="21"/>
  <c r="BA44" i="104"/>
  <c r="BA44" i="114"/>
  <c r="BA44" i="99"/>
  <c r="BM27" i="150"/>
  <c r="BM27" i="148"/>
  <c r="BM27" i="147"/>
  <c r="BM27" i="146"/>
  <c r="BM27" i="149"/>
  <c r="BM27" i="174"/>
  <c r="BM27" i="115"/>
  <c r="BM27" i="40"/>
  <c r="BM27" i="42"/>
  <c r="BM27" i="173"/>
  <c r="BM27" i="29"/>
  <c r="BM27" i="114"/>
  <c r="BM27" i="77"/>
  <c r="BM27" i="21"/>
  <c r="BM27" i="104"/>
  <c r="BM27" i="99"/>
  <c r="BA39" i="150"/>
  <c r="BA39" i="148"/>
  <c r="BA39" i="147"/>
  <c r="BA39" i="146"/>
  <c r="BA39" i="149"/>
  <c r="BA39" i="174"/>
  <c r="BA39" i="115"/>
  <c r="BA39" i="40"/>
  <c r="BA39" i="77"/>
  <c r="BA39" i="29"/>
  <c r="BA39" i="42"/>
  <c r="BA39" i="173"/>
  <c r="BA39" i="21"/>
  <c r="BA39" i="104"/>
  <c r="BA39" i="114"/>
  <c r="BA39" i="99"/>
  <c r="AX58" i="2"/>
  <c r="AX57" i="173"/>
  <c r="AX57" i="21"/>
  <c r="AX57" i="114"/>
  <c r="AX57" i="99"/>
  <c r="AX57" i="104"/>
  <c r="AR27" i="150"/>
  <c r="AR27" i="148"/>
  <c r="AR27" i="147"/>
  <c r="AR27" i="146"/>
  <c r="AR27" i="149"/>
  <c r="AR27" i="174"/>
  <c r="AR27" i="40"/>
  <c r="AR27" i="77"/>
  <c r="AR27" i="29"/>
  <c r="AR27" i="115"/>
  <c r="AR27" i="104"/>
  <c r="AR27" i="173"/>
  <c r="AR27" i="21"/>
  <c r="AR27" i="99"/>
  <c r="AR27" i="114"/>
  <c r="AR27" i="42"/>
  <c r="BP27" i="150"/>
  <c r="BP27" i="148"/>
  <c r="BP27" i="147"/>
  <c r="BP27" i="146"/>
  <c r="BP27" i="149"/>
  <c r="BP27" i="40"/>
  <c r="BP27" i="115"/>
  <c r="BP27" i="174"/>
  <c r="BP27" i="77"/>
  <c r="BP27" i="29"/>
  <c r="BP27" i="173"/>
  <c r="BP27" i="42"/>
  <c r="BP27" i="21"/>
  <c r="BP27" i="104"/>
  <c r="BP27" i="114"/>
  <c r="BP27" i="99"/>
  <c r="AS39" i="2"/>
  <c r="AS38" i="150"/>
  <c r="AS38" i="148"/>
  <c r="AS38" i="147"/>
  <c r="AS38" i="146"/>
  <c r="AS38" i="149"/>
  <c r="AS38" i="174"/>
  <c r="AS38" i="115"/>
  <c r="AS38" i="40"/>
  <c r="AS38" i="77"/>
  <c r="AS38" i="29"/>
  <c r="AS38" i="42"/>
  <c r="AS38" i="173"/>
  <c r="AS38" i="21"/>
  <c r="AS38" i="104"/>
  <c r="AS38" i="114"/>
  <c r="AS38" i="99"/>
  <c r="AS58" i="2"/>
  <c r="AS57" i="173"/>
  <c r="AS57" i="21"/>
  <c r="AS57" i="104"/>
  <c r="AS57" i="114"/>
  <c r="AS57" i="99"/>
  <c r="BO58" i="173"/>
  <c r="BO58" i="21"/>
  <c r="BO58" i="104"/>
  <c r="BO58" i="114"/>
  <c r="BO58" i="99"/>
  <c r="AY27" i="150"/>
  <c r="AY27" i="148"/>
  <c r="AY27" i="147"/>
  <c r="AY27" i="146"/>
  <c r="AY27" i="149"/>
  <c r="AY27" i="174"/>
  <c r="AY27" i="115"/>
  <c r="AY27" i="40"/>
  <c r="AY27" i="77"/>
  <c r="AY27" i="29"/>
  <c r="AY27" i="42"/>
  <c r="AY27" i="173"/>
  <c r="AY27" i="104"/>
  <c r="AY27" i="21"/>
  <c r="AY27" i="99"/>
  <c r="AY27" i="114"/>
  <c r="AY32" i="150"/>
  <c r="AY32" i="148"/>
  <c r="AY32" i="147"/>
  <c r="AY32" i="146"/>
  <c r="AY32" i="149"/>
  <c r="AY32" i="174"/>
  <c r="AY32" i="115"/>
  <c r="AY32" i="40"/>
  <c r="AY32" i="77"/>
  <c r="AY32" i="29"/>
  <c r="AY32" i="42"/>
  <c r="AY32" i="173"/>
  <c r="AY32" i="104"/>
  <c r="AY32" i="21"/>
  <c r="AY32" i="99"/>
  <c r="AY32" i="114"/>
  <c r="BN58" i="173"/>
  <c r="BN58" i="114"/>
  <c r="BN58" i="99"/>
  <c r="BN58" i="21"/>
  <c r="BN58" i="104"/>
  <c r="AT45" i="2"/>
  <c r="AT44" i="104"/>
  <c r="AT44" i="21"/>
  <c r="AT44" i="114"/>
  <c r="AT44" i="99"/>
  <c r="AT44" i="173"/>
  <c r="BH27" i="150"/>
  <c r="BH27" i="148"/>
  <c r="BH27" i="147"/>
  <c r="BH27" i="146"/>
  <c r="BH27" i="149"/>
  <c r="BH27" i="174"/>
  <c r="BH27" i="40"/>
  <c r="BH27" i="77"/>
  <c r="BH27" i="29"/>
  <c r="BH27" i="115"/>
  <c r="BH27" i="104"/>
  <c r="BH27" i="173"/>
  <c r="BH27" i="42"/>
  <c r="BH27" i="99"/>
  <c r="BH27" i="21"/>
  <c r="BH27" i="114"/>
  <c r="BH45" i="2"/>
  <c r="BH44" i="173"/>
  <c r="BH44" i="21"/>
  <c r="BH44" i="104"/>
  <c r="BH44" i="114"/>
  <c r="BH44" i="99"/>
  <c r="BG39" i="2"/>
  <c r="BG38" i="150"/>
  <c r="BG38" i="148"/>
  <c r="BG38" i="147"/>
  <c r="BG38" i="146"/>
  <c r="BG38" i="149"/>
  <c r="BG38" i="174"/>
  <c r="BG38" i="40"/>
  <c r="BG38" i="77"/>
  <c r="BG38" i="29"/>
  <c r="BG38" i="115"/>
  <c r="BG38" i="173"/>
  <c r="BG38" i="114"/>
  <c r="BG38" i="42"/>
  <c r="BG38" i="104"/>
  <c r="BG38" i="99"/>
  <c r="BG38" i="21"/>
  <c r="AX39" i="2"/>
  <c r="AX38" i="150"/>
  <c r="AX38" i="148"/>
  <c r="AX38" i="147"/>
  <c r="AX38" i="146"/>
  <c r="AX38" i="149"/>
  <c r="AX38" i="174"/>
  <c r="AX38" i="115"/>
  <c r="AX38" i="40"/>
  <c r="AX38" i="77"/>
  <c r="AX38" i="29"/>
  <c r="AX38" i="42"/>
  <c r="AX38" i="173"/>
  <c r="AX38" i="21"/>
  <c r="AX38" i="104"/>
  <c r="AX38" i="114"/>
  <c r="AX38" i="99"/>
  <c r="AW39" i="2"/>
  <c r="AW38" i="150"/>
  <c r="AW38" i="148"/>
  <c r="AW38" i="147"/>
  <c r="AW38" i="146"/>
  <c r="AW38" i="149"/>
  <c r="AW38" i="174"/>
  <c r="AW38" i="115"/>
  <c r="AW38" i="40"/>
  <c r="AW38" i="77"/>
  <c r="AW38" i="29"/>
  <c r="AW38" i="42"/>
  <c r="AW38" i="173"/>
  <c r="AW38" i="21"/>
  <c r="AW38" i="104"/>
  <c r="AW38" i="99"/>
  <c r="AW38" i="114"/>
  <c r="AP38" i="2"/>
  <c r="AP37" i="150"/>
  <c r="AP37" i="148"/>
  <c r="AP37" i="147"/>
  <c r="AP37" i="146"/>
  <c r="AP37" i="149"/>
  <c r="AP37" i="174"/>
  <c r="AP37" i="115"/>
  <c r="AP37" i="40"/>
  <c r="AP37" i="77"/>
  <c r="AP37" i="29"/>
  <c r="AP37" i="42"/>
  <c r="AP37" i="173"/>
  <c r="AP37" i="21"/>
  <c r="AP37" i="114"/>
  <c r="AP37" i="104"/>
  <c r="AP37" i="99"/>
  <c r="AR46" i="2"/>
  <c r="AR45" i="173"/>
  <c r="AR45" i="21"/>
  <c r="AR45" i="114"/>
  <c r="AR45" i="99"/>
  <c r="AR45" i="104"/>
  <c r="BJ39" i="2"/>
  <c r="BJ38" i="150"/>
  <c r="BJ38" i="148"/>
  <c r="BJ38" i="147"/>
  <c r="BJ38" i="146"/>
  <c r="BJ38" i="149"/>
  <c r="BJ38" i="174"/>
  <c r="BJ38" i="115"/>
  <c r="BJ38" i="40"/>
  <c r="BJ38" i="77"/>
  <c r="BJ38" i="29"/>
  <c r="BJ38" i="42"/>
  <c r="BJ38" i="104"/>
  <c r="BJ38" i="173"/>
  <c r="BJ38" i="114"/>
  <c r="BJ38" i="21"/>
  <c r="BJ38" i="99"/>
  <c r="AX46" i="2"/>
  <c r="AX45" i="173"/>
  <c r="AX45" i="21"/>
  <c r="AX45" i="104"/>
  <c r="AX45" i="114"/>
  <c r="AX45" i="99"/>
  <c r="AR37" i="150"/>
  <c r="AR37" i="148"/>
  <c r="AR37" i="147"/>
  <c r="AR37" i="146"/>
  <c r="AR37" i="149"/>
  <c r="AR37" i="115"/>
  <c r="AR37" i="174"/>
  <c r="AR37" i="40"/>
  <c r="AR37" i="77"/>
  <c r="AR37" i="42"/>
  <c r="AR37" i="104"/>
  <c r="AR37" i="29"/>
  <c r="AR38" i="2"/>
  <c r="AR37" i="173"/>
  <c r="AR37" i="99"/>
  <c r="AR37" i="114"/>
  <c r="AR37" i="21"/>
  <c r="AY38" i="2"/>
  <c r="AY37" i="148"/>
  <c r="AY37" i="150"/>
  <c r="AY37" i="147"/>
  <c r="AY37" i="146"/>
  <c r="AY37" i="149"/>
  <c r="AY37" i="174"/>
  <c r="AY37" i="115"/>
  <c r="AY37" i="40"/>
  <c r="AY37" i="77"/>
  <c r="AY37" i="29"/>
  <c r="AY37" i="42"/>
  <c r="AY37" i="104"/>
  <c r="AY37" i="173"/>
  <c r="AY37" i="21"/>
  <c r="AY37" i="99"/>
  <c r="AY37" i="114"/>
  <c r="AV46" i="2"/>
  <c r="AV45" i="173"/>
  <c r="AV45" i="21"/>
  <c r="AV45" i="114"/>
  <c r="AV45" i="99"/>
  <c r="AV45" i="104"/>
  <c r="AQ32" i="150"/>
  <c r="AQ32" i="148"/>
  <c r="AQ32" i="147"/>
  <c r="AQ32" i="146"/>
  <c r="AQ32" i="149"/>
  <c r="AQ32" i="174"/>
  <c r="AQ32" i="115"/>
  <c r="AQ32" i="40"/>
  <c r="AQ32" i="77"/>
  <c r="AQ32" i="29"/>
  <c r="AQ32" i="42"/>
  <c r="AQ32" i="173"/>
  <c r="AQ32" i="104"/>
  <c r="AQ32" i="21"/>
  <c r="AQ32" i="99"/>
  <c r="AQ32" i="114"/>
  <c r="BI32" i="150"/>
  <c r="BI32" i="148"/>
  <c r="BI32" i="147"/>
  <c r="BI32" i="146"/>
  <c r="BI32" i="174"/>
  <c r="BI32" i="115"/>
  <c r="BI32" i="149"/>
  <c r="BI32" i="42"/>
  <c r="BI32" i="173"/>
  <c r="BI32" i="77"/>
  <c r="BI32" i="29"/>
  <c r="BI32" i="40"/>
  <c r="BI32" i="114"/>
  <c r="BI32" i="21"/>
  <c r="BI32" i="99"/>
  <c r="BI32" i="104"/>
  <c r="BD45" i="2"/>
  <c r="BD44" i="173"/>
  <c r="BD44" i="21"/>
  <c r="BD44" i="104"/>
  <c r="BD44" i="99"/>
  <c r="BD44" i="114"/>
  <c r="BE38" i="2"/>
  <c r="BE37" i="150"/>
  <c r="BE37" i="147"/>
  <c r="BE37" i="148"/>
  <c r="BE37" i="146"/>
  <c r="BE37" i="149"/>
  <c r="BE37" i="174"/>
  <c r="BE37" i="115"/>
  <c r="BE37" i="40"/>
  <c r="BE37" i="29"/>
  <c r="BE37" i="42"/>
  <c r="BE37" i="77"/>
  <c r="BE37" i="173"/>
  <c r="BE37" i="21"/>
  <c r="BE37" i="114"/>
  <c r="BE37" i="104"/>
  <c r="BE37" i="99"/>
  <c r="BE27" i="150"/>
  <c r="BE27" i="148"/>
  <c r="BE27" i="147"/>
  <c r="BE27" i="146"/>
  <c r="BE27" i="174"/>
  <c r="BE27" i="115"/>
  <c r="BE27" i="40"/>
  <c r="BE27" i="149"/>
  <c r="BE27" i="42"/>
  <c r="BE27" i="173"/>
  <c r="BE27" i="77"/>
  <c r="BE27" i="29"/>
  <c r="BE27" i="21"/>
  <c r="BE27" i="114"/>
  <c r="BE27" i="104"/>
  <c r="BE27" i="99"/>
  <c r="AS46" i="2"/>
  <c r="AS45" i="173"/>
  <c r="AS45" i="104"/>
  <c r="AS45" i="114"/>
  <c r="AS45" i="99"/>
  <c r="AS45" i="21"/>
  <c r="AZ27" i="150"/>
  <c r="AZ27" i="148"/>
  <c r="AZ27" i="147"/>
  <c r="AZ27" i="146"/>
  <c r="AZ27" i="149"/>
  <c r="AZ27" i="40"/>
  <c r="AZ27" i="115"/>
  <c r="AZ27" i="174"/>
  <c r="AZ27" i="77"/>
  <c r="AZ27" i="29"/>
  <c r="AZ27" i="173"/>
  <c r="AZ27" i="42"/>
  <c r="AZ27" i="104"/>
  <c r="AZ27" i="99"/>
  <c r="AZ27" i="114"/>
  <c r="AZ27" i="21"/>
  <c r="BB38" i="2"/>
  <c r="BB37" i="150"/>
  <c r="BB37" i="148"/>
  <c r="BB37" i="147"/>
  <c r="BB37" i="146"/>
  <c r="BB37" i="149"/>
  <c r="BB37" i="174"/>
  <c r="BB37" i="115"/>
  <c r="BB37" i="40"/>
  <c r="BB37" i="77"/>
  <c r="BB37" i="29"/>
  <c r="BB37" i="42"/>
  <c r="BB37" i="173"/>
  <c r="BB37" i="21"/>
  <c r="BB37" i="114"/>
  <c r="BB37" i="104"/>
  <c r="BB37" i="99"/>
  <c r="AT38" i="2"/>
  <c r="AT37" i="150"/>
  <c r="AT37" i="148"/>
  <c r="AT37" i="147"/>
  <c r="AT37" i="146"/>
  <c r="AT37" i="149"/>
  <c r="AT37" i="174"/>
  <c r="AT37" i="115"/>
  <c r="AT37" i="40"/>
  <c r="AT37" i="77"/>
  <c r="AT37" i="29"/>
  <c r="AT37" i="42"/>
  <c r="AT37" i="173"/>
  <c r="AT37" i="21"/>
  <c r="AT37" i="114"/>
  <c r="AT37" i="104"/>
  <c r="AT37" i="99"/>
  <c r="AP58" i="2"/>
  <c r="AP57" i="173"/>
  <c r="AP57" i="21"/>
  <c r="AP57" i="114"/>
  <c r="AP57" i="99"/>
  <c r="AP57" i="104"/>
  <c r="BO45" i="21"/>
  <c r="BO45" i="173"/>
  <c r="BO45" i="104"/>
  <c r="BO45" i="99"/>
  <c r="BO45" i="114"/>
  <c r="BO46" i="2"/>
  <c r="BH32" i="150"/>
  <c r="BH32" i="148"/>
  <c r="BH32" i="147"/>
  <c r="BH32" i="146"/>
  <c r="BH32" i="149"/>
  <c r="BH32" i="115"/>
  <c r="BH32" i="40"/>
  <c r="BH32" i="77"/>
  <c r="BH32" i="29"/>
  <c r="BH32" i="174"/>
  <c r="BH32" i="173"/>
  <c r="BH32" i="104"/>
  <c r="BH32" i="42"/>
  <c r="BH32" i="21"/>
  <c r="BH32" i="114"/>
  <c r="BH32" i="99"/>
  <c r="AV58" i="173"/>
  <c r="AV58" i="21"/>
  <c r="AV58" i="104"/>
  <c r="AV58" i="114"/>
  <c r="AV58" i="99"/>
  <c r="BB27" i="150"/>
  <c r="BB27" i="148"/>
  <c r="BB27" i="147"/>
  <c r="BB27" i="146"/>
  <c r="BB27" i="149"/>
  <c r="BB27" i="174"/>
  <c r="BB27" i="115"/>
  <c r="BB27" i="40"/>
  <c r="BB27" i="77"/>
  <c r="BB27" i="29"/>
  <c r="BB27" i="42"/>
  <c r="BB27" i="173"/>
  <c r="BB27" i="21"/>
  <c r="BB27" i="114"/>
  <c r="BB27" i="104"/>
  <c r="BB27" i="99"/>
  <c r="BJ46" i="2"/>
  <c r="BJ45" i="173"/>
  <c r="BJ45" i="104"/>
  <c r="BJ45" i="21"/>
  <c r="BJ45" i="99"/>
  <c r="BJ45" i="114"/>
  <c r="BE45" i="2"/>
  <c r="BE44" i="173"/>
  <c r="BE44" i="21"/>
  <c r="BE44" i="114"/>
  <c r="BE44" i="99"/>
  <c r="BE44" i="104"/>
  <c r="BA58" i="2"/>
  <c r="BA57" i="104"/>
  <c r="BA57" i="173"/>
  <c r="BA57" i="21"/>
  <c r="BA57" i="114"/>
  <c r="BA57" i="99"/>
  <c r="AQ58" i="173"/>
  <c r="AQ58" i="21"/>
  <c r="AQ58" i="104"/>
  <c r="AQ58" i="114"/>
  <c r="AQ58" i="99"/>
  <c r="BL27" i="150"/>
  <c r="BL27" i="148"/>
  <c r="BL27" i="149"/>
  <c r="BL27" i="146"/>
  <c r="BL27" i="115"/>
  <c r="BL27" i="174"/>
  <c r="BL27" i="147"/>
  <c r="BL27" i="77"/>
  <c r="BL27" i="29"/>
  <c r="BL27" i="40"/>
  <c r="BL27" i="42"/>
  <c r="BL27" i="21"/>
  <c r="BL27" i="104"/>
  <c r="BL27" i="173"/>
  <c r="BL27" i="114"/>
  <c r="BL27" i="99"/>
  <c r="BP38" i="2"/>
  <c r="BP37" i="150"/>
  <c r="BP37" i="148"/>
  <c r="BP37" i="147"/>
  <c r="BP37" i="146"/>
  <c r="BP37" i="149"/>
  <c r="BP37" i="174"/>
  <c r="BP37" i="40"/>
  <c r="BP37" i="77"/>
  <c r="BP37" i="115"/>
  <c r="BP37" i="29"/>
  <c r="BP37" i="21"/>
  <c r="BP37" i="104"/>
  <c r="BP37" i="42"/>
  <c r="BP37" i="173"/>
  <c r="BP37" i="114"/>
  <c r="BP37" i="99"/>
  <c r="AU27" i="150"/>
  <c r="AU27" i="148"/>
  <c r="AU27" i="147"/>
  <c r="AU27" i="146"/>
  <c r="AU27" i="149"/>
  <c r="AU27" i="174"/>
  <c r="AU27" i="115"/>
  <c r="AU27" i="40"/>
  <c r="AU27" i="77"/>
  <c r="AU27" i="29"/>
  <c r="AU27" i="42"/>
  <c r="AU27" i="173"/>
  <c r="AU27" i="104"/>
  <c r="AU27" i="21"/>
  <c r="AU27" i="99"/>
  <c r="AU27" i="114"/>
  <c r="BE32" i="150"/>
  <c r="BE32" i="147"/>
  <c r="BE32" i="148"/>
  <c r="BE32" i="146"/>
  <c r="BE32" i="174"/>
  <c r="BE32" i="115"/>
  <c r="BE32" i="149"/>
  <c r="BE32" i="77"/>
  <c r="BE32" i="42"/>
  <c r="BE32" i="173"/>
  <c r="BE32" i="40"/>
  <c r="BE32" i="29"/>
  <c r="BE32" i="21"/>
  <c r="BE32" i="114"/>
  <c r="BE32" i="104"/>
  <c r="BE32" i="99"/>
  <c r="AX27" i="150"/>
  <c r="AX27" i="148"/>
  <c r="AX27" i="147"/>
  <c r="AX27" i="146"/>
  <c r="AX27" i="149"/>
  <c r="AX27" i="174"/>
  <c r="AX27" i="115"/>
  <c r="AX27" i="40"/>
  <c r="AX27" i="77"/>
  <c r="AX27" i="29"/>
  <c r="AX27" i="42"/>
  <c r="AX27" i="173"/>
  <c r="AX27" i="21"/>
  <c r="AX27" i="114"/>
  <c r="AX27" i="104"/>
  <c r="AX27" i="99"/>
  <c r="BN38" i="150"/>
  <c r="BN38" i="148"/>
  <c r="BN38" i="147"/>
  <c r="BN38" i="146"/>
  <c r="BN38" i="149"/>
  <c r="BN38" i="174"/>
  <c r="BN38" i="115"/>
  <c r="BN38" i="40"/>
  <c r="BN38" i="77"/>
  <c r="BN38" i="29"/>
  <c r="BN38" i="42"/>
  <c r="BN38" i="104"/>
  <c r="BN38" i="173"/>
  <c r="BN38" i="21"/>
  <c r="BN38" i="114"/>
  <c r="BN39" i="2"/>
  <c r="BN38" i="99"/>
  <c r="BD58" i="173"/>
  <c r="BD58" i="21"/>
  <c r="BD58" i="104"/>
  <c r="BD58" i="114"/>
  <c r="BD58" i="99"/>
  <c r="BH38" i="2"/>
  <c r="BH37" i="150"/>
  <c r="BH37" i="148"/>
  <c r="BH37" i="147"/>
  <c r="BH37" i="146"/>
  <c r="BH37" i="149"/>
  <c r="BH37" i="115"/>
  <c r="BH37" i="174"/>
  <c r="BH37" i="40"/>
  <c r="BH37" i="77"/>
  <c r="BH37" i="42"/>
  <c r="BH37" i="104"/>
  <c r="BH37" i="29"/>
  <c r="BH37" i="21"/>
  <c r="BH37" i="99"/>
  <c r="BH37" i="114"/>
  <c r="BH37" i="173"/>
  <c r="BC46" i="2"/>
  <c r="BC45" i="173"/>
  <c r="BC45" i="21"/>
  <c r="BC45" i="114"/>
  <c r="BC45" i="99"/>
  <c r="BC45" i="104"/>
  <c r="BG58" i="173"/>
  <c r="BG58" i="21"/>
  <c r="BG58" i="104"/>
  <c r="BG58" i="114"/>
  <c r="BG58" i="99"/>
  <c r="BI38" i="2"/>
  <c r="BI37" i="150"/>
  <c r="BI37" i="147"/>
  <c r="BI37" i="148"/>
  <c r="BI37" i="146"/>
  <c r="BI37" i="174"/>
  <c r="BI37" i="115"/>
  <c r="BI37" i="149"/>
  <c r="BI37" i="77"/>
  <c r="BI37" i="29"/>
  <c r="BI37" i="42"/>
  <c r="BI37" i="40"/>
  <c r="BI37" i="173"/>
  <c r="BI37" i="114"/>
  <c r="BI37" i="21"/>
  <c r="BI37" i="99"/>
  <c r="BI37" i="104"/>
  <c r="BM32" i="150"/>
  <c r="BM32" i="147"/>
  <c r="BM32" i="148"/>
  <c r="BM32" i="146"/>
  <c r="BM32" i="174"/>
  <c r="BM32" i="115"/>
  <c r="BM32" i="42"/>
  <c r="BM32" i="173"/>
  <c r="BM32" i="149"/>
  <c r="BM32" i="77"/>
  <c r="BM32" i="114"/>
  <c r="BM32" i="40"/>
  <c r="BM32" i="29"/>
  <c r="BM32" i="21"/>
  <c r="BM32" i="104"/>
  <c r="BM32" i="99"/>
  <c r="BC38" i="2"/>
  <c r="BC37" i="150"/>
  <c r="BC37" i="148"/>
  <c r="BC37" i="147"/>
  <c r="BC37" i="146"/>
  <c r="BC37" i="149"/>
  <c r="BC37" i="174"/>
  <c r="BC37" i="115"/>
  <c r="BC37" i="40"/>
  <c r="BC37" i="77"/>
  <c r="BC37" i="29"/>
  <c r="BC37" i="42"/>
  <c r="BC37" i="104"/>
  <c r="BC37" i="173"/>
  <c r="BC37" i="21"/>
  <c r="BC37" i="99"/>
  <c r="BC37" i="114"/>
  <c r="BC58" i="173"/>
  <c r="BC58" i="21"/>
  <c r="BC58" i="104"/>
  <c r="BC58" i="114"/>
  <c r="BC58" i="99"/>
  <c r="AW46" i="2"/>
  <c r="AW45" i="173"/>
  <c r="AW45" i="114"/>
  <c r="AW45" i="99"/>
  <c r="AW45" i="21"/>
  <c r="AW45" i="104"/>
  <c r="AV39" i="2"/>
  <c r="AV38" i="150"/>
  <c r="AV38" i="147"/>
  <c r="AV38" i="148"/>
  <c r="AV38" i="146"/>
  <c r="AV38" i="174"/>
  <c r="AV38" i="115"/>
  <c r="AV38" i="149"/>
  <c r="AV38" i="29"/>
  <c r="AV38" i="42"/>
  <c r="AV38" i="77"/>
  <c r="AV38" i="173"/>
  <c r="AV38" i="21"/>
  <c r="AV38" i="104"/>
  <c r="AV38" i="40"/>
  <c r="AV38" i="114"/>
  <c r="AV38" i="99"/>
  <c r="BP45" i="2"/>
  <c r="BP44" i="173"/>
  <c r="BP44" i="21"/>
  <c r="BP44" i="104"/>
  <c r="BP44" i="99"/>
  <c r="BP44" i="114"/>
  <c r="AU32" i="150"/>
  <c r="AU32" i="148"/>
  <c r="AU32" i="147"/>
  <c r="AU32" i="146"/>
  <c r="AU32" i="149"/>
  <c r="AU32" i="174"/>
  <c r="AU32" i="115"/>
  <c r="AU32" i="40"/>
  <c r="AU32" i="77"/>
  <c r="AU32" i="29"/>
  <c r="AU32" i="42"/>
  <c r="AU32" i="173"/>
  <c r="AU32" i="104"/>
  <c r="AU32" i="21"/>
  <c r="AU32" i="99"/>
  <c r="AU32" i="114"/>
  <c r="AT27" i="148"/>
  <c r="AT27" i="150"/>
  <c r="AT27" i="147"/>
  <c r="AT27" i="146"/>
  <c r="AT27" i="149"/>
  <c r="AT27" i="174"/>
  <c r="AT27" i="115"/>
  <c r="AT27" i="40"/>
  <c r="AT27" i="77"/>
  <c r="AT27" i="29"/>
  <c r="AT27" i="42"/>
  <c r="AT27" i="173"/>
  <c r="AT27" i="21"/>
  <c r="AT27" i="114"/>
  <c r="AT27" i="99"/>
  <c r="AT27" i="104"/>
  <c r="BM58" i="2"/>
  <c r="BM57" i="104"/>
  <c r="BM57" i="173"/>
  <c r="BM57" i="21"/>
  <c r="BM57" i="99"/>
  <c r="BM57" i="114"/>
  <c r="BK58" i="114" l="1"/>
  <c r="BK58" i="104"/>
  <c r="BI39" i="2"/>
  <c r="BI38" i="150"/>
  <c r="BI38" i="148"/>
  <c r="BI38" i="147"/>
  <c r="BI38" i="146"/>
  <c r="BI38" i="149"/>
  <c r="BI38" i="174"/>
  <c r="BI38" i="115"/>
  <c r="BI38" i="40"/>
  <c r="BI38" i="77"/>
  <c r="BI38" i="29"/>
  <c r="BI38" i="42"/>
  <c r="BI38" i="104"/>
  <c r="BI38" i="173"/>
  <c r="BI38" i="21"/>
  <c r="BI38" i="99"/>
  <c r="BI38" i="114"/>
  <c r="AS39" i="150"/>
  <c r="AS39" i="148"/>
  <c r="AS39" i="147"/>
  <c r="AS39" i="146"/>
  <c r="AS39" i="149"/>
  <c r="AS39" i="174"/>
  <c r="AS39" i="115"/>
  <c r="AS39" i="40"/>
  <c r="AS39" i="77"/>
  <c r="AS39" i="29"/>
  <c r="AS39" i="42"/>
  <c r="AS39" i="104"/>
  <c r="AS39" i="173"/>
  <c r="AS39" i="21"/>
  <c r="AS39" i="114"/>
  <c r="AS39" i="99"/>
  <c r="BA46" i="2"/>
  <c r="BA45" i="104"/>
  <c r="BA45" i="21"/>
  <c r="BA45" i="114"/>
  <c r="BA45" i="99"/>
  <c r="BA45" i="173"/>
  <c r="BI46" i="2"/>
  <c r="BI45" i="104"/>
  <c r="BI45" i="21"/>
  <c r="BI45" i="173"/>
  <c r="BI45" i="99"/>
  <c r="BI45" i="114"/>
  <c r="BK47" i="2"/>
  <c r="BK46" i="21"/>
  <c r="BK46" i="104"/>
  <c r="BK46" i="173"/>
  <c r="BK46" i="114"/>
  <c r="BK46" i="99"/>
  <c r="BL46" i="2"/>
  <c r="BL45" i="21"/>
  <c r="BL45" i="173"/>
  <c r="BL45" i="114"/>
  <c r="BL45" i="104"/>
  <c r="BL45" i="99"/>
  <c r="AY46" i="2"/>
  <c r="AY45" i="173"/>
  <c r="AY45" i="21"/>
  <c r="AY45" i="104"/>
  <c r="AY45" i="114"/>
  <c r="AY45" i="99"/>
  <c r="BK39" i="2"/>
  <c r="BK38" i="150"/>
  <c r="BK38" i="148"/>
  <c r="BK38" i="147"/>
  <c r="BK38" i="149"/>
  <c r="BK38" i="146"/>
  <c r="BK38" i="115"/>
  <c r="BK38" i="174"/>
  <c r="BK38" i="40"/>
  <c r="BK38" i="77"/>
  <c r="BK38" i="42"/>
  <c r="BK38" i="21"/>
  <c r="BK38" i="29"/>
  <c r="BK38" i="104"/>
  <c r="BK38" i="114"/>
  <c r="BK38" i="173"/>
  <c r="BK38" i="99"/>
  <c r="BI58" i="173"/>
  <c r="BI58" i="21"/>
  <c r="BI58" i="104"/>
  <c r="BI58" i="114"/>
  <c r="BI58" i="99"/>
  <c r="AW47" i="2"/>
  <c r="AW46" i="173"/>
  <c r="AW46" i="21"/>
  <c r="AW46" i="104"/>
  <c r="AW46" i="114"/>
  <c r="AW46" i="99"/>
  <c r="BB39" i="2"/>
  <c r="BB38" i="150"/>
  <c r="BB38" i="148"/>
  <c r="BB38" i="147"/>
  <c r="BB38" i="146"/>
  <c r="BB38" i="149"/>
  <c r="BB38" i="174"/>
  <c r="BB38" i="115"/>
  <c r="BB38" i="40"/>
  <c r="BB38" i="77"/>
  <c r="BB38" i="29"/>
  <c r="BB38" i="42"/>
  <c r="BB38" i="104"/>
  <c r="BB38" i="173"/>
  <c r="BB38" i="21"/>
  <c r="BB38" i="114"/>
  <c r="BB38" i="99"/>
  <c r="AY39" i="2"/>
  <c r="AY38" i="150"/>
  <c r="AY38" i="148"/>
  <c r="AY38" i="147"/>
  <c r="AY38" i="146"/>
  <c r="AY38" i="149"/>
  <c r="AY38" i="115"/>
  <c r="AY38" i="174"/>
  <c r="AY38" i="40"/>
  <c r="AY38" i="77"/>
  <c r="AY38" i="42"/>
  <c r="AY38" i="29"/>
  <c r="AY38" i="173"/>
  <c r="AY38" i="21"/>
  <c r="AY38" i="114"/>
  <c r="AY38" i="99"/>
  <c r="AY38" i="104"/>
  <c r="BJ39" i="150"/>
  <c r="BJ39" i="148"/>
  <c r="BJ39" i="147"/>
  <c r="BJ39" i="146"/>
  <c r="BJ39" i="149"/>
  <c r="BJ39" i="115"/>
  <c r="BJ39" i="40"/>
  <c r="BJ39" i="77"/>
  <c r="BJ39" i="174"/>
  <c r="BJ39" i="42"/>
  <c r="BJ39" i="173"/>
  <c r="BJ39" i="29"/>
  <c r="BJ39" i="21"/>
  <c r="BJ39" i="104"/>
  <c r="BJ39" i="114"/>
  <c r="BJ39" i="99"/>
  <c r="AW39" i="150"/>
  <c r="AW39" i="148"/>
  <c r="AW39" i="147"/>
  <c r="AW39" i="146"/>
  <c r="AW39" i="149"/>
  <c r="AW39" i="174"/>
  <c r="AW39" i="115"/>
  <c r="AW39" i="40"/>
  <c r="AW39" i="77"/>
  <c r="AW39" i="29"/>
  <c r="AW39" i="42"/>
  <c r="AW39" i="104"/>
  <c r="AW39" i="173"/>
  <c r="AW39" i="21"/>
  <c r="AW39" i="114"/>
  <c r="AW39" i="99"/>
  <c r="BH46" i="2"/>
  <c r="BH45" i="173"/>
  <c r="BH45" i="21"/>
  <c r="BH45" i="114"/>
  <c r="BH45" i="104"/>
  <c r="BH45" i="99"/>
  <c r="AZ39" i="2"/>
  <c r="AZ38" i="150"/>
  <c r="AZ38" i="147"/>
  <c r="AZ38" i="148"/>
  <c r="AZ38" i="146"/>
  <c r="AZ38" i="149"/>
  <c r="AZ38" i="174"/>
  <c r="AZ38" i="115"/>
  <c r="AZ38" i="40"/>
  <c r="AZ38" i="29"/>
  <c r="AZ38" i="42"/>
  <c r="AZ38" i="173"/>
  <c r="AZ38" i="21"/>
  <c r="AZ38" i="77"/>
  <c r="AZ38" i="114"/>
  <c r="AZ38" i="99"/>
  <c r="AZ38" i="104"/>
  <c r="AU39" i="2"/>
  <c r="AU38" i="150"/>
  <c r="AU38" i="148"/>
  <c r="AU38" i="147"/>
  <c r="AU38" i="149"/>
  <c r="AU38" i="146"/>
  <c r="AU38" i="115"/>
  <c r="AU38" i="174"/>
  <c r="AU38" i="40"/>
  <c r="AU38" i="77"/>
  <c r="AU38" i="42"/>
  <c r="AU38" i="29"/>
  <c r="AU38" i="21"/>
  <c r="AU38" i="114"/>
  <c r="AU38" i="99"/>
  <c r="AU38" i="173"/>
  <c r="AU38" i="104"/>
  <c r="AQ39" i="2"/>
  <c r="AQ38" i="150"/>
  <c r="AQ38" i="148"/>
  <c r="AQ38" i="147"/>
  <c r="AQ38" i="146"/>
  <c r="AQ38" i="149"/>
  <c r="AQ38" i="174"/>
  <c r="AQ38" i="40"/>
  <c r="AQ38" i="77"/>
  <c r="AQ38" i="115"/>
  <c r="AQ38" i="29"/>
  <c r="AQ38" i="42"/>
  <c r="AQ38" i="173"/>
  <c r="AQ38" i="104"/>
  <c r="AQ38" i="114"/>
  <c r="AQ38" i="99"/>
  <c r="AQ38" i="21"/>
  <c r="AP27" i="150"/>
  <c r="AP27" i="148"/>
  <c r="AP27" i="147"/>
  <c r="AP27" i="146"/>
  <c r="AP27" i="149"/>
  <c r="AP27" i="174"/>
  <c r="AP27" i="115"/>
  <c r="AP27" i="40"/>
  <c r="AP27" i="77"/>
  <c r="AP27" i="29"/>
  <c r="AP27" i="42"/>
  <c r="AP27" i="173"/>
  <c r="AP27" i="21"/>
  <c r="AP27" i="114"/>
  <c r="AP27" i="104"/>
  <c r="AP27" i="99"/>
  <c r="BE58" i="173"/>
  <c r="BE58" i="21"/>
  <c r="BE58" i="114"/>
  <c r="BE58" i="99"/>
  <c r="BE58" i="104"/>
  <c r="AZ46" i="104"/>
  <c r="AZ46" i="114"/>
  <c r="AZ46" i="99"/>
  <c r="AZ46" i="173"/>
  <c r="AZ47" i="2"/>
  <c r="AZ46" i="21"/>
  <c r="AT58" i="104"/>
  <c r="AT58" i="173"/>
  <c r="AT58" i="21"/>
  <c r="AT58" i="114"/>
  <c r="AT58" i="99"/>
  <c r="BL39" i="2"/>
  <c r="BL38" i="150"/>
  <c r="BL38" i="147"/>
  <c r="BL38" i="148"/>
  <c r="BL38" i="146"/>
  <c r="BL38" i="174"/>
  <c r="BL38" i="115"/>
  <c r="BL38" i="149"/>
  <c r="BL38" i="29"/>
  <c r="BL38" i="42"/>
  <c r="BL38" i="77"/>
  <c r="BL38" i="173"/>
  <c r="BL38" i="21"/>
  <c r="BL38" i="40"/>
  <c r="BL38" i="104"/>
  <c r="BL38" i="99"/>
  <c r="BL38" i="114"/>
  <c r="BH39" i="2"/>
  <c r="BH38" i="150"/>
  <c r="BH38" i="148"/>
  <c r="BH38" i="147"/>
  <c r="BH38" i="146"/>
  <c r="BH38" i="174"/>
  <c r="BH38" i="115"/>
  <c r="BH38" i="149"/>
  <c r="BH38" i="29"/>
  <c r="BH38" i="42"/>
  <c r="BH38" i="77"/>
  <c r="BH38" i="40"/>
  <c r="BH38" i="173"/>
  <c r="BH38" i="21"/>
  <c r="BH38" i="99"/>
  <c r="BH38" i="104"/>
  <c r="BH38" i="114"/>
  <c r="AT39" i="2"/>
  <c r="AT38" i="150"/>
  <c r="AT38" i="148"/>
  <c r="AT38" i="147"/>
  <c r="AT38" i="146"/>
  <c r="AT38" i="149"/>
  <c r="AT38" i="174"/>
  <c r="AT38" i="115"/>
  <c r="AT38" i="40"/>
  <c r="AT38" i="77"/>
  <c r="AT38" i="29"/>
  <c r="AT38" i="42"/>
  <c r="AT38" i="173"/>
  <c r="AT38" i="21"/>
  <c r="AT38" i="114"/>
  <c r="AT38" i="99"/>
  <c r="AT38" i="104"/>
  <c r="AV47" i="2"/>
  <c r="AV46" i="104"/>
  <c r="AV46" i="114"/>
  <c r="AV46" i="99"/>
  <c r="AV46" i="173"/>
  <c r="AV46" i="21"/>
  <c r="AX47" i="2"/>
  <c r="AX46" i="173"/>
  <c r="AX46" i="21"/>
  <c r="AX46" i="104"/>
  <c r="AX46" i="114"/>
  <c r="AX46" i="99"/>
  <c r="BP46" i="2"/>
  <c r="BP45" i="21"/>
  <c r="BP45" i="173"/>
  <c r="BP45" i="114"/>
  <c r="BP45" i="99"/>
  <c r="BP45" i="104"/>
  <c r="BA58" i="173"/>
  <c r="BA58" i="104"/>
  <c r="BA58" i="114"/>
  <c r="BA58" i="99"/>
  <c r="BA58" i="21"/>
  <c r="BJ47" i="2"/>
  <c r="BJ46" i="173"/>
  <c r="BJ46" i="114"/>
  <c r="BJ46" i="21"/>
  <c r="BJ46" i="99"/>
  <c r="BJ46" i="104"/>
  <c r="BD46" i="2"/>
  <c r="BD45" i="173"/>
  <c r="BD45" i="21"/>
  <c r="BD45" i="114"/>
  <c r="BD45" i="99"/>
  <c r="BD45" i="104"/>
  <c r="AR38" i="150"/>
  <c r="AR38" i="148"/>
  <c r="AR38" i="147"/>
  <c r="AR38" i="146"/>
  <c r="AR38" i="174"/>
  <c r="AR38" i="115"/>
  <c r="AR38" i="149"/>
  <c r="AR38" i="29"/>
  <c r="AR38" i="42"/>
  <c r="AR38" i="77"/>
  <c r="AR38" i="40"/>
  <c r="AR38" i="173"/>
  <c r="AR38" i="21"/>
  <c r="AR38" i="104"/>
  <c r="AR38" i="114"/>
  <c r="AR38" i="99"/>
  <c r="AR39" i="2"/>
  <c r="AX39" i="150"/>
  <c r="AX39" i="148"/>
  <c r="AX39" i="147"/>
  <c r="AX39" i="146"/>
  <c r="AX39" i="149"/>
  <c r="AX39" i="174"/>
  <c r="AX39" i="40"/>
  <c r="AX39" i="77"/>
  <c r="AX39" i="115"/>
  <c r="AX39" i="29"/>
  <c r="AX39" i="104"/>
  <c r="AX39" i="42"/>
  <c r="AX39" i="173"/>
  <c r="AX39" i="21"/>
  <c r="AX39" i="114"/>
  <c r="AX39" i="99"/>
  <c r="AX58" i="104"/>
  <c r="AX58" i="173"/>
  <c r="AX58" i="21"/>
  <c r="AX58" i="114"/>
  <c r="AX58" i="99"/>
  <c r="BO39" i="150"/>
  <c r="BO39" i="148"/>
  <c r="BO39" i="147"/>
  <c r="BO39" i="146"/>
  <c r="BO39" i="174"/>
  <c r="BO39" i="115"/>
  <c r="BO39" i="149"/>
  <c r="BO39" i="29"/>
  <c r="BO39" i="42"/>
  <c r="BO39" i="77"/>
  <c r="BO39" i="40"/>
  <c r="BO39" i="173"/>
  <c r="BO39" i="21"/>
  <c r="BO39" i="104"/>
  <c r="BO39" i="114"/>
  <c r="BO39" i="99"/>
  <c r="AW58" i="104"/>
  <c r="AW58" i="173"/>
  <c r="AW58" i="21"/>
  <c r="AW58" i="114"/>
  <c r="AW58" i="99"/>
  <c r="BG47" i="2"/>
  <c r="BG46" i="104"/>
  <c r="BG46" i="173"/>
  <c r="BG46" i="21"/>
  <c r="BG46" i="114"/>
  <c r="BG46" i="99"/>
  <c r="BN47" i="2"/>
  <c r="BN46" i="173"/>
  <c r="BN46" i="104"/>
  <c r="BN46" i="99"/>
  <c r="BN46" i="114"/>
  <c r="BN46" i="21"/>
  <c r="BM39" i="2"/>
  <c r="BM38" i="150"/>
  <c r="BM38" i="148"/>
  <c r="BM38" i="147"/>
  <c r="BM38" i="146"/>
  <c r="BM38" i="149"/>
  <c r="BM38" i="174"/>
  <c r="BM38" i="115"/>
  <c r="BM38" i="40"/>
  <c r="BM38" i="77"/>
  <c r="BM38" i="29"/>
  <c r="BM38" i="42"/>
  <c r="BM38" i="104"/>
  <c r="BM38" i="173"/>
  <c r="BM38" i="21"/>
  <c r="BM38" i="99"/>
  <c r="BM38" i="114"/>
  <c r="BF47" i="2"/>
  <c r="BF46" i="173"/>
  <c r="BF46" i="21"/>
  <c r="BF46" i="104"/>
  <c r="BF46" i="99"/>
  <c r="BF46" i="114"/>
  <c r="BB46" i="2"/>
  <c r="BB45" i="173"/>
  <c r="BB45" i="21"/>
  <c r="BB45" i="104"/>
  <c r="BB45" i="114"/>
  <c r="BB45" i="99"/>
  <c r="BM46" i="2"/>
  <c r="BM45" i="104"/>
  <c r="BM45" i="21"/>
  <c r="BM45" i="99"/>
  <c r="BM45" i="173"/>
  <c r="BM45" i="114"/>
  <c r="BM58" i="173"/>
  <c r="BM58" i="21"/>
  <c r="BM58" i="114"/>
  <c r="BM58" i="99"/>
  <c r="BM58" i="104"/>
  <c r="BE46" i="2"/>
  <c r="BE45" i="104"/>
  <c r="BE45" i="99"/>
  <c r="BE45" i="21"/>
  <c r="BE45" i="114"/>
  <c r="BE45" i="173"/>
  <c r="BO47" i="2"/>
  <c r="BO46" i="21"/>
  <c r="BO46" i="104"/>
  <c r="BO46" i="173"/>
  <c r="BO46" i="114"/>
  <c r="BO46" i="99"/>
  <c r="BE39" i="2"/>
  <c r="BE38" i="150"/>
  <c r="BE38" i="148"/>
  <c r="BE38" i="147"/>
  <c r="BE38" i="146"/>
  <c r="BE38" i="149"/>
  <c r="BE38" i="174"/>
  <c r="BE38" i="115"/>
  <c r="BE38" i="40"/>
  <c r="BE38" i="77"/>
  <c r="BE38" i="29"/>
  <c r="BE38" i="42"/>
  <c r="BE38" i="104"/>
  <c r="BE38" i="173"/>
  <c r="BE38" i="21"/>
  <c r="BE38" i="99"/>
  <c r="BE38" i="114"/>
  <c r="AP39" i="2"/>
  <c r="AP38" i="148"/>
  <c r="AP38" i="150"/>
  <c r="AP38" i="147"/>
  <c r="AP38" i="146"/>
  <c r="AP38" i="149"/>
  <c r="AP38" i="174"/>
  <c r="AP38" i="115"/>
  <c r="AP38" i="40"/>
  <c r="AP38" i="77"/>
  <c r="AP38" i="29"/>
  <c r="AP38" i="42"/>
  <c r="AP38" i="173"/>
  <c r="AP38" i="21"/>
  <c r="AP38" i="104"/>
  <c r="AP38" i="114"/>
  <c r="AP38" i="99"/>
  <c r="AV39" i="150"/>
  <c r="AV39" i="148"/>
  <c r="AV39" i="147"/>
  <c r="AV39" i="146"/>
  <c r="AV39" i="149"/>
  <c r="AV39" i="174"/>
  <c r="AV39" i="115"/>
  <c r="AV39" i="40"/>
  <c r="AV39" i="77"/>
  <c r="AV39" i="29"/>
  <c r="AV39" i="42"/>
  <c r="AV39" i="173"/>
  <c r="AV39" i="21"/>
  <c r="AV39" i="104"/>
  <c r="AV39" i="114"/>
  <c r="AV39" i="99"/>
  <c r="BC39" i="2"/>
  <c r="BC38" i="150"/>
  <c r="BC38" i="148"/>
  <c r="BC38" i="147"/>
  <c r="BC38" i="146"/>
  <c r="BC38" i="149"/>
  <c r="BC38" i="115"/>
  <c r="BC38" i="40"/>
  <c r="BC38" i="77"/>
  <c r="BC38" i="174"/>
  <c r="BC38" i="42"/>
  <c r="BC38" i="173"/>
  <c r="BC38" i="104"/>
  <c r="BC38" i="114"/>
  <c r="BC38" i="99"/>
  <c r="BC38" i="29"/>
  <c r="BC38" i="21"/>
  <c r="BC47" i="2"/>
  <c r="BC46" i="104"/>
  <c r="BC46" i="173"/>
  <c r="BC46" i="21"/>
  <c r="BC46" i="114"/>
  <c r="BC46" i="99"/>
  <c r="BN39" i="150"/>
  <c r="BN39" i="148"/>
  <c r="BN39" i="147"/>
  <c r="BN39" i="146"/>
  <c r="BN39" i="149"/>
  <c r="BN39" i="174"/>
  <c r="BN39" i="40"/>
  <c r="BN39" i="77"/>
  <c r="BN39" i="115"/>
  <c r="BN39" i="29"/>
  <c r="BN39" i="42"/>
  <c r="BN39" i="173"/>
  <c r="BN39" i="114"/>
  <c r="BN39" i="99"/>
  <c r="BN39" i="104"/>
  <c r="BN39" i="21"/>
  <c r="BP39" i="2"/>
  <c r="BP38" i="150"/>
  <c r="BP38" i="147"/>
  <c r="BP38" i="148"/>
  <c r="BP38" i="146"/>
  <c r="BP38" i="149"/>
  <c r="BP38" i="174"/>
  <c r="BP38" i="115"/>
  <c r="BP38" i="40"/>
  <c r="BP38" i="29"/>
  <c r="BP38" i="42"/>
  <c r="BP38" i="173"/>
  <c r="BP38" i="21"/>
  <c r="BP38" i="104"/>
  <c r="BP38" i="77"/>
  <c r="BP38" i="114"/>
  <c r="BP38" i="99"/>
  <c r="AP58" i="104"/>
  <c r="AP58" i="21"/>
  <c r="AP58" i="114"/>
  <c r="AP58" i="99"/>
  <c r="AP58" i="173"/>
  <c r="AS47" i="2"/>
  <c r="AS46" i="173"/>
  <c r="AS46" i="21"/>
  <c r="AS46" i="104"/>
  <c r="AS46" i="114"/>
  <c r="AS46" i="99"/>
  <c r="AR46" i="104"/>
  <c r="AR47" i="2"/>
  <c r="AR46" i="173"/>
  <c r="AR46" i="21"/>
  <c r="AR46" i="114"/>
  <c r="AR46" i="99"/>
  <c r="BG39" i="150"/>
  <c r="BG39" i="147"/>
  <c r="BG39" i="148"/>
  <c r="BG39" i="146"/>
  <c r="BG39" i="149"/>
  <c r="BG39" i="174"/>
  <c r="BG39" i="115"/>
  <c r="BG39" i="40"/>
  <c r="BG39" i="29"/>
  <c r="BG39" i="42"/>
  <c r="BG39" i="173"/>
  <c r="BG39" i="21"/>
  <c r="BG39" i="104"/>
  <c r="BG39" i="77"/>
  <c r="BG39" i="114"/>
  <c r="BG39" i="99"/>
  <c r="AT46" i="2"/>
  <c r="AT45" i="173"/>
  <c r="AT45" i="21"/>
  <c r="AT45" i="104"/>
  <c r="AT45" i="114"/>
  <c r="AT45" i="99"/>
  <c r="AS58" i="104"/>
  <c r="AS58" i="173"/>
  <c r="AS58" i="114"/>
  <c r="AS58" i="99"/>
  <c r="AS58" i="21"/>
  <c r="AP46" i="2"/>
  <c r="AP45" i="173"/>
  <c r="AP45" i="21"/>
  <c r="AP45" i="104"/>
  <c r="AP45" i="114"/>
  <c r="AP45" i="99"/>
  <c r="BD39" i="2"/>
  <c r="BD38" i="150"/>
  <c r="BD38" i="147"/>
  <c r="BD38" i="146"/>
  <c r="BD38" i="148"/>
  <c r="BD38" i="174"/>
  <c r="BD38" i="115"/>
  <c r="BD38" i="149"/>
  <c r="BD38" i="77"/>
  <c r="BD38" i="29"/>
  <c r="BD38" i="42"/>
  <c r="BD38" i="40"/>
  <c r="BD38" i="173"/>
  <c r="BD38" i="21"/>
  <c r="BD38" i="104"/>
  <c r="BD38" i="114"/>
  <c r="BD38" i="99"/>
  <c r="AU46" i="2"/>
  <c r="AU45" i="173"/>
  <c r="AU45" i="21"/>
  <c r="AU45" i="104"/>
  <c r="AU45" i="114"/>
  <c r="AU45" i="99"/>
  <c r="BF39" i="150"/>
  <c r="BF39" i="148"/>
  <c r="BF39" i="147"/>
  <c r="BF39" i="146"/>
  <c r="BF39" i="149"/>
  <c r="BF39" i="115"/>
  <c r="BF39" i="174"/>
  <c r="BF39" i="40"/>
  <c r="BF39" i="77"/>
  <c r="BF39" i="42"/>
  <c r="BF39" i="29"/>
  <c r="BF39" i="173"/>
  <c r="BF39" i="114"/>
  <c r="BF39" i="99"/>
  <c r="BF39" i="21"/>
  <c r="BF39" i="104"/>
  <c r="AQ45" i="173"/>
  <c r="AQ45" i="21"/>
  <c r="AQ45" i="104"/>
  <c r="AQ45" i="114"/>
  <c r="AQ45" i="99"/>
  <c r="AQ46" i="2"/>
  <c r="AX48" i="2" l="1"/>
  <c r="AX47" i="173"/>
  <c r="AX47" i="21"/>
  <c r="AX47" i="104"/>
  <c r="AX47" i="114"/>
  <c r="AX47" i="99"/>
  <c r="BH39" i="150"/>
  <c r="BH39" i="148"/>
  <c r="BH39" i="147"/>
  <c r="BH39" i="146"/>
  <c r="BH39" i="149"/>
  <c r="BH39" i="174"/>
  <c r="BH39" i="115"/>
  <c r="BH39" i="40"/>
  <c r="BH39" i="77"/>
  <c r="BH39" i="29"/>
  <c r="BH39" i="42"/>
  <c r="BH39" i="173"/>
  <c r="BH39" i="21"/>
  <c r="BH39" i="104"/>
  <c r="BH39" i="114"/>
  <c r="BH39" i="99"/>
  <c r="BK39" i="150"/>
  <c r="BK39" i="147"/>
  <c r="BK39" i="146"/>
  <c r="BK39" i="148"/>
  <c r="BK39" i="174"/>
  <c r="BK39" i="115"/>
  <c r="BK39" i="149"/>
  <c r="BK39" i="77"/>
  <c r="BK39" i="29"/>
  <c r="BK39" i="42"/>
  <c r="BK39" i="40"/>
  <c r="BK39" i="173"/>
  <c r="BK39" i="21"/>
  <c r="BK39" i="104"/>
  <c r="BK39" i="114"/>
  <c r="BK39" i="99"/>
  <c r="BL47" i="2"/>
  <c r="BL46" i="21"/>
  <c r="BL46" i="104"/>
  <c r="BL46" i="99"/>
  <c r="BL46" i="114"/>
  <c r="BL46" i="173"/>
  <c r="BI46" i="173"/>
  <c r="BI46" i="21"/>
  <c r="BI46" i="99"/>
  <c r="BI47" i="2"/>
  <c r="BI46" i="104"/>
  <c r="BI46" i="114"/>
  <c r="AT47" i="2"/>
  <c r="AT46" i="173"/>
  <c r="AT46" i="21"/>
  <c r="AT46" i="104"/>
  <c r="AT46" i="114"/>
  <c r="AT46" i="99"/>
  <c r="AS48" i="2"/>
  <c r="AS47" i="173"/>
  <c r="AS47" i="21"/>
  <c r="AS47" i="104"/>
  <c r="AS47" i="114"/>
  <c r="AS47" i="99"/>
  <c r="BC48" i="2"/>
  <c r="BC47" i="21"/>
  <c r="BC47" i="104"/>
  <c r="BC47" i="114"/>
  <c r="BC47" i="99"/>
  <c r="BC47" i="173"/>
  <c r="BB47" i="2"/>
  <c r="BB46" i="173"/>
  <c r="BB46" i="21"/>
  <c r="BB46" i="104"/>
  <c r="BB46" i="99"/>
  <c r="BB46" i="114"/>
  <c r="BD47" i="2"/>
  <c r="BD46" i="104"/>
  <c r="BD46" i="173"/>
  <c r="BD46" i="21"/>
  <c r="BD46" i="114"/>
  <c r="BD46" i="99"/>
  <c r="BL39" i="150"/>
  <c r="BL39" i="148"/>
  <c r="BL39" i="147"/>
  <c r="BL39" i="146"/>
  <c r="BL39" i="149"/>
  <c r="BL39" i="174"/>
  <c r="BL39" i="115"/>
  <c r="BL39" i="40"/>
  <c r="BL39" i="77"/>
  <c r="BL39" i="29"/>
  <c r="BL39" i="42"/>
  <c r="BL39" i="173"/>
  <c r="BL39" i="21"/>
  <c r="BL39" i="104"/>
  <c r="BL39" i="114"/>
  <c r="BL39" i="99"/>
  <c r="BE39" i="150"/>
  <c r="BE39" i="148"/>
  <c r="BE39" i="147"/>
  <c r="BE39" i="146"/>
  <c r="BE39" i="149"/>
  <c r="BE39" i="174"/>
  <c r="BE39" i="115"/>
  <c r="BE39" i="40"/>
  <c r="BE39" i="77"/>
  <c r="BE39" i="29"/>
  <c r="BE39" i="42"/>
  <c r="BE39" i="173"/>
  <c r="BE39" i="21"/>
  <c r="BE39" i="114"/>
  <c r="BE39" i="99"/>
  <c r="BE39" i="104"/>
  <c r="BE47" i="2"/>
  <c r="BE46" i="173"/>
  <c r="BE46" i="21"/>
  <c r="BE46" i="104"/>
  <c r="BE46" i="99"/>
  <c r="BE46" i="114"/>
  <c r="BM39" i="150"/>
  <c r="BM39" i="148"/>
  <c r="BM39" i="147"/>
  <c r="BM39" i="146"/>
  <c r="BM39" i="149"/>
  <c r="BM39" i="174"/>
  <c r="BM39" i="115"/>
  <c r="BM39" i="40"/>
  <c r="BM39" i="77"/>
  <c r="BM39" i="29"/>
  <c r="BM39" i="42"/>
  <c r="BM39" i="173"/>
  <c r="BM39" i="21"/>
  <c r="BM39" i="114"/>
  <c r="BM39" i="99"/>
  <c r="BM39" i="104"/>
  <c r="AZ48" i="2"/>
  <c r="AZ47" i="173"/>
  <c r="AZ47" i="21"/>
  <c r="AZ47" i="104"/>
  <c r="AZ47" i="114"/>
  <c r="AZ47" i="99"/>
  <c r="AZ39" i="150"/>
  <c r="AZ39" i="148"/>
  <c r="AZ39" i="147"/>
  <c r="AZ39" i="146"/>
  <c r="AZ39" i="149"/>
  <c r="AZ39" i="174"/>
  <c r="AZ39" i="115"/>
  <c r="AZ39" i="40"/>
  <c r="AZ39" i="77"/>
  <c r="AZ39" i="29"/>
  <c r="AZ39" i="42"/>
  <c r="AZ39" i="173"/>
  <c r="AZ39" i="21"/>
  <c r="AZ39" i="104"/>
  <c r="AZ39" i="114"/>
  <c r="AZ39" i="99"/>
  <c r="BB39" i="150"/>
  <c r="BB39" i="148"/>
  <c r="BB39" i="147"/>
  <c r="BB39" i="149"/>
  <c r="BB39" i="146"/>
  <c r="BB39" i="115"/>
  <c r="BB39" i="174"/>
  <c r="BB39" i="40"/>
  <c r="BB39" i="77"/>
  <c r="BB39" i="42"/>
  <c r="BB39" i="29"/>
  <c r="BB39" i="104"/>
  <c r="BB39" i="114"/>
  <c r="BB39" i="99"/>
  <c r="BB39" i="173"/>
  <c r="BB39" i="21"/>
  <c r="AP47" i="2"/>
  <c r="AP46" i="173"/>
  <c r="AP46" i="21"/>
  <c r="AP46" i="99"/>
  <c r="AP46" i="104"/>
  <c r="AP46" i="114"/>
  <c r="AR48" i="2"/>
  <c r="AR47" i="173"/>
  <c r="AR47" i="21"/>
  <c r="AR47" i="104"/>
  <c r="AR47" i="114"/>
  <c r="AR47" i="99"/>
  <c r="BC39" i="150"/>
  <c r="BC39" i="147"/>
  <c r="BC39" i="148"/>
  <c r="BC39" i="146"/>
  <c r="BC39" i="174"/>
  <c r="BC39" i="115"/>
  <c r="BC39" i="149"/>
  <c r="BC39" i="29"/>
  <c r="BC39" i="42"/>
  <c r="BC39" i="77"/>
  <c r="BC39" i="173"/>
  <c r="BC39" i="21"/>
  <c r="BC39" i="104"/>
  <c r="BC39" i="40"/>
  <c r="BC39" i="114"/>
  <c r="BC39" i="99"/>
  <c r="BO48" i="2"/>
  <c r="BO47" i="21"/>
  <c r="BO47" i="173"/>
  <c r="BO47" i="114"/>
  <c r="BO47" i="104"/>
  <c r="BO47" i="99"/>
  <c r="BN48" i="2"/>
  <c r="BN47" i="104"/>
  <c r="BN47" i="173"/>
  <c r="BN47" i="21"/>
  <c r="BN47" i="114"/>
  <c r="BN47" i="99"/>
  <c r="BP47" i="2"/>
  <c r="BP46" i="21"/>
  <c r="BP46" i="104"/>
  <c r="BP46" i="173"/>
  <c r="BP46" i="114"/>
  <c r="BP46" i="99"/>
  <c r="AV48" i="2"/>
  <c r="AV47" i="173"/>
  <c r="AV47" i="21"/>
  <c r="AV47" i="104"/>
  <c r="AV47" i="114"/>
  <c r="AV47" i="99"/>
  <c r="AQ39" i="150"/>
  <c r="AQ39" i="147"/>
  <c r="AQ39" i="148"/>
  <c r="AQ39" i="146"/>
  <c r="AQ39" i="149"/>
  <c r="AQ39" i="174"/>
  <c r="AQ39" i="115"/>
  <c r="AQ39" i="40"/>
  <c r="AQ39" i="29"/>
  <c r="AQ39" i="42"/>
  <c r="AQ39" i="173"/>
  <c r="AQ39" i="21"/>
  <c r="AQ39" i="77"/>
  <c r="AQ39" i="104"/>
  <c r="AQ39" i="114"/>
  <c r="AQ39" i="99"/>
  <c r="BH47" i="2"/>
  <c r="BH46" i="104"/>
  <c r="BH46" i="173"/>
  <c r="BH46" i="21"/>
  <c r="BH46" i="114"/>
  <c r="BH46" i="99"/>
  <c r="AW48" i="2"/>
  <c r="AW47" i="173"/>
  <c r="AW47" i="21"/>
  <c r="AW47" i="104"/>
  <c r="AW47" i="114"/>
  <c r="AW47" i="99"/>
  <c r="AY47" i="2"/>
  <c r="AY46" i="104"/>
  <c r="AY46" i="173"/>
  <c r="AY46" i="21"/>
  <c r="AY46" i="114"/>
  <c r="AY46" i="99"/>
  <c r="BK48" i="2"/>
  <c r="BK47" i="21"/>
  <c r="BK47" i="173"/>
  <c r="BK47" i="104"/>
  <c r="BK47" i="114"/>
  <c r="BK47" i="99"/>
  <c r="BA47" i="2"/>
  <c r="BA46" i="173"/>
  <c r="BA46" i="21"/>
  <c r="BA46" i="104"/>
  <c r="BA46" i="114"/>
  <c r="BA46" i="99"/>
  <c r="AQ46" i="104"/>
  <c r="AQ46" i="173"/>
  <c r="AQ46" i="21"/>
  <c r="AQ46" i="114"/>
  <c r="AQ46" i="99"/>
  <c r="AQ47" i="2"/>
  <c r="BD39" i="150"/>
  <c r="BD39" i="148"/>
  <c r="BD39" i="147"/>
  <c r="BD39" i="146"/>
  <c r="BD39" i="149"/>
  <c r="BD39" i="174"/>
  <c r="BD39" i="115"/>
  <c r="BD39" i="40"/>
  <c r="BD39" i="77"/>
  <c r="BD39" i="29"/>
  <c r="BD39" i="42"/>
  <c r="BD39" i="173"/>
  <c r="BD39" i="21"/>
  <c r="BD39" i="104"/>
  <c r="BD39" i="99"/>
  <c r="BD39" i="114"/>
  <c r="BG48" i="2"/>
  <c r="BG47" i="21"/>
  <c r="BG47" i="114"/>
  <c r="BG47" i="173"/>
  <c r="BG47" i="104"/>
  <c r="BG47" i="99"/>
  <c r="AU47" i="2"/>
  <c r="AU46" i="104"/>
  <c r="AU46" i="173"/>
  <c r="AU46" i="21"/>
  <c r="AU46" i="114"/>
  <c r="AU46" i="99"/>
  <c r="BP39" i="150"/>
  <c r="BP39" i="148"/>
  <c r="BP39" i="147"/>
  <c r="BP39" i="146"/>
  <c r="BP39" i="149"/>
  <c r="BP39" i="174"/>
  <c r="BP39" i="115"/>
  <c r="BP39" i="40"/>
  <c r="BP39" i="77"/>
  <c r="BP39" i="29"/>
  <c r="BP39" i="42"/>
  <c r="BP39" i="173"/>
  <c r="BP39" i="21"/>
  <c r="BP39" i="104"/>
  <c r="BP39" i="114"/>
  <c r="BP39" i="99"/>
  <c r="AP39" i="150"/>
  <c r="AP39" i="148"/>
  <c r="AP39" i="147"/>
  <c r="AP39" i="146"/>
  <c r="AP39" i="149"/>
  <c r="AP39" i="115"/>
  <c r="AP39" i="174"/>
  <c r="AP39" i="40"/>
  <c r="AP39" i="77"/>
  <c r="AP39" i="42"/>
  <c r="AP39" i="104"/>
  <c r="AP39" i="29"/>
  <c r="AP39" i="21"/>
  <c r="AP39" i="114"/>
  <c r="AP39" i="99"/>
  <c r="AP39" i="173"/>
  <c r="BM47" i="2"/>
  <c r="BM46" i="173"/>
  <c r="BM46" i="21"/>
  <c r="BM46" i="104"/>
  <c r="BM46" i="99"/>
  <c r="BM46" i="114"/>
  <c r="BF48" i="2"/>
  <c r="BF47" i="104"/>
  <c r="BF47" i="173"/>
  <c r="BF47" i="21"/>
  <c r="BF47" i="114"/>
  <c r="BF47" i="99"/>
  <c r="AR39" i="150"/>
  <c r="AR39" i="148"/>
  <c r="AR39" i="147"/>
  <c r="AR39" i="146"/>
  <c r="AR39" i="149"/>
  <c r="AR39" i="174"/>
  <c r="AR39" i="115"/>
  <c r="AR39" i="40"/>
  <c r="AR39" i="77"/>
  <c r="AR39" i="29"/>
  <c r="AR39" i="42"/>
  <c r="AR39" i="173"/>
  <c r="AR39" i="21"/>
  <c r="AR39" i="99"/>
  <c r="AR39" i="104"/>
  <c r="AR39" i="114"/>
  <c r="BJ48" i="2"/>
  <c r="BJ47" i="104"/>
  <c r="BJ47" i="173"/>
  <c r="BJ47" i="114"/>
  <c r="BJ47" i="99"/>
  <c r="BJ47" i="21"/>
  <c r="AT39" i="150"/>
  <c r="AT39" i="148"/>
  <c r="AT39" i="147"/>
  <c r="AT39" i="146"/>
  <c r="AT39" i="149"/>
  <c r="AT39" i="115"/>
  <c r="AT39" i="40"/>
  <c r="AT39" i="77"/>
  <c r="AT39" i="174"/>
  <c r="AT39" i="104"/>
  <c r="AT39" i="42"/>
  <c r="AT39" i="29"/>
  <c r="AT39" i="173"/>
  <c r="AT39" i="21"/>
  <c r="AT39" i="114"/>
  <c r="AT39" i="99"/>
  <c r="AU39" i="150"/>
  <c r="AU39" i="147"/>
  <c r="AU39" i="146"/>
  <c r="AU39" i="148"/>
  <c r="AU39" i="174"/>
  <c r="AU39" i="115"/>
  <c r="AU39" i="149"/>
  <c r="AU39" i="77"/>
  <c r="AU39" i="29"/>
  <c r="AU39" i="42"/>
  <c r="AU39" i="40"/>
  <c r="AU39" i="173"/>
  <c r="AU39" i="21"/>
  <c r="AU39" i="114"/>
  <c r="AU39" i="99"/>
  <c r="AU39" i="104"/>
  <c r="AY39" i="150"/>
  <c r="AY39" i="148"/>
  <c r="AY39" i="147"/>
  <c r="AY39" i="146"/>
  <c r="AY39" i="174"/>
  <c r="AY39" i="115"/>
  <c r="AY39" i="149"/>
  <c r="AY39" i="29"/>
  <c r="AY39" i="42"/>
  <c r="AY39" i="77"/>
  <c r="AY39" i="40"/>
  <c r="AY39" i="173"/>
  <c r="AY39" i="21"/>
  <c r="AY39" i="104"/>
  <c r="AY39" i="114"/>
  <c r="AY39" i="99"/>
  <c r="BI39" i="150"/>
  <c r="BI39" i="148"/>
  <c r="BI39" i="147"/>
  <c r="BI39" i="146"/>
  <c r="BI39" i="149"/>
  <c r="BI39" i="174"/>
  <c r="BI39" i="115"/>
  <c r="BI39" i="40"/>
  <c r="BI39" i="77"/>
  <c r="BI39" i="29"/>
  <c r="BI39" i="42"/>
  <c r="BI39" i="173"/>
  <c r="BI39" i="21"/>
  <c r="BI39" i="104"/>
  <c r="BI39" i="114"/>
  <c r="BI39" i="99"/>
  <c r="AO41" i="2"/>
  <c r="AN41" i="2"/>
  <c r="AM41" i="2"/>
  <c r="AL41" i="2"/>
  <c r="AK41" i="2"/>
  <c r="AJ41" i="2"/>
  <c r="AI41" i="2"/>
  <c r="AH41" i="2"/>
  <c r="AG41" i="2"/>
  <c r="AF34" i="2"/>
  <c r="AE34" i="2"/>
  <c r="AD34" i="2"/>
  <c r="AC34" i="2"/>
  <c r="AB34" i="2"/>
  <c r="AA34" i="2"/>
  <c r="Z34" i="2"/>
  <c r="Y34" i="2"/>
  <c r="X34" i="2"/>
  <c r="W34" i="2"/>
  <c r="V34" i="2"/>
  <c r="U34" i="2"/>
  <c r="T34" i="2"/>
  <c r="S34" i="2"/>
  <c r="R34" i="2"/>
  <c r="Q34" i="2"/>
  <c r="P34" i="2"/>
  <c r="O34" i="2"/>
  <c r="N34" i="2"/>
  <c r="M34" i="2"/>
  <c r="L34" i="2"/>
  <c r="K34" i="2"/>
  <c r="J34" i="2"/>
  <c r="I34" i="2"/>
  <c r="H34" i="2"/>
  <c r="AF29" i="2"/>
  <c r="AE29" i="2"/>
  <c r="AD29" i="2"/>
  <c r="AC29" i="2"/>
  <c r="AB29" i="2"/>
  <c r="AA29" i="2"/>
  <c r="Z29" i="2"/>
  <c r="Y29" i="2"/>
  <c r="X29" i="2"/>
  <c r="W29" i="2"/>
  <c r="V29" i="2"/>
  <c r="U29" i="2"/>
  <c r="T29" i="2"/>
  <c r="T30" i="2" s="1"/>
  <c r="S29" i="2"/>
  <c r="R29" i="2"/>
  <c r="Q29" i="2"/>
  <c r="P29" i="2"/>
  <c r="O29" i="2"/>
  <c r="N29" i="2"/>
  <c r="M29" i="2"/>
  <c r="L29" i="2"/>
  <c r="K29" i="2"/>
  <c r="J29" i="2"/>
  <c r="I29" i="2"/>
  <c r="H29" i="2"/>
  <c r="H30" i="2" s="1"/>
  <c r="AF24" i="2"/>
  <c r="AE24" i="2"/>
  <c r="AD24" i="2"/>
  <c r="AC24" i="2"/>
  <c r="AC25" i="2" s="1"/>
  <c r="AB24" i="2"/>
  <c r="AA24" i="2"/>
  <c r="Z24" i="2"/>
  <c r="Y24" i="2"/>
  <c r="X24" i="2"/>
  <c r="W24" i="2"/>
  <c r="V24" i="2"/>
  <c r="U24" i="2"/>
  <c r="T24" i="2"/>
  <c r="S24" i="2"/>
  <c r="R24" i="2"/>
  <c r="Q24" i="2"/>
  <c r="P24" i="2"/>
  <c r="O24" i="2"/>
  <c r="N24" i="2"/>
  <c r="M24" i="2"/>
  <c r="L24" i="2"/>
  <c r="K24" i="2"/>
  <c r="J24" i="2"/>
  <c r="I24" i="2"/>
  <c r="H24" i="2"/>
  <c r="C54" i="2"/>
  <c r="C55" i="2" s="1"/>
  <c r="D54" i="2"/>
  <c r="D55" i="2" s="1"/>
  <c r="E54" i="2"/>
  <c r="F54" i="2"/>
  <c r="G54" i="2"/>
  <c r="G55" i="2" s="1"/>
  <c r="H54" i="2"/>
  <c r="H55" i="2" s="1"/>
  <c r="I54" i="2"/>
  <c r="J54" i="2"/>
  <c r="K54" i="2"/>
  <c r="K55" i="2" s="1"/>
  <c r="L54" i="2"/>
  <c r="L55" i="2" s="1"/>
  <c r="M54" i="2"/>
  <c r="N54" i="2"/>
  <c r="O54" i="2"/>
  <c r="O55" i="2" s="1"/>
  <c r="P54" i="2"/>
  <c r="P55" i="2" s="1"/>
  <c r="Q54" i="2"/>
  <c r="R54" i="2"/>
  <c r="S54" i="2"/>
  <c r="S55" i="2" s="1"/>
  <c r="T54" i="2"/>
  <c r="T55" i="2" s="1"/>
  <c r="U54" i="2"/>
  <c r="V54" i="2"/>
  <c r="W54" i="2"/>
  <c r="W55" i="2" s="1"/>
  <c r="X54" i="2"/>
  <c r="X55" i="2" s="1"/>
  <c r="Y54" i="2"/>
  <c r="Z54" i="2"/>
  <c r="AA54" i="2"/>
  <c r="AA55" i="2" s="1"/>
  <c r="AB54" i="2"/>
  <c r="AC54" i="2"/>
  <c r="AD54" i="2"/>
  <c r="AE54" i="2"/>
  <c r="AE55" i="2" s="1"/>
  <c r="AF54" i="2"/>
  <c r="AF55" i="2" s="1"/>
  <c r="AG54" i="2"/>
  <c r="AH54" i="2"/>
  <c r="AI54" i="2"/>
  <c r="AJ54" i="2"/>
  <c r="AK54" i="2"/>
  <c r="AL54" i="2"/>
  <c r="AM54" i="2"/>
  <c r="AN54" i="2"/>
  <c r="AO54" i="2"/>
  <c r="E55" i="2"/>
  <c r="F55" i="2"/>
  <c r="I55" i="2"/>
  <c r="J55" i="2"/>
  <c r="M55" i="2"/>
  <c r="N55" i="2"/>
  <c r="Q55" i="2"/>
  <c r="R55" i="2"/>
  <c r="U55" i="2"/>
  <c r="V55" i="2"/>
  <c r="Y55" i="2"/>
  <c r="Z55" i="2"/>
  <c r="AB55" i="2"/>
  <c r="AC55" i="2"/>
  <c r="AD55" i="2"/>
  <c r="C51"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G24" i="2"/>
  <c r="AH24" i="2"/>
  <c r="AI24" i="2"/>
  <c r="AJ24" i="2"/>
  <c r="AK24" i="2"/>
  <c r="AL24" i="2"/>
  <c r="AM24" i="2"/>
  <c r="AN24" i="2"/>
  <c r="AO24" i="2"/>
  <c r="AG29" i="2"/>
  <c r="AH29" i="2"/>
  <c r="AI29" i="2"/>
  <c r="AJ29" i="2"/>
  <c r="AK29" i="2"/>
  <c r="AL29" i="2"/>
  <c r="AM29" i="2"/>
  <c r="AN29" i="2"/>
  <c r="AO29" i="2"/>
  <c r="AG34" i="2"/>
  <c r="AH34" i="2"/>
  <c r="AI34" i="2"/>
  <c r="AJ34" i="2"/>
  <c r="AK34" i="2"/>
  <c r="AL34" i="2"/>
  <c r="AM34" i="2"/>
  <c r="AN34" i="2"/>
  <c r="AO34" i="2"/>
  <c r="I41" i="2"/>
  <c r="J41" i="2"/>
  <c r="K41" i="2"/>
  <c r="L41" i="2"/>
  <c r="M41" i="2"/>
  <c r="N41" i="2"/>
  <c r="O41" i="2"/>
  <c r="P41" i="2"/>
  <c r="Q41" i="2"/>
  <c r="R41" i="2"/>
  <c r="S41" i="2"/>
  <c r="T41" i="2"/>
  <c r="U41" i="2"/>
  <c r="V41" i="2"/>
  <c r="W41" i="2"/>
  <c r="X41" i="2"/>
  <c r="Y41" i="2"/>
  <c r="Z41" i="2"/>
  <c r="AA41" i="2"/>
  <c r="AB41" i="2"/>
  <c r="AC41" i="2"/>
  <c r="AD41" i="2"/>
  <c r="AE41" i="2"/>
  <c r="AF41" i="2"/>
  <c r="H41" i="2"/>
  <c r="X41" i="173" l="1"/>
  <c r="X41" i="21"/>
  <c r="X41" i="114"/>
  <c r="X41" i="99"/>
  <c r="X41" i="104"/>
  <c r="L41" i="173"/>
  <c r="L41" i="21"/>
  <c r="L41" i="114"/>
  <c r="L41" i="99"/>
  <c r="L41" i="104"/>
  <c r="AG34" i="150"/>
  <c r="AG34" i="148"/>
  <c r="AG34" i="147"/>
  <c r="AG34" i="146"/>
  <c r="AG34" i="149"/>
  <c r="AG34" i="174"/>
  <c r="AG34" i="115"/>
  <c r="AG34" i="40"/>
  <c r="AG34" i="77"/>
  <c r="AG34" i="29"/>
  <c r="AG34" i="42"/>
  <c r="AG34" i="173"/>
  <c r="AG34" i="21"/>
  <c r="AG34" i="104"/>
  <c r="AG34" i="114"/>
  <c r="AG34" i="99"/>
  <c r="AO24" i="148"/>
  <c r="AO24" i="150"/>
  <c r="AO24" i="147"/>
  <c r="AO24" i="146"/>
  <c r="AO24" i="149"/>
  <c r="AO24" i="115"/>
  <c r="AO24" i="40"/>
  <c r="AO24" i="174"/>
  <c r="AO24" i="77"/>
  <c r="AO24" i="29"/>
  <c r="AO24" i="42"/>
  <c r="AO24" i="173"/>
  <c r="AO24" i="21"/>
  <c r="AO24" i="104"/>
  <c r="AO24" i="114"/>
  <c r="AO24" i="99"/>
  <c r="AG24" i="150"/>
  <c r="AG24" i="148"/>
  <c r="AG24" i="147"/>
  <c r="AG24" i="146"/>
  <c r="AG24" i="149"/>
  <c r="AG24" i="174"/>
  <c r="AG24" i="115"/>
  <c r="AG24" i="40"/>
  <c r="AG24" i="77"/>
  <c r="AG24" i="29"/>
  <c r="AG24" i="42"/>
  <c r="AG24" i="173"/>
  <c r="AG24" i="21"/>
  <c r="AG24" i="104"/>
  <c r="AG24" i="114"/>
  <c r="AG24" i="99"/>
  <c r="Z51" i="173"/>
  <c r="Z51" i="21"/>
  <c r="Z51" i="104"/>
  <c r="Z51" i="114"/>
  <c r="Z51" i="99"/>
  <c r="N51" i="173"/>
  <c r="N51" i="21"/>
  <c r="N51" i="104"/>
  <c r="N51" i="114"/>
  <c r="N51" i="99"/>
  <c r="U55" i="21"/>
  <c r="U55" i="104"/>
  <c r="U55" i="114"/>
  <c r="U55" i="99"/>
  <c r="U55" i="173"/>
  <c r="I55" i="173"/>
  <c r="I55" i="104"/>
  <c r="I55" i="114"/>
  <c r="I55" i="99"/>
  <c r="I55" i="21"/>
  <c r="AK54" i="104"/>
  <c r="AK54" i="173"/>
  <c r="AK54" i="21"/>
  <c r="AK54" i="114"/>
  <c r="AK54" i="99"/>
  <c r="U54" i="104"/>
  <c r="U54" i="173"/>
  <c r="U54" i="21"/>
  <c r="U54" i="114"/>
  <c r="U54" i="99"/>
  <c r="M54" i="104"/>
  <c r="M54" i="173"/>
  <c r="M54" i="21"/>
  <c r="M54" i="114"/>
  <c r="M54" i="99"/>
  <c r="E54" i="104"/>
  <c r="E54" i="173"/>
  <c r="E54" i="21"/>
  <c r="E54" i="114"/>
  <c r="E54" i="99"/>
  <c r="L24" i="150"/>
  <c r="L24" i="147"/>
  <c r="L24" i="148"/>
  <c r="L24" i="146"/>
  <c r="L24" i="174"/>
  <c r="L24" i="115"/>
  <c r="L24" i="40"/>
  <c r="L24" i="149"/>
  <c r="L24" i="77"/>
  <c r="L24" i="42"/>
  <c r="L24" i="173"/>
  <c r="L24" i="21"/>
  <c r="L24" i="104"/>
  <c r="L24" i="114"/>
  <c r="L24" i="29"/>
  <c r="L24" i="99"/>
  <c r="AB24" i="150"/>
  <c r="AB24" i="148"/>
  <c r="AB24" i="147"/>
  <c r="AB24" i="146"/>
  <c r="AB24" i="174"/>
  <c r="AB24" i="115"/>
  <c r="AB24" i="40"/>
  <c r="AB24" i="149"/>
  <c r="AB24" i="77"/>
  <c r="AB24" i="42"/>
  <c r="AB24" i="173"/>
  <c r="AB24" i="21"/>
  <c r="AB24" i="104"/>
  <c r="AB24" i="114"/>
  <c r="AB24" i="99"/>
  <c r="AB24" i="29"/>
  <c r="O29" i="150"/>
  <c r="O29" i="147"/>
  <c r="O29" i="148"/>
  <c r="O29" i="146"/>
  <c r="O29" i="149"/>
  <c r="O29" i="40"/>
  <c r="O29" i="115"/>
  <c r="O29" i="77"/>
  <c r="O29" i="29"/>
  <c r="O29" i="174"/>
  <c r="O29" i="173"/>
  <c r="O29" i="42"/>
  <c r="O29" i="99"/>
  <c r="O29" i="21"/>
  <c r="O29" i="114"/>
  <c r="O29" i="104"/>
  <c r="AA29" i="150"/>
  <c r="AA29" i="148"/>
  <c r="AA29" i="147"/>
  <c r="AA29" i="146"/>
  <c r="AA29" i="149"/>
  <c r="AA29" i="40"/>
  <c r="AA29" i="115"/>
  <c r="AA29" i="174"/>
  <c r="AA29" i="77"/>
  <c r="AA29" i="29"/>
  <c r="AA29" i="173"/>
  <c r="AA29" i="42"/>
  <c r="AA29" i="114"/>
  <c r="AA29" i="21"/>
  <c r="AA29" i="104"/>
  <c r="AA29" i="99"/>
  <c r="J34" i="150"/>
  <c r="J34" i="148"/>
  <c r="J34" i="147"/>
  <c r="J34" i="146"/>
  <c r="J34" i="149"/>
  <c r="J34" i="174"/>
  <c r="J34" i="115"/>
  <c r="J34" i="40"/>
  <c r="J34" i="77"/>
  <c r="J34" i="29"/>
  <c r="J34" i="42"/>
  <c r="J34" i="173"/>
  <c r="J34" i="21"/>
  <c r="J34" i="99"/>
  <c r="J34" i="114"/>
  <c r="J34" i="104"/>
  <c r="V34" i="150"/>
  <c r="V34" i="148"/>
  <c r="V34" i="147"/>
  <c r="V34" i="146"/>
  <c r="V34" i="149"/>
  <c r="V34" i="174"/>
  <c r="V34" i="115"/>
  <c r="V34" i="40"/>
  <c r="V34" i="77"/>
  <c r="V34" i="42"/>
  <c r="V34" i="173"/>
  <c r="V34" i="29"/>
  <c r="V34" i="21"/>
  <c r="V34" i="104"/>
  <c r="V34" i="99"/>
  <c r="V34" i="114"/>
  <c r="AL41" i="173"/>
  <c r="AL41" i="21"/>
  <c r="AL41" i="104"/>
  <c r="AL41" i="114"/>
  <c r="AL41" i="99"/>
  <c r="AQ48" i="2"/>
  <c r="AQ47" i="21"/>
  <c r="AQ47" i="104"/>
  <c r="AQ47" i="114"/>
  <c r="AQ47" i="99"/>
  <c r="AQ47" i="173"/>
  <c r="BI48" i="2"/>
  <c r="BI47" i="104"/>
  <c r="BI47" i="173"/>
  <c r="BI47" i="21"/>
  <c r="BI47" i="99"/>
  <c r="BI47" i="114"/>
  <c r="AE41" i="173"/>
  <c r="AE41" i="21"/>
  <c r="AE41" i="104"/>
  <c r="AE41" i="114"/>
  <c r="AE41" i="99"/>
  <c r="AA41" i="173"/>
  <c r="AA41" i="21"/>
  <c r="AA41" i="104"/>
  <c r="AA41" i="114"/>
  <c r="AA41" i="99"/>
  <c r="W41" i="173"/>
  <c r="W41" i="21"/>
  <c r="W41" i="104"/>
  <c r="W41" i="99"/>
  <c r="W41" i="114"/>
  <c r="S41" i="173"/>
  <c r="S41" i="21"/>
  <c r="S41" i="104"/>
  <c r="S41" i="114"/>
  <c r="S41" i="99"/>
  <c r="O41" i="173"/>
  <c r="O41" i="21"/>
  <c r="O41" i="104"/>
  <c r="O41" i="114"/>
  <c r="O41" i="99"/>
  <c r="K41" i="173"/>
  <c r="K41" i="21"/>
  <c r="K41" i="104"/>
  <c r="K41" i="99"/>
  <c r="K41" i="114"/>
  <c r="AN34" i="150"/>
  <c r="AN34" i="148"/>
  <c r="AN34" i="147"/>
  <c r="AN34" i="146"/>
  <c r="AN34" i="174"/>
  <c r="AN34" i="115"/>
  <c r="AN34" i="149"/>
  <c r="AN34" i="42"/>
  <c r="AN34" i="173"/>
  <c r="AN34" i="77"/>
  <c r="AN34" i="40"/>
  <c r="AN34" i="29"/>
  <c r="AN34" i="21"/>
  <c r="AN34" i="104"/>
  <c r="AN34" i="114"/>
  <c r="AN34" i="99"/>
  <c r="AJ34" i="150"/>
  <c r="AJ34" i="147"/>
  <c r="AJ34" i="146"/>
  <c r="AJ34" i="148"/>
  <c r="AJ34" i="174"/>
  <c r="AJ34" i="115"/>
  <c r="AJ34" i="149"/>
  <c r="AJ34" i="77"/>
  <c r="AJ34" i="42"/>
  <c r="AJ34" i="173"/>
  <c r="AJ34" i="40"/>
  <c r="AJ34" i="21"/>
  <c r="AJ34" i="104"/>
  <c r="AJ34" i="114"/>
  <c r="AJ34" i="29"/>
  <c r="AJ34" i="99"/>
  <c r="AO29" i="150"/>
  <c r="AO29" i="148"/>
  <c r="AO29" i="147"/>
  <c r="AO29" i="146"/>
  <c r="AO29" i="149"/>
  <c r="AO29" i="174"/>
  <c r="AO29" i="115"/>
  <c r="AO29" i="40"/>
  <c r="AO29" i="77"/>
  <c r="AO29" i="29"/>
  <c r="AO29" i="42"/>
  <c r="AO29" i="173"/>
  <c r="AO29" i="21"/>
  <c r="AO29" i="104"/>
  <c r="AO29" i="114"/>
  <c r="AO29" i="99"/>
  <c r="AK29" i="150"/>
  <c r="AK29" i="148"/>
  <c r="AK29" i="147"/>
  <c r="AK29" i="146"/>
  <c r="AK29" i="149"/>
  <c r="AK29" i="174"/>
  <c r="AK29" i="115"/>
  <c r="AK29" i="40"/>
  <c r="AK29" i="77"/>
  <c r="AK29" i="29"/>
  <c r="AK29" i="42"/>
  <c r="AK29" i="173"/>
  <c r="AK29" i="21"/>
  <c r="AK29" i="104"/>
  <c r="AK29" i="114"/>
  <c r="AK29" i="99"/>
  <c r="AG29" i="150"/>
  <c r="AG29" i="148"/>
  <c r="AG29" i="147"/>
  <c r="AG29" i="146"/>
  <c r="AG29" i="149"/>
  <c r="AG29" i="174"/>
  <c r="AG29" i="115"/>
  <c r="AG29" i="40"/>
  <c r="AG29" i="77"/>
  <c r="AG29" i="29"/>
  <c r="AG29" i="42"/>
  <c r="AG29" i="173"/>
  <c r="AG29" i="21"/>
  <c r="AG29" i="104"/>
  <c r="AG29" i="114"/>
  <c r="AG29" i="99"/>
  <c r="AN24" i="150"/>
  <c r="AN24" i="148"/>
  <c r="AN24" i="147"/>
  <c r="AN24" i="146"/>
  <c r="AN24" i="149"/>
  <c r="AN24" i="115"/>
  <c r="AN24" i="40"/>
  <c r="AN24" i="174"/>
  <c r="AN24" i="42"/>
  <c r="AN24" i="173"/>
  <c r="AN24" i="29"/>
  <c r="AN24" i="21"/>
  <c r="AN24" i="104"/>
  <c r="AN24" i="114"/>
  <c r="AN24" i="77"/>
  <c r="AN24" i="99"/>
  <c r="AJ24" i="150"/>
  <c r="AJ24" i="147"/>
  <c r="AJ24" i="148"/>
  <c r="AJ24" i="146"/>
  <c r="AJ24" i="115"/>
  <c r="AJ24" i="40"/>
  <c r="AJ24" i="174"/>
  <c r="AJ24" i="149"/>
  <c r="AJ24" i="42"/>
  <c r="AJ24" i="173"/>
  <c r="AJ24" i="29"/>
  <c r="AJ24" i="77"/>
  <c r="AJ24" i="21"/>
  <c r="AJ24" i="104"/>
  <c r="AJ24" i="114"/>
  <c r="AJ24" i="99"/>
  <c r="AO51" i="173"/>
  <c r="AO51" i="21"/>
  <c r="AO51" i="104"/>
  <c r="AO51" i="114"/>
  <c r="AO51" i="99"/>
  <c r="AK51" i="173"/>
  <c r="AK51" i="21"/>
  <c r="AK51" i="104"/>
  <c r="AK51" i="114"/>
  <c r="AK51" i="99"/>
  <c r="AG51" i="173"/>
  <c r="AG51" i="21"/>
  <c r="AG51" i="114"/>
  <c r="AG51" i="99"/>
  <c r="AG51" i="104"/>
  <c r="AC51" i="173"/>
  <c r="AC51" i="21"/>
  <c r="AC51" i="104"/>
  <c r="AC51" i="114"/>
  <c r="AC51" i="99"/>
  <c r="Y51" i="173"/>
  <c r="Y51" i="21"/>
  <c r="Y51" i="104"/>
  <c r="Y51" i="114"/>
  <c r="Y51" i="99"/>
  <c r="U51" i="173"/>
  <c r="U51" i="21"/>
  <c r="U51" i="104"/>
  <c r="U51" i="114"/>
  <c r="U51" i="99"/>
  <c r="Q51" i="173"/>
  <c r="Q51" i="21"/>
  <c r="Q51" i="104"/>
  <c r="Q51" i="114"/>
  <c r="Q51" i="99"/>
  <c r="M51" i="173"/>
  <c r="M51" i="21"/>
  <c r="M51" i="104"/>
  <c r="M51" i="114"/>
  <c r="M51" i="99"/>
  <c r="I51" i="173"/>
  <c r="I51" i="21"/>
  <c r="I51" i="114"/>
  <c r="I51" i="99"/>
  <c r="I51" i="104"/>
  <c r="E51" i="173"/>
  <c r="E51" i="21"/>
  <c r="E51" i="104"/>
  <c r="E51" i="114"/>
  <c r="E51" i="99"/>
  <c r="AF55" i="173"/>
  <c r="AF55" i="21"/>
  <c r="AF55" i="114"/>
  <c r="AF55" i="99"/>
  <c r="AF55" i="104"/>
  <c r="AB55" i="173"/>
  <c r="AB55" i="21"/>
  <c r="AB55" i="104"/>
  <c r="AB55" i="114"/>
  <c r="AB55" i="99"/>
  <c r="X55" i="173"/>
  <c r="X55" i="21"/>
  <c r="X55" i="114"/>
  <c r="X55" i="99"/>
  <c r="X55" i="104"/>
  <c r="T56" i="2"/>
  <c r="T55" i="173"/>
  <c r="T55" i="21"/>
  <c r="T55" i="104"/>
  <c r="T55" i="114"/>
  <c r="T55" i="99"/>
  <c r="P55" i="173"/>
  <c r="P55" i="21"/>
  <c r="P55" i="114"/>
  <c r="P55" i="99"/>
  <c r="P55" i="104"/>
  <c r="L55" i="173"/>
  <c r="L55" i="21"/>
  <c r="L55" i="104"/>
  <c r="L55" i="114"/>
  <c r="L55" i="99"/>
  <c r="H55" i="173"/>
  <c r="H55" i="21"/>
  <c r="H55" i="114"/>
  <c r="H55" i="99"/>
  <c r="H55" i="104"/>
  <c r="D56" i="2"/>
  <c r="D55" i="173"/>
  <c r="D55" i="21"/>
  <c r="D55" i="104"/>
  <c r="D55" i="114"/>
  <c r="D55" i="99"/>
  <c r="AN54" i="173"/>
  <c r="AN54" i="21"/>
  <c r="AN54" i="114"/>
  <c r="AN54" i="104"/>
  <c r="AN54" i="99"/>
  <c r="AJ54" i="173"/>
  <c r="AJ54" i="21"/>
  <c r="AJ54" i="104"/>
  <c r="AJ54" i="114"/>
  <c r="AJ54" i="99"/>
  <c r="AF54" i="173"/>
  <c r="AF54" i="21"/>
  <c r="AF54" i="104"/>
  <c r="AF54" i="114"/>
  <c r="AF54" i="99"/>
  <c r="AB54" i="173"/>
  <c r="AB54" i="21"/>
  <c r="AB54" i="114"/>
  <c r="AB54" i="104"/>
  <c r="AB54" i="99"/>
  <c r="X54" i="173"/>
  <c r="X54" i="21"/>
  <c r="X54" i="104"/>
  <c r="X54" i="114"/>
  <c r="X54" i="99"/>
  <c r="T54" i="173"/>
  <c r="T54" i="21"/>
  <c r="T54" i="104"/>
  <c r="T54" i="114"/>
  <c r="T54" i="99"/>
  <c r="P54" i="173"/>
  <c r="P54" i="21"/>
  <c r="P54" i="114"/>
  <c r="P54" i="104"/>
  <c r="P54" i="99"/>
  <c r="L54" i="173"/>
  <c r="L54" i="21"/>
  <c r="L54" i="104"/>
  <c r="L54" i="114"/>
  <c r="L54" i="99"/>
  <c r="H54" i="173"/>
  <c r="H54" i="21"/>
  <c r="H54" i="104"/>
  <c r="H54" i="114"/>
  <c r="H54" i="99"/>
  <c r="D54" i="173"/>
  <c r="D54" i="21"/>
  <c r="D54" i="114"/>
  <c r="D54" i="104"/>
  <c r="D54" i="99"/>
  <c r="I24" i="150"/>
  <c r="I24" i="148"/>
  <c r="I24" i="147"/>
  <c r="I24" i="146"/>
  <c r="I24" i="149"/>
  <c r="I24" i="115"/>
  <c r="I24" i="40"/>
  <c r="I24" i="174"/>
  <c r="I24" i="77"/>
  <c r="I24" i="29"/>
  <c r="I24" i="42"/>
  <c r="I24" i="173"/>
  <c r="I24" i="21"/>
  <c r="I24" i="104"/>
  <c r="I24" i="114"/>
  <c r="I24" i="99"/>
  <c r="M24" i="150"/>
  <c r="M24" i="148"/>
  <c r="M24" i="147"/>
  <c r="M24" i="146"/>
  <c r="M24" i="149"/>
  <c r="M24" i="174"/>
  <c r="M24" i="115"/>
  <c r="M24" i="40"/>
  <c r="M24" i="77"/>
  <c r="M24" i="29"/>
  <c r="M24" i="42"/>
  <c r="M24" i="173"/>
  <c r="M24" i="21"/>
  <c r="M24" i="104"/>
  <c r="M24" i="114"/>
  <c r="M24" i="99"/>
  <c r="Q24" i="150"/>
  <c r="Q24" i="148"/>
  <c r="Q24" i="147"/>
  <c r="Q24" i="146"/>
  <c r="Q24" i="149"/>
  <c r="Q24" i="174"/>
  <c r="Q24" i="115"/>
  <c r="Q24" i="40"/>
  <c r="Q24" i="77"/>
  <c r="Q24" i="29"/>
  <c r="Q24" i="42"/>
  <c r="Q24" i="173"/>
  <c r="Q24" i="21"/>
  <c r="Q24" i="104"/>
  <c r="Q24" i="114"/>
  <c r="Q24" i="99"/>
  <c r="U24" i="150"/>
  <c r="U24" i="148"/>
  <c r="U24" i="147"/>
  <c r="U24" i="146"/>
  <c r="U24" i="149"/>
  <c r="U24" i="115"/>
  <c r="U24" i="40"/>
  <c r="U24" i="77"/>
  <c r="U24" i="29"/>
  <c r="U24" i="174"/>
  <c r="U24" i="42"/>
  <c r="U24" i="173"/>
  <c r="U24" i="21"/>
  <c r="U24" i="104"/>
  <c r="U24" i="114"/>
  <c r="U24" i="99"/>
  <c r="Y24" i="150"/>
  <c r="Y24" i="148"/>
  <c r="Y24" i="147"/>
  <c r="Y24" i="146"/>
  <c r="Y24" i="149"/>
  <c r="Y24" i="115"/>
  <c r="Y24" i="40"/>
  <c r="Y24" i="174"/>
  <c r="Y24" i="77"/>
  <c r="Y24" i="29"/>
  <c r="Y24" i="42"/>
  <c r="Y24" i="173"/>
  <c r="Y24" i="21"/>
  <c r="Y24" i="104"/>
  <c r="Y24" i="114"/>
  <c r="Y24" i="99"/>
  <c r="AC24" i="150"/>
  <c r="AC24" i="148"/>
  <c r="AC24" i="147"/>
  <c r="AC24" i="146"/>
  <c r="AC24" i="149"/>
  <c r="AC24" i="174"/>
  <c r="AC24" i="115"/>
  <c r="AC24" i="40"/>
  <c r="AC24" i="77"/>
  <c r="AC24" i="29"/>
  <c r="AC24" i="42"/>
  <c r="AC24" i="173"/>
  <c r="AC24" i="21"/>
  <c r="AC24" i="104"/>
  <c r="AC24" i="114"/>
  <c r="AC24" i="99"/>
  <c r="H29" i="150"/>
  <c r="H29" i="148"/>
  <c r="H29" i="147"/>
  <c r="H29" i="146"/>
  <c r="H29" i="174"/>
  <c r="H29" i="115"/>
  <c r="H29" i="40"/>
  <c r="H29" i="149"/>
  <c r="H29" i="42"/>
  <c r="H29" i="173"/>
  <c r="H29" i="77"/>
  <c r="H29" i="29"/>
  <c r="H29" i="21"/>
  <c r="H29" i="104"/>
  <c r="H29" i="114"/>
  <c r="H29" i="99"/>
  <c r="L29" i="150"/>
  <c r="L29" i="148"/>
  <c r="L29" i="147"/>
  <c r="L29" i="146"/>
  <c r="L29" i="149"/>
  <c r="L29" i="174"/>
  <c r="L29" i="115"/>
  <c r="L29" i="40"/>
  <c r="L29" i="29"/>
  <c r="L29" i="42"/>
  <c r="L29" i="173"/>
  <c r="L29" i="21"/>
  <c r="L29" i="104"/>
  <c r="L29" i="114"/>
  <c r="L29" i="77"/>
  <c r="L29" i="99"/>
  <c r="P29" i="150"/>
  <c r="P29" i="148"/>
  <c r="P29" i="147"/>
  <c r="P29" i="146"/>
  <c r="P29" i="174"/>
  <c r="P29" i="115"/>
  <c r="P29" i="40"/>
  <c r="P29" i="149"/>
  <c r="P29" i="77"/>
  <c r="P29" i="42"/>
  <c r="P29" i="173"/>
  <c r="P29" i="29"/>
  <c r="P29" i="21"/>
  <c r="P29" i="104"/>
  <c r="P29" i="114"/>
  <c r="P29" i="99"/>
  <c r="T29" i="150"/>
  <c r="T29" i="148"/>
  <c r="T29" i="147"/>
  <c r="T29" i="146"/>
  <c r="T29" i="174"/>
  <c r="T29" i="115"/>
  <c r="T29" i="40"/>
  <c r="T29" i="149"/>
  <c r="T29" i="29"/>
  <c r="T29" i="42"/>
  <c r="T29" i="173"/>
  <c r="T29" i="77"/>
  <c r="T29" i="21"/>
  <c r="T29" i="104"/>
  <c r="T29" i="114"/>
  <c r="T29" i="99"/>
  <c r="X29" i="150"/>
  <c r="X29" i="148"/>
  <c r="X29" i="147"/>
  <c r="X29" i="146"/>
  <c r="X29" i="174"/>
  <c r="X29" i="115"/>
  <c r="X29" i="40"/>
  <c r="X29" i="149"/>
  <c r="X29" i="42"/>
  <c r="X29" i="173"/>
  <c r="X29" i="77"/>
  <c r="X29" i="29"/>
  <c r="X29" i="21"/>
  <c r="X29" i="104"/>
  <c r="X29" i="114"/>
  <c r="X29" i="99"/>
  <c r="AB29" i="150"/>
  <c r="AB29" i="148"/>
  <c r="AB29" i="147"/>
  <c r="AB29" i="146"/>
  <c r="AB29" i="149"/>
  <c r="AB29" i="174"/>
  <c r="AB29" i="115"/>
  <c r="AB29" i="40"/>
  <c r="AB29" i="29"/>
  <c r="AB29" i="42"/>
  <c r="AB29" i="173"/>
  <c r="AB29" i="21"/>
  <c r="AB29" i="104"/>
  <c r="AB29" i="114"/>
  <c r="AB29" i="77"/>
  <c r="AB29" i="99"/>
  <c r="AF29" i="150"/>
  <c r="AF29" i="148"/>
  <c r="AF29" i="147"/>
  <c r="AF29" i="146"/>
  <c r="AF29" i="174"/>
  <c r="AF29" i="115"/>
  <c r="AF29" i="40"/>
  <c r="AF29" i="149"/>
  <c r="AF29" i="77"/>
  <c r="AF29" i="42"/>
  <c r="AF29" i="173"/>
  <c r="AF29" i="29"/>
  <c r="AF29" i="21"/>
  <c r="AF29" i="104"/>
  <c r="AF29" i="114"/>
  <c r="AF29" i="99"/>
  <c r="K34" i="150"/>
  <c r="K34" i="148"/>
  <c r="K34" i="149"/>
  <c r="K34" i="146"/>
  <c r="K34" i="115"/>
  <c r="K34" i="174"/>
  <c r="K34" i="147"/>
  <c r="K34" i="40"/>
  <c r="K34" i="77"/>
  <c r="K34" i="29"/>
  <c r="K34" i="42"/>
  <c r="K34" i="173"/>
  <c r="K34" i="21"/>
  <c r="K34" i="104"/>
  <c r="K34" i="99"/>
  <c r="K34" i="114"/>
  <c r="O34" i="150"/>
  <c r="O34" i="148"/>
  <c r="O34" i="147"/>
  <c r="O34" i="146"/>
  <c r="O34" i="149"/>
  <c r="O34" i="115"/>
  <c r="O34" i="174"/>
  <c r="O34" i="40"/>
  <c r="O34" i="77"/>
  <c r="O34" i="29"/>
  <c r="O34" i="173"/>
  <c r="O34" i="42"/>
  <c r="O34" i="114"/>
  <c r="O34" i="21"/>
  <c r="O34" i="104"/>
  <c r="O34" i="99"/>
  <c r="S34" i="148"/>
  <c r="S34" i="150"/>
  <c r="S34" i="147"/>
  <c r="S34" i="146"/>
  <c r="S34" i="149"/>
  <c r="S34" i="115"/>
  <c r="S34" i="40"/>
  <c r="S34" i="77"/>
  <c r="S34" i="29"/>
  <c r="S34" i="174"/>
  <c r="S34" i="173"/>
  <c r="S34" i="42"/>
  <c r="S34" i="99"/>
  <c r="S34" i="104"/>
  <c r="S34" i="21"/>
  <c r="S34" i="114"/>
  <c r="W34" i="150"/>
  <c r="W34" i="148"/>
  <c r="W34" i="147"/>
  <c r="W34" i="146"/>
  <c r="W34" i="149"/>
  <c r="W34" i="174"/>
  <c r="W34" i="40"/>
  <c r="W34" i="77"/>
  <c r="W34" i="29"/>
  <c r="W34" i="115"/>
  <c r="W34" i="173"/>
  <c r="W34" i="42"/>
  <c r="W34" i="114"/>
  <c r="W34" i="104"/>
  <c r="W34" i="99"/>
  <c r="W34" i="21"/>
  <c r="AA34" i="150"/>
  <c r="AA34" i="148"/>
  <c r="AA34" i="147"/>
  <c r="AA34" i="149"/>
  <c r="AA34" i="146"/>
  <c r="AA34" i="115"/>
  <c r="AA34" i="174"/>
  <c r="AA34" i="40"/>
  <c r="AA34" i="77"/>
  <c r="AA34" i="29"/>
  <c r="AA34" i="42"/>
  <c r="AA34" i="21"/>
  <c r="AA34" i="173"/>
  <c r="AA34" i="99"/>
  <c r="AA34" i="114"/>
  <c r="AA34" i="104"/>
  <c r="AE34" i="150"/>
  <c r="AE34" i="148"/>
  <c r="AE34" i="147"/>
  <c r="AE34" i="146"/>
  <c r="AE34" i="149"/>
  <c r="AE34" i="115"/>
  <c r="AE34" i="174"/>
  <c r="AE34" i="40"/>
  <c r="AE34" i="77"/>
  <c r="AE34" i="29"/>
  <c r="AE34" i="173"/>
  <c r="AE34" i="42"/>
  <c r="AE34" i="114"/>
  <c r="AE34" i="21"/>
  <c r="AE34" i="104"/>
  <c r="AE34" i="99"/>
  <c r="AI41" i="173"/>
  <c r="AI41" i="21"/>
  <c r="AI41" i="104"/>
  <c r="AI41" i="99"/>
  <c r="AI41" i="114"/>
  <c r="AM41" i="173"/>
  <c r="AM41" i="21"/>
  <c r="AM41" i="104"/>
  <c r="AM41" i="114"/>
  <c r="AM41" i="99"/>
  <c r="BF48" i="173"/>
  <c r="BF48" i="21"/>
  <c r="BF48" i="114"/>
  <c r="BF48" i="99"/>
  <c r="BF48" i="104"/>
  <c r="AU48" i="2"/>
  <c r="AU47" i="173"/>
  <c r="AU47" i="114"/>
  <c r="AU47" i="99"/>
  <c r="AU47" i="104"/>
  <c r="AU47" i="21"/>
  <c r="BK48" i="173"/>
  <c r="BK48" i="21"/>
  <c r="BK48" i="104"/>
  <c r="BK48" i="114"/>
  <c r="BK48" i="99"/>
  <c r="AW48" i="104"/>
  <c r="AW48" i="173"/>
  <c r="AW48" i="21"/>
  <c r="AW48" i="114"/>
  <c r="AW48" i="99"/>
  <c r="AV48" i="173"/>
  <c r="AV48" i="21"/>
  <c r="AV48" i="104"/>
  <c r="AV48" i="114"/>
  <c r="AV48" i="99"/>
  <c r="BN48" i="173"/>
  <c r="BN48" i="114"/>
  <c r="BN48" i="99"/>
  <c r="BN48" i="21"/>
  <c r="BN48" i="104"/>
  <c r="AR48" i="173"/>
  <c r="AR48" i="21"/>
  <c r="AR48" i="99"/>
  <c r="AR48" i="104"/>
  <c r="AR48" i="114"/>
  <c r="AZ48" i="173"/>
  <c r="AZ48" i="21"/>
  <c r="AZ48" i="104"/>
  <c r="AZ48" i="114"/>
  <c r="AZ48" i="99"/>
  <c r="BD48" i="2"/>
  <c r="BD47" i="173"/>
  <c r="BD47" i="21"/>
  <c r="BD47" i="104"/>
  <c r="BD47" i="114"/>
  <c r="BD47" i="99"/>
  <c r="BC48" i="173"/>
  <c r="BC48" i="21"/>
  <c r="BC48" i="104"/>
  <c r="BC48" i="114"/>
  <c r="BC48" i="99"/>
  <c r="AT48" i="2"/>
  <c r="AT47" i="173"/>
  <c r="AT47" i="21"/>
  <c r="AT47" i="114"/>
  <c r="AT47" i="99"/>
  <c r="AT47" i="104"/>
  <c r="BL48" i="2"/>
  <c r="BL47" i="173"/>
  <c r="BL47" i="21"/>
  <c r="BL47" i="99"/>
  <c r="BL47" i="104"/>
  <c r="BL47" i="114"/>
  <c r="AF41" i="173"/>
  <c r="AF41" i="21"/>
  <c r="AF41" i="114"/>
  <c r="AF41" i="99"/>
  <c r="AF41" i="104"/>
  <c r="T41" i="173"/>
  <c r="T41" i="21"/>
  <c r="T41" i="114"/>
  <c r="T41" i="99"/>
  <c r="T41" i="104"/>
  <c r="AO34" i="150"/>
  <c r="AO34" i="148"/>
  <c r="AO34" i="147"/>
  <c r="AO34" i="146"/>
  <c r="AO34" i="149"/>
  <c r="AO34" i="174"/>
  <c r="AO34" i="115"/>
  <c r="AO34" i="40"/>
  <c r="AO34" i="77"/>
  <c r="AO34" i="42"/>
  <c r="AO34" i="173"/>
  <c r="AO34" i="21"/>
  <c r="AO34" i="104"/>
  <c r="AO34" i="114"/>
  <c r="AO34" i="99"/>
  <c r="AO34" i="29"/>
  <c r="AL29" i="150"/>
  <c r="AL29" i="148"/>
  <c r="AL29" i="147"/>
  <c r="AL29" i="146"/>
  <c r="AL29" i="149"/>
  <c r="AL29" i="174"/>
  <c r="AL29" i="115"/>
  <c r="AL29" i="40"/>
  <c r="AL29" i="77"/>
  <c r="AL29" i="29"/>
  <c r="AL29" i="42"/>
  <c r="AL29" i="173"/>
  <c r="AL29" i="21"/>
  <c r="AL29" i="99"/>
  <c r="AL29" i="114"/>
  <c r="AL29" i="104"/>
  <c r="AK24" i="150"/>
  <c r="AK24" i="148"/>
  <c r="AK24" i="147"/>
  <c r="AK24" i="146"/>
  <c r="AK24" i="149"/>
  <c r="AK24" i="115"/>
  <c r="AK24" i="40"/>
  <c r="AK24" i="77"/>
  <c r="AK24" i="29"/>
  <c r="AK24" i="174"/>
  <c r="AK24" i="42"/>
  <c r="AK24" i="173"/>
  <c r="AK24" i="21"/>
  <c r="AK24" i="104"/>
  <c r="AK24" i="114"/>
  <c r="AK24" i="99"/>
  <c r="AH51" i="173"/>
  <c r="AH51" i="21"/>
  <c r="AH51" i="104"/>
  <c r="AH51" i="114"/>
  <c r="AH51" i="99"/>
  <c r="V51" i="173"/>
  <c r="V51" i="21"/>
  <c r="V51" i="114"/>
  <c r="V51" i="104"/>
  <c r="V51" i="99"/>
  <c r="F51" i="173"/>
  <c r="F51" i="21"/>
  <c r="F51" i="114"/>
  <c r="F51" i="104"/>
  <c r="F51" i="99"/>
  <c r="AC55" i="173"/>
  <c r="AC55" i="104"/>
  <c r="AC55" i="114"/>
  <c r="AC55" i="99"/>
  <c r="AC55" i="21"/>
  <c r="Q55" i="21"/>
  <c r="Q55" i="114"/>
  <c r="Q55" i="99"/>
  <c r="Q55" i="104"/>
  <c r="Q55" i="173"/>
  <c r="E55" i="173"/>
  <c r="E55" i="21"/>
  <c r="E55" i="104"/>
  <c r="E55" i="114"/>
  <c r="E55" i="99"/>
  <c r="AO54" i="104"/>
  <c r="AO54" i="173"/>
  <c r="AO54" i="21"/>
  <c r="AO54" i="114"/>
  <c r="AO54" i="99"/>
  <c r="AC54" i="104"/>
  <c r="AC54" i="173"/>
  <c r="AC54" i="21"/>
  <c r="AC54" i="114"/>
  <c r="AC54" i="99"/>
  <c r="Q54" i="104"/>
  <c r="Q54" i="173"/>
  <c r="Q54" i="21"/>
  <c r="Q54" i="114"/>
  <c r="Q54" i="99"/>
  <c r="T24" i="150"/>
  <c r="T24" i="147"/>
  <c r="T24" i="148"/>
  <c r="T24" i="146"/>
  <c r="T24" i="115"/>
  <c r="T24" i="40"/>
  <c r="T24" i="174"/>
  <c r="T24" i="42"/>
  <c r="T24" i="173"/>
  <c r="T24" i="29"/>
  <c r="T24" i="77"/>
  <c r="T24" i="21"/>
  <c r="T24" i="104"/>
  <c r="T24" i="114"/>
  <c r="T24" i="149"/>
  <c r="T24" i="99"/>
  <c r="AF24" i="150"/>
  <c r="AF24" i="148"/>
  <c r="AF24" i="147"/>
  <c r="AF24" i="146"/>
  <c r="AF24" i="115"/>
  <c r="AF24" i="40"/>
  <c r="AF24" i="149"/>
  <c r="AF24" i="174"/>
  <c r="AF24" i="29"/>
  <c r="AF24" i="42"/>
  <c r="AF24" i="173"/>
  <c r="AF24" i="77"/>
  <c r="AF24" i="21"/>
  <c r="AF24" i="104"/>
  <c r="AF24" i="114"/>
  <c r="AF24" i="99"/>
  <c r="S29" i="150"/>
  <c r="S29" i="148"/>
  <c r="S29" i="147"/>
  <c r="S29" i="146"/>
  <c r="S29" i="149"/>
  <c r="S29" i="174"/>
  <c r="S29" i="40"/>
  <c r="S29" i="77"/>
  <c r="S29" i="29"/>
  <c r="S29" i="115"/>
  <c r="S29" i="173"/>
  <c r="S29" i="42"/>
  <c r="S29" i="114"/>
  <c r="S29" i="104"/>
  <c r="S29" i="99"/>
  <c r="S29" i="21"/>
  <c r="AE29" i="150"/>
  <c r="AE29" i="148"/>
  <c r="AE29" i="147"/>
  <c r="AE29" i="146"/>
  <c r="AE29" i="149"/>
  <c r="AE29" i="40"/>
  <c r="AE29" i="115"/>
  <c r="AE29" i="77"/>
  <c r="AE29" i="29"/>
  <c r="AE29" i="174"/>
  <c r="AE29" i="173"/>
  <c r="AE29" i="42"/>
  <c r="AE29" i="99"/>
  <c r="AE29" i="104"/>
  <c r="AE29" i="21"/>
  <c r="AE29" i="114"/>
  <c r="R34" i="150"/>
  <c r="R34" i="148"/>
  <c r="R34" i="147"/>
  <c r="R34" i="146"/>
  <c r="R34" i="149"/>
  <c r="R34" i="174"/>
  <c r="R34" i="115"/>
  <c r="R34" i="40"/>
  <c r="R34" i="77"/>
  <c r="R34" i="29"/>
  <c r="R34" i="42"/>
  <c r="R34" i="173"/>
  <c r="R34" i="21"/>
  <c r="R34" i="99"/>
  <c r="R34" i="114"/>
  <c r="R34" i="104"/>
  <c r="AD35" i="2"/>
  <c r="AD34" i="150"/>
  <c r="AD34" i="148"/>
  <c r="AD34" i="147"/>
  <c r="AD34" i="146"/>
  <c r="AD34" i="149"/>
  <c r="AD34" i="174"/>
  <c r="AD34" i="115"/>
  <c r="AD34" i="40"/>
  <c r="AD34" i="77"/>
  <c r="AD34" i="42"/>
  <c r="AD34" i="173"/>
  <c r="AD34" i="29"/>
  <c r="AD34" i="21"/>
  <c r="AD34" i="104"/>
  <c r="AD34" i="99"/>
  <c r="AD34" i="114"/>
  <c r="H41" i="173"/>
  <c r="H41" i="21"/>
  <c r="H41" i="114"/>
  <c r="H41" i="99"/>
  <c r="H41" i="104"/>
  <c r="AD41" i="173"/>
  <c r="AD41" i="21"/>
  <c r="AD41" i="104"/>
  <c r="AD41" i="114"/>
  <c r="AD41" i="99"/>
  <c r="Z41" i="173"/>
  <c r="Z41" i="21"/>
  <c r="Z41" i="104"/>
  <c r="Z41" i="114"/>
  <c r="Z41" i="99"/>
  <c r="V41" i="173"/>
  <c r="V41" i="21"/>
  <c r="V41" i="104"/>
  <c r="V41" i="114"/>
  <c r="V41" i="99"/>
  <c r="R41" i="173"/>
  <c r="R41" i="21"/>
  <c r="R41" i="104"/>
  <c r="R41" i="114"/>
  <c r="R41" i="99"/>
  <c r="N41" i="173"/>
  <c r="N41" i="21"/>
  <c r="N41" i="104"/>
  <c r="N41" i="114"/>
  <c r="N41" i="99"/>
  <c r="J41" i="173"/>
  <c r="J41" i="21"/>
  <c r="J41" i="104"/>
  <c r="J41" i="114"/>
  <c r="J41" i="99"/>
  <c r="AM34" i="150"/>
  <c r="AM34" i="148"/>
  <c r="AM34" i="147"/>
  <c r="AM34" i="146"/>
  <c r="AM34" i="149"/>
  <c r="AM34" i="174"/>
  <c r="AM34" i="40"/>
  <c r="AM34" i="77"/>
  <c r="AM34" i="29"/>
  <c r="AM34" i="115"/>
  <c r="AM34" i="173"/>
  <c r="AM34" i="114"/>
  <c r="AM34" i="42"/>
  <c r="AM34" i="104"/>
  <c r="AM34" i="99"/>
  <c r="AM34" i="21"/>
  <c r="AI34" i="150"/>
  <c r="AI34" i="148"/>
  <c r="AI34" i="147"/>
  <c r="AI34" i="146"/>
  <c r="AI34" i="149"/>
  <c r="AI34" i="115"/>
  <c r="AI34" i="40"/>
  <c r="AI34" i="77"/>
  <c r="AI34" i="29"/>
  <c r="AI34" i="174"/>
  <c r="AI34" i="173"/>
  <c r="AI34" i="42"/>
  <c r="AI34" i="99"/>
  <c r="AI34" i="104"/>
  <c r="AI34" i="21"/>
  <c r="AI34" i="114"/>
  <c r="AN29" i="150"/>
  <c r="AN29" i="148"/>
  <c r="AN29" i="147"/>
  <c r="AN29" i="146"/>
  <c r="AN29" i="174"/>
  <c r="AN29" i="115"/>
  <c r="AN29" i="40"/>
  <c r="AN29" i="149"/>
  <c r="AN29" i="42"/>
  <c r="AN29" i="173"/>
  <c r="AN29" i="77"/>
  <c r="AN29" i="29"/>
  <c r="AN29" i="21"/>
  <c r="AN29" i="104"/>
  <c r="AN29" i="114"/>
  <c r="AN29" i="99"/>
  <c r="AJ29" i="150"/>
  <c r="AJ29" i="147"/>
  <c r="AJ29" i="146"/>
  <c r="AJ29" i="148"/>
  <c r="AJ29" i="174"/>
  <c r="AJ29" i="115"/>
  <c r="AJ29" i="40"/>
  <c r="AJ29" i="149"/>
  <c r="AJ29" i="29"/>
  <c r="AJ29" i="42"/>
  <c r="AJ29" i="173"/>
  <c r="AJ29" i="77"/>
  <c r="AJ29" i="21"/>
  <c r="AJ29" i="104"/>
  <c r="AJ29" i="114"/>
  <c r="AJ29" i="99"/>
  <c r="T30" i="150"/>
  <c r="T30" i="148"/>
  <c r="T30" i="147"/>
  <c r="T30" i="146"/>
  <c r="T30" i="149"/>
  <c r="T30" i="174"/>
  <c r="T30" i="115"/>
  <c r="T30" i="40"/>
  <c r="T30" i="77"/>
  <c r="T30" i="29"/>
  <c r="T30" i="42"/>
  <c r="T30" i="173"/>
  <c r="T30" i="21"/>
  <c r="T30" i="114"/>
  <c r="T30" i="99"/>
  <c r="T30" i="104"/>
  <c r="AM24" i="150"/>
  <c r="AM24" i="148"/>
  <c r="AM24" i="147"/>
  <c r="AM24" i="146"/>
  <c r="AM24" i="149"/>
  <c r="AM24" i="174"/>
  <c r="AM24" i="40"/>
  <c r="AM24" i="115"/>
  <c r="AM24" i="77"/>
  <c r="AM24" i="29"/>
  <c r="AM24" i="173"/>
  <c r="AM24" i="42"/>
  <c r="AM24" i="114"/>
  <c r="AM24" i="21"/>
  <c r="AM24" i="104"/>
  <c r="AM24" i="99"/>
  <c r="AI24" i="150"/>
  <c r="AI24" i="148"/>
  <c r="AI24" i="147"/>
  <c r="AI24" i="149"/>
  <c r="AI24" i="174"/>
  <c r="AI24" i="115"/>
  <c r="AI24" i="146"/>
  <c r="AI24" i="77"/>
  <c r="AI24" i="29"/>
  <c r="AI24" i="42"/>
  <c r="AI24" i="21"/>
  <c r="AI24" i="99"/>
  <c r="AI24" i="40"/>
  <c r="AI24" i="173"/>
  <c r="AI24" i="114"/>
  <c r="AI24" i="104"/>
  <c r="AN51" i="104"/>
  <c r="AN51" i="21"/>
  <c r="AN51" i="114"/>
  <c r="AN51" i="99"/>
  <c r="AN51" i="173"/>
  <c r="AJ51" i="104"/>
  <c r="AJ51" i="21"/>
  <c r="AJ51" i="114"/>
  <c r="AJ51" i="99"/>
  <c r="AJ51" i="173"/>
  <c r="AF51" i="104"/>
  <c r="AF51" i="173"/>
  <c r="AF51" i="114"/>
  <c r="AF51" i="99"/>
  <c r="AF51" i="21"/>
  <c r="AB51" i="104"/>
  <c r="AB51" i="173"/>
  <c r="AB51" i="114"/>
  <c r="AB51" i="99"/>
  <c r="AB51" i="21"/>
  <c r="X51" i="104"/>
  <c r="X51" i="173"/>
  <c r="X51" i="21"/>
  <c r="X51" i="114"/>
  <c r="X51" i="99"/>
  <c r="T51" i="104"/>
  <c r="T51" i="21"/>
  <c r="T51" i="114"/>
  <c r="T51" i="99"/>
  <c r="T51" i="173"/>
  <c r="P51" i="104"/>
  <c r="P51" i="173"/>
  <c r="P51" i="114"/>
  <c r="P51" i="99"/>
  <c r="P51" i="21"/>
  <c r="L51" i="104"/>
  <c r="L51" i="173"/>
  <c r="L51" i="114"/>
  <c r="L51" i="99"/>
  <c r="L51" i="21"/>
  <c r="H51" i="104"/>
  <c r="H51" i="21"/>
  <c r="H51" i="114"/>
  <c r="H51" i="99"/>
  <c r="H51" i="173"/>
  <c r="D51" i="104"/>
  <c r="D51" i="21"/>
  <c r="D51" i="114"/>
  <c r="D51" i="99"/>
  <c r="D51" i="173"/>
  <c r="AE55" i="173"/>
  <c r="AE55" i="21"/>
  <c r="AE55" i="104"/>
  <c r="AE55" i="114"/>
  <c r="AE55" i="99"/>
  <c r="AA55" i="173"/>
  <c r="AA55" i="21"/>
  <c r="AA55" i="104"/>
  <c r="AA55" i="114"/>
  <c r="AA55" i="99"/>
  <c r="W55" i="173"/>
  <c r="W55" i="21"/>
  <c r="W55" i="104"/>
  <c r="W55" i="114"/>
  <c r="W55" i="99"/>
  <c r="S55" i="173"/>
  <c r="S55" i="21"/>
  <c r="S55" i="104"/>
  <c r="S55" i="114"/>
  <c r="S55" i="99"/>
  <c r="O55" i="173"/>
  <c r="O55" i="21"/>
  <c r="O55" i="104"/>
  <c r="O55" i="114"/>
  <c r="O55" i="99"/>
  <c r="K55" i="173"/>
  <c r="K55" i="21"/>
  <c r="K55" i="104"/>
  <c r="K55" i="114"/>
  <c r="K55" i="99"/>
  <c r="G55" i="173"/>
  <c r="G55" i="21"/>
  <c r="G55" i="104"/>
  <c r="G55" i="114"/>
  <c r="G55" i="99"/>
  <c r="C55" i="173"/>
  <c r="C55" i="21"/>
  <c r="C55" i="104"/>
  <c r="C55" i="114"/>
  <c r="C55" i="99"/>
  <c r="AM54" i="173"/>
  <c r="AM54" i="21"/>
  <c r="AM54" i="104"/>
  <c r="AM54" i="114"/>
  <c r="AM54" i="99"/>
  <c r="AI54" i="173"/>
  <c r="AI54" i="21"/>
  <c r="AI54" i="104"/>
  <c r="AI54" i="114"/>
  <c r="AI54" i="99"/>
  <c r="AE54" i="173"/>
  <c r="AE54" i="21"/>
  <c r="AE54" i="104"/>
  <c r="AE54" i="114"/>
  <c r="AE54" i="99"/>
  <c r="AA54" i="173"/>
  <c r="AA54" i="21"/>
  <c r="AA54" i="104"/>
  <c r="AA54" i="114"/>
  <c r="AA54" i="99"/>
  <c r="W54" i="173"/>
  <c r="W54" i="21"/>
  <c r="W54" i="104"/>
  <c r="W54" i="114"/>
  <c r="W54" i="99"/>
  <c r="S54" i="173"/>
  <c r="S54" i="21"/>
  <c r="S54" i="104"/>
  <c r="S54" i="114"/>
  <c r="S54" i="99"/>
  <c r="O54" i="173"/>
  <c r="O54" i="21"/>
  <c r="O54" i="104"/>
  <c r="O54" i="114"/>
  <c r="O54" i="99"/>
  <c r="K54" i="173"/>
  <c r="K54" i="21"/>
  <c r="K54" i="104"/>
  <c r="K54" i="114"/>
  <c r="K54" i="99"/>
  <c r="G54" i="173"/>
  <c r="G54" i="21"/>
  <c r="G54" i="104"/>
  <c r="G54" i="114"/>
  <c r="G54" i="99"/>
  <c r="C54" i="173"/>
  <c r="C54" i="21"/>
  <c r="C54" i="104"/>
  <c r="C54" i="114"/>
  <c r="C54" i="99"/>
  <c r="J24" i="150"/>
  <c r="J24" i="148"/>
  <c r="J24" i="147"/>
  <c r="J24" i="146"/>
  <c r="J24" i="149"/>
  <c r="J24" i="115"/>
  <c r="J24" i="40"/>
  <c r="J24" i="174"/>
  <c r="J24" i="77"/>
  <c r="J24" i="29"/>
  <c r="J24" i="42"/>
  <c r="J24" i="173"/>
  <c r="J24" i="21"/>
  <c r="J24" i="99"/>
  <c r="J24" i="114"/>
  <c r="J24" i="104"/>
  <c r="N24" i="150"/>
  <c r="N24" i="148"/>
  <c r="N24" i="147"/>
  <c r="N24" i="146"/>
  <c r="N24" i="149"/>
  <c r="N24" i="174"/>
  <c r="N24" i="115"/>
  <c r="N24" i="40"/>
  <c r="N24" i="77"/>
  <c r="N24" i="29"/>
  <c r="N24" i="42"/>
  <c r="N24" i="173"/>
  <c r="N24" i="21"/>
  <c r="N24" i="104"/>
  <c r="N24" i="99"/>
  <c r="N24" i="114"/>
  <c r="R24" i="150"/>
  <c r="R24" i="148"/>
  <c r="R24" i="147"/>
  <c r="R24" i="146"/>
  <c r="R24" i="149"/>
  <c r="R24" i="174"/>
  <c r="R24" i="115"/>
  <c r="R24" i="40"/>
  <c r="R24" i="77"/>
  <c r="R24" i="29"/>
  <c r="R24" i="42"/>
  <c r="R24" i="173"/>
  <c r="R24" i="21"/>
  <c r="R24" i="99"/>
  <c r="R24" i="114"/>
  <c r="R24" i="104"/>
  <c r="V24" i="150"/>
  <c r="V24" i="148"/>
  <c r="V24" i="147"/>
  <c r="V24" i="146"/>
  <c r="V24" i="149"/>
  <c r="V24" i="174"/>
  <c r="V24" i="115"/>
  <c r="V24" i="40"/>
  <c r="V24" i="77"/>
  <c r="V24" i="29"/>
  <c r="V24" i="42"/>
  <c r="V24" i="173"/>
  <c r="V24" i="21"/>
  <c r="V24" i="104"/>
  <c r="V24" i="99"/>
  <c r="V24" i="114"/>
  <c r="Z24" i="150"/>
  <c r="Z24" i="148"/>
  <c r="Z24" i="147"/>
  <c r="Z24" i="146"/>
  <c r="Z24" i="149"/>
  <c r="Z24" i="115"/>
  <c r="Z24" i="40"/>
  <c r="Z24" i="174"/>
  <c r="Z24" i="77"/>
  <c r="Z24" i="29"/>
  <c r="Z24" i="42"/>
  <c r="Z24" i="173"/>
  <c r="Z24" i="21"/>
  <c r="Z24" i="99"/>
  <c r="Z24" i="114"/>
  <c r="Z24" i="104"/>
  <c r="AD24" i="150"/>
  <c r="AD24" i="148"/>
  <c r="AD24" i="147"/>
  <c r="AD24" i="146"/>
  <c r="AD24" i="149"/>
  <c r="AD24" i="174"/>
  <c r="AD24" i="115"/>
  <c r="AD24" i="40"/>
  <c r="AD24" i="77"/>
  <c r="AD24" i="29"/>
  <c r="AD24" i="42"/>
  <c r="AD24" i="173"/>
  <c r="AD24" i="21"/>
  <c r="AD24" i="104"/>
  <c r="AD24" i="99"/>
  <c r="AD24" i="114"/>
  <c r="I29" i="150"/>
  <c r="I29" i="147"/>
  <c r="I29" i="148"/>
  <c r="I29" i="146"/>
  <c r="I29" i="149"/>
  <c r="I29" i="174"/>
  <c r="I29" i="115"/>
  <c r="I29" i="40"/>
  <c r="I29" i="77"/>
  <c r="I29" i="29"/>
  <c r="I29" i="42"/>
  <c r="I29" i="173"/>
  <c r="I29" i="21"/>
  <c r="I29" i="104"/>
  <c r="I29" i="114"/>
  <c r="I29" i="99"/>
  <c r="M29" i="150"/>
  <c r="M29" i="148"/>
  <c r="M29" i="147"/>
  <c r="M29" i="146"/>
  <c r="M29" i="149"/>
  <c r="M29" i="174"/>
  <c r="M29" i="115"/>
  <c r="M29" i="40"/>
  <c r="M29" i="77"/>
  <c r="M29" i="29"/>
  <c r="M29" i="42"/>
  <c r="M29" i="173"/>
  <c r="M29" i="21"/>
  <c r="M29" i="104"/>
  <c r="M29" i="114"/>
  <c r="M29" i="99"/>
  <c r="Q29" i="150"/>
  <c r="Q29" i="148"/>
  <c r="Q29" i="147"/>
  <c r="Q29" i="146"/>
  <c r="Q29" i="149"/>
  <c r="Q29" i="174"/>
  <c r="Q29" i="115"/>
  <c r="Q29" i="40"/>
  <c r="Q29" i="77"/>
  <c r="Q29" i="29"/>
  <c r="Q29" i="42"/>
  <c r="Q29" i="173"/>
  <c r="Q29" i="21"/>
  <c r="Q29" i="104"/>
  <c r="Q29" i="114"/>
  <c r="Q29" i="99"/>
  <c r="U29" i="150"/>
  <c r="U29" i="148"/>
  <c r="U29" i="147"/>
  <c r="U29" i="146"/>
  <c r="U29" i="149"/>
  <c r="U29" i="174"/>
  <c r="U29" i="115"/>
  <c r="U29" i="40"/>
  <c r="U29" i="77"/>
  <c r="U29" i="29"/>
  <c r="U29" i="42"/>
  <c r="U29" i="173"/>
  <c r="U29" i="21"/>
  <c r="U29" i="104"/>
  <c r="U29" i="114"/>
  <c r="U29" i="99"/>
  <c r="Y29" i="150"/>
  <c r="Y29" i="148"/>
  <c r="Y29" i="147"/>
  <c r="Y29" i="146"/>
  <c r="Y29" i="149"/>
  <c r="Y29" i="174"/>
  <c r="Y29" i="115"/>
  <c r="Y29" i="40"/>
  <c r="Y29" i="77"/>
  <c r="Y29" i="29"/>
  <c r="Y29" i="42"/>
  <c r="Y29" i="173"/>
  <c r="Y29" i="21"/>
  <c r="Y29" i="104"/>
  <c r="Y29" i="114"/>
  <c r="Y29" i="99"/>
  <c r="AC29" i="150"/>
  <c r="AC29" i="148"/>
  <c r="AC29" i="147"/>
  <c r="AC29" i="146"/>
  <c r="AC29" i="149"/>
  <c r="AC29" i="174"/>
  <c r="AC29" i="115"/>
  <c r="AC29" i="40"/>
  <c r="AC29" i="77"/>
  <c r="AC29" i="29"/>
  <c r="AC29" i="42"/>
  <c r="AC29" i="173"/>
  <c r="AC29" i="21"/>
  <c r="AC29" i="104"/>
  <c r="AC29" i="114"/>
  <c r="AC29" i="99"/>
  <c r="H34" i="150"/>
  <c r="H34" i="148"/>
  <c r="H34" i="147"/>
  <c r="H34" i="146"/>
  <c r="H34" i="174"/>
  <c r="H34" i="115"/>
  <c r="H34" i="149"/>
  <c r="H34" i="29"/>
  <c r="H34" i="42"/>
  <c r="H34" i="173"/>
  <c r="H34" i="77"/>
  <c r="H34" i="40"/>
  <c r="H34" i="21"/>
  <c r="H34" i="104"/>
  <c r="H34" i="114"/>
  <c r="H34" i="99"/>
  <c r="L34" i="150"/>
  <c r="L34" i="147"/>
  <c r="L34" i="148"/>
  <c r="L34" i="146"/>
  <c r="L34" i="174"/>
  <c r="L34" i="115"/>
  <c r="L34" i="42"/>
  <c r="L34" i="173"/>
  <c r="L34" i="149"/>
  <c r="L34" i="77"/>
  <c r="L34" i="29"/>
  <c r="L34" i="21"/>
  <c r="L34" i="104"/>
  <c r="L34" i="114"/>
  <c r="L34" i="40"/>
  <c r="L34" i="99"/>
  <c r="P34" i="150"/>
  <c r="P34" i="147"/>
  <c r="P34" i="148"/>
  <c r="P34" i="146"/>
  <c r="P34" i="149"/>
  <c r="P34" i="174"/>
  <c r="P34" i="115"/>
  <c r="P34" i="40"/>
  <c r="P34" i="29"/>
  <c r="P34" i="42"/>
  <c r="P34" i="173"/>
  <c r="P34" i="77"/>
  <c r="P34" i="21"/>
  <c r="P34" i="104"/>
  <c r="P34" i="114"/>
  <c r="P34" i="99"/>
  <c r="T34" i="150"/>
  <c r="T34" i="147"/>
  <c r="T34" i="148"/>
  <c r="T34" i="146"/>
  <c r="T34" i="174"/>
  <c r="T34" i="115"/>
  <c r="T34" i="149"/>
  <c r="T34" i="77"/>
  <c r="T34" i="42"/>
  <c r="T34" i="173"/>
  <c r="T34" i="40"/>
  <c r="T34" i="29"/>
  <c r="T34" i="21"/>
  <c r="T34" i="104"/>
  <c r="T34" i="114"/>
  <c r="T34" i="99"/>
  <c r="X34" i="150"/>
  <c r="X34" i="148"/>
  <c r="X34" i="147"/>
  <c r="X34" i="146"/>
  <c r="X34" i="174"/>
  <c r="X34" i="115"/>
  <c r="X34" i="149"/>
  <c r="X34" i="29"/>
  <c r="X34" i="42"/>
  <c r="X34" i="173"/>
  <c r="X34" i="77"/>
  <c r="X34" i="40"/>
  <c r="X34" i="21"/>
  <c r="X34" i="104"/>
  <c r="X34" i="114"/>
  <c r="X34" i="99"/>
  <c r="AB34" i="150"/>
  <c r="AB34" i="147"/>
  <c r="AB34" i="148"/>
  <c r="AB34" i="146"/>
  <c r="AB34" i="174"/>
  <c r="AB34" i="115"/>
  <c r="AB34" i="149"/>
  <c r="AB34" i="42"/>
  <c r="AB34" i="173"/>
  <c r="AB34" i="77"/>
  <c r="AB34" i="29"/>
  <c r="AB34" i="21"/>
  <c r="AB34" i="104"/>
  <c r="AB34" i="114"/>
  <c r="AB34" i="40"/>
  <c r="AB34" i="99"/>
  <c r="AF34" i="150"/>
  <c r="AF34" i="147"/>
  <c r="AF34" i="148"/>
  <c r="AF34" i="146"/>
  <c r="AF34" i="149"/>
  <c r="AF34" i="174"/>
  <c r="AF34" i="115"/>
  <c r="AF34" i="40"/>
  <c r="AF34" i="29"/>
  <c r="AF34" i="42"/>
  <c r="AF34" i="173"/>
  <c r="AF34" i="21"/>
  <c r="AF34" i="104"/>
  <c r="AF34" i="114"/>
  <c r="AF34" i="77"/>
  <c r="AF34" i="99"/>
  <c r="AJ41" i="173"/>
  <c r="AJ41" i="21"/>
  <c r="AJ41" i="114"/>
  <c r="AJ41" i="99"/>
  <c r="AJ41" i="104"/>
  <c r="AN41" i="173"/>
  <c r="AN41" i="21"/>
  <c r="AN41" i="114"/>
  <c r="AN41" i="99"/>
  <c r="AN41" i="104"/>
  <c r="AB41" i="173"/>
  <c r="AB41" i="21"/>
  <c r="AB41" i="114"/>
  <c r="AB41" i="99"/>
  <c r="AB41" i="104"/>
  <c r="P41" i="173"/>
  <c r="P41" i="21"/>
  <c r="P41" i="114"/>
  <c r="P41" i="99"/>
  <c r="P41" i="104"/>
  <c r="AK34" i="150"/>
  <c r="AK34" i="148"/>
  <c r="AK34" i="147"/>
  <c r="AK34" i="146"/>
  <c r="AK34" i="149"/>
  <c r="AK34" i="174"/>
  <c r="AK34" i="115"/>
  <c r="AK34" i="40"/>
  <c r="AK34" i="77"/>
  <c r="AK34" i="29"/>
  <c r="AK34" i="42"/>
  <c r="AK34" i="173"/>
  <c r="AK34" i="21"/>
  <c r="AK34" i="104"/>
  <c r="AK34" i="114"/>
  <c r="AK34" i="99"/>
  <c r="AH29" i="150"/>
  <c r="AH29" i="148"/>
  <c r="AH29" i="147"/>
  <c r="AH29" i="146"/>
  <c r="AH29" i="149"/>
  <c r="AH29" i="174"/>
  <c r="AH29" i="115"/>
  <c r="AH29" i="40"/>
  <c r="AH29" i="77"/>
  <c r="AH29" i="42"/>
  <c r="AH29" i="173"/>
  <c r="AH29" i="29"/>
  <c r="AH29" i="21"/>
  <c r="AH29" i="104"/>
  <c r="AH29" i="99"/>
  <c r="AH29" i="114"/>
  <c r="AL51" i="173"/>
  <c r="AL51" i="21"/>
  <c r="AL51" i="104"/>
  <c r="AL51" i="114"/>
  <c r="AL51" i="99"/>
  <c r="AD51" i="173"/>
  <c r="AD51" i="21"/>
  <c r="AD51" i="114"/>
  <c r="AD51" i="104"/>
  <c r="AD51" i="99"/>
  <c r="R51" i="173"/>
  <c r="R51" i="21"/>
  <c r="R51" i="104"/>
  <c r="R51" i="114"/>
  <c r="R51" i="99"/>
  <c r="J51" i="173"/>
  <c r="J51" i="21"/>
  <c r="J51" i="104"/>
  <c r="J51" i="114"/>
  <c r="J51" i="99"/>
  <c r="B51" i="173"/>
  <c r="B51" i="21"/>
  <c r="B51" i="104"/>
  <c r="B51" i="114"/>
  <c r="B51" i="99"/>
  <c r="Y55" i="173"/>
  <c r="Y55" i="114"/>
  <c r="Y55" i="99"/>
  <c r="Y55" i="21"/>
  <c r="Y55" i="104"/>
  <c r="M55" i="173"/>
  <c r="M55" i="104"/>
  <c r="M55" i="114"/>
  <c r="M55" i="99"/>
  <c r="M55" i="21"/>
  <c r="AG54" i="104"/>
  <c r="AG54" i="173"/>
  <c r="AG54" i="21"/>
  <c r="AG54" i="114"/>
  <c r="AG54" i="99"/>
  <c r="Y54" i="104"/>
  <c r="Y54" i="173"/>
  <c r="Y54" i="21"/>
  <c r="Y54" i="114"/>
  <c r="Y54" i="99"/>
  <c r="I54" i="104"/>
  <c r="I54" i="173"/>
  <c r="I54" i="21"/>
  <c r="I54" i="114"/>
  <c r="I54" i="99"/>
  <c r="H24" i="150"/>
  <c r="H24" i="148"/>
  <c r="H24" i="147"/>
  <c r="H24" i="146"/>
  <c r="H24" i="149"/>
  <c r="H24" i="115"/>
  <c r="H24" i="40"/>
  <c r="H24" i="174"/>
  <c r="H24" i="42"/>
  <c r="H24" i="173"/>
  <c r="H24" i="29"/>
  <c r="H24" i="21"/>
  <c r="H24" i="104"/>
  <c r="H24" i="114"/>
  <c r="H24" i="77"/>
  <c r="H24" i="99"/>
  <c r="P24" i="150"/>
  <c r="P24" i="148"/>
  <c r="P24" i="147"/>
  <c r="P24" i="146"/>
  <c r="P24" i="115"/>
  <c r="P24" i="40"/>
  <c r="P24" i="149"/>
  <c r="P24" i="174"/>
  <c r="P24" i="29"/>
  <c r="P24" i="42"/>
  <c r="P24" i="173"/>
  <c r="P24" i="77"/>
  <c r="P24" i="21"/>
  <c r="P24" i="104"/>
  <c r="P24" i="114"/>
  <c r="P24" i="99"/>
  <c r="X24" i="150"/>
  <c r="X24" i="148"/>
  <c r="X24" i="147"/>
  <c r="X24" i="146"/>
  <c r="X24" i="149"/>
  <c r="X24" i="115"/>
  <c r="X24" i="40"/>
  <c r="X24" i="174"/>
  <c r="X24" i="42"/>
  <c r="X24" i="173"/>
  <c r="X24" i="29"/>
  <c r="X24" i="21"/>
  <c r="X24" i="104"/>
  <c r="X24" i="114"/>
  <c r="X24" i="77"/>
  <c r="X24" i="99"/>
  <c r="K29" i="150"/>
  <c r="K29" i="148"/>
  <c r="K29" i="147"/>
  <c r="K29" i="146"/>
  <c r="K29" i="149"/>
  <c r="K29" i="40"/>
  <c r="K29" i="115"/>
  <c r="K29" i="174"/>
  <c r="K29" i="77"/>
  <c r="K29" i="29"/>
  <c r="K29" i="173"/>
  <c r="K29" i="42"/>
  <c r="K29" i="114"/>
  <c r="K29" i="21"/>
  <c r="K29" i="104"/>
  <c r="K29" i="99"/>
  <c r="W29" i="150"/>
  <c r="W29" i="148"/>
  <c r="W29" i="147"/>
  <c r="W29" i="149"/>
  <c r="W29" i="146"/>
  <c r="W29" i="115"/>
  <c r="W29" i="174"/>
  <c r="W29" i="77"/>
  <c r="W29" i="29"/>
  <c r="W29" i="40"/>
  <c r="W29" i="42"/>
  <c r="W29" i="21"/>
  <c r="W29" i="104"/>
  <c r="W29" i="173"/>
  <c r="W29" i="99"/>
  <c r="W29" i="114"/>
  <c r="N34" i="150"/>
  <c r="N34" i="148"/>
  <c r="N34" i="147"/>
  <c r="N34" i="146"/>
  <c r="N34" i="149"/>
  <c r="N34" i="174"/>
  <c r="N34" i="115"/>
  <c r="N34" i="40"/>
  <c r="N34" i="77"/>
  <c r="N34" i="42"/>
  <c r="N34" i="173"/>
  <c r="N34" i="21"/>
  <c r="N34" i="104"/>
  <c r="N34" i="99"/>
  <c r="N34" i="29"/>
  <c r="N34" i="114"/>
  <c r="Z34" i="150"/>
  <c r="Z34" i="148"/>
  <c r="Z34" i="147"/>
  <c r="Z34" i="146"/>
  <c r="Z34" i="149"/>
  <c r="Z34" i="174"/>
  <c r="Z34" i="115"/>
  <c r="Z34" i="40"/>
  <c r="Z34" i="77"/>
  <c r="Z34" i="29"/>
  <c r="Z34" i="42"/>
  <c r="Z34" i="173"/>
  <c r="Z34" i="21"/>
  <c r="Z34" i="99"/>
  <c r="Z34" i="114"/>
  <c r="Z34" i="104"/>
  <c r="AH41" i="173"/>
  <c r="AH41" i="21"/>
  <c r="AH41" i="104"/>
  <c r="AH41" i="114"/>
  <c r="AH41" i="99"/>
  <c r="H30" i="150"/>
  <c r="H30" i="148"/>
  <c r="H30" i="147"/>
  <c r="H30" i="146"/>
  <c r="H30" i="149"/>
  <c r="H30" i="174"/>
  <c r="H30" i="115"/>
  <c r="H30" i="40"/>
  <c r="H30" i="77"/>
  <c r="H30" i="29"/>
  <c r="H30" i="42"/>
  <c r="H30" i="173"/>
  <c r="H30" i="21"/>
  <c r="H30" i="114"/>
  <c r="H30" i="104"/>
  <c r="H30" i="99"/>
  <c r="AC41" i="173"/>
  <c r="AC41" i="114"/>
  <c r="AC41" i="99"/>
  <c r="AC41" i="21"/>
  <c r="AC41" i="104"/>
  <c r="Y41" i="173"/>
  <c r="Y41" i="104"/>
  <c r="Y41" i="114"/>
  <c r="Y41" i="99"/>
  <c r="Y41" i="21"/>
  <c r="U41" i="173"/>
  <c r="U41" i="21"/>
  <c r="U41" i="114"/>
  <c r="U41" i="99"/>
  <c r="U41" i="104"/>
  <c r="Q41" i="21"/>
  <c r="Q41" i="104"/>
  <c r="Q41" i="114"/>
  <c r="Q41" i="99"/>
  <c r="Q41" i="173"/>
  <c r="M41" i="21"/>
  <c r="M41" i="173"/>
  <c r="M41" i="114"/>
  <c r="M41" i="99"/>
  <c r="M41" i="104"/>
  <c r="I41" i="173"/>
  <c r="I41" i="104"/>
  <c r="I41" i="114"/>
  <c r="I41" i="99"/>
  <c r="I41" i="21"/>
  <c r="AL34" i="150"/>
  <c r="AL34" i="148"/>
  <c r="AL34" i="147"/>
  <c r="AL34" i="146"/>
  <c r="AL34" i="149"/>
  <c r="AL34" i="174"/>
  <c r="AL34" i="115"/>
  <c r="AL34" i="40"/>
  <c r="AL34" i="77"/>
  <c r="AL34" i="29"/>
  <c r="AL34" i="42"/>
  <c r="AL34" i="173"/>
  <c r="AL34" i="21"/>
  <c r="AL34" i="104"/>
  <c r="AL34" i="99"/>
  <c r="AL34" i="114"/>
  <c r="AH34" i="150"/>
  <c r="AH34" i="148"/>
  <c r="AH34" i="147"/>
  <c r="AH34" i="146"/>
  <c r="AH34" i="149"/>
  <c r="AH34" i="174"/>
  <c r="AH34" i="115"/>
  <c r="AH34" i="40"/>
  <c r="AH34" i="77"/>
  <c r="AH34" i="29"/>
  <c r="AH34" i="42"/>
  <c r="AH34" i="173"/>
  <c r="AH34" i="21"/>
  <c r="AH34" i="99"/>
  <c r="AH34" i="114"/>
  <c r="AH34" i="104"/>
  <c r="AM29" i="150"/>
  <c r="AM29" i="148"/>
  <c r="AM29" i="147"/>
  <c r="AM29" i="149"/>
  <c r="AM29" i="115"/>
  <c r="AM29" i="174"/>
  <c r="AM29" i="146"/>
  <c r="AM29" i="77"/>
  <c r="AM29" i="29"/>
  <c r="AM29" i="42"/>
  <c r="AM29" i="21"/>
  <c r="AM29" i="99"/>
  <c r="AM29" i="40"/>
  <c r="AM29" i="173"/>
  <c r="AM29" i="114"/>
  <c r="AM29" i="104"/>
  <c r="AI29" i="150"/>
  <c r="AI29" i="148"/>
  <c r="AI29" i="147"/>
  <c r="AI29" i="146"/>
  <c r="AI29" i="149"/>
  <c r="AI29" i="174"/>
  <c r="AI29" i="40"/>
  <c r="AI29" i="77"/>
  <c r="AI29" i="29"/>
  <c r="AI29" i="115"/>
  <c r="AI29" i="173"/>
  <c r="AI29" i="114"/>
  <c r="AI29" i="42"/>
  <c r="AI29" i="104"/>
  <c r="AI29" i="99"/>
  <c r="AI29" i="21"/>
  <c r="AC25" i="150"/>
  <c r="AC25" i="148"/>
  <c r="AC25" i="147"/>
  <c r="AC25" i="146"/>
  <c r="AC25" i="149"/>
  <c r="AC25" i="174"/>
  <c r="AC25" i="115"/>
  <c r="AC25" i="40"/>
  <c r="AC25" i="77"/>
  <c r="AC25" i="29"/>
  <c r="AC25" i="42"/>
  <c r="AC25" i="173"/>
  <c r="AC25" i="104"/>
  <c r="AC25" i="21"/>
  <c r="AC25" i="114"/>
  <c r="AC25" i="99"/>
  <c r="AL25" i="2"/>
  <c r="AL26" i="2" s="1"/>
  <c r="AL24" i="150"/>
  <c r="AL24" i="148"/>
  <c r="AL24" i="147"/>
  <c r="AL24" i="146"/>
  <c r="AL24" i="149"/>
  <c r="AL24" i="174"/>
  <c r="AL24" i="115"/>
  <c r="AL24" i="40"/>
  <c r="AL24" i="77"/>
  <c r="AL24" i="29"/>
  <c r="AL24" i="42"/>
  <c r="AL24" i="173"/>
  <c r="AL24" i="21"/>
  <c r="AL24" i="104"/>
  <c r="AL24" i="99"/>
  <c r="AL24" i="114"/>
  <c r="AH24" i="150"/>
  <c r="AH24" i="148"/>
  <c r="AH24" i="147"/>
  <c r="AH24" i="146"/>
  <c r="AH24" i="149"/>
  <c r="AH24" i="174"/>
  <c r="AH24" i="115"/>
  <c r="AH24" i="40"/>
  <c r="AH24" i="77"/>
  <c r="AH24" i="29"/>
  <c r="AH24" i="42"/>
  <c r="AH24" i="173"/>
  <c r="AH24" i="21"/>
  <c r="AH24" i="99"/>
  <c r="AH24" i="114"/>
  <c r="AH24" i="104"/>
  <c r="AM51" i="104"/>
  <c r="AM51" i="173"/>
  <c r="AM51" i="21"/>
  <c r="AM51" i="114"/>
  <c r="AM51" i="99"/>
  <c r="AI51" i="104"/>
  <c r="AI51" i="173"/>
  <c r="AI51" i="21"/>
  <c r="AI51" i="114"/>
  <c r="AI51" i="99"/>
  <c r="AE51" i="104"/>
  <c r="AE51" i="173"/>
  <c r="AE51" i="21"/>
  <c r="AE51" i="114"/>
  <c r="AE51" i="99"/>
  <c r="AA51" i="104"/>
  <c r="AA51" i="173"/>
  <c r="AA51" i="21"/>
  <c r="AA51" i="114"/>
  <c r="AA51" i="99"/>
  <c r="W51" i="104"/>
  <c r="W51" i="173"/>
  <c r="W51" i="21"/>
  <c r="W51" i="114"/>
  <c r="W51" i="99"/>
  <c r="S51" i="104"/>
  <c r="S51" i="173"/>
  <c r="S51" i="21"/>
  <c r="S51" i="114"/>
  <c r="S51" i="99"/>
  <c r="O51" i="104"/>
  <c r="O51" i="173"/>
  <c r="O51" i="21"/>
  <c r="O51" i="114"/>
  <c r="O51" i="99"/>
  <c r="K51" i="104"/>
  <c r="K51" i="173"/>
  <c r="K51" i="21"/>
  <c r="K51" i="114"/>
  <c r="K51" i="99"/>
  <c r="G51" i="104"/>
  <c r="G51" i="173"/>
  <c r="G51" i="21"/>
  <c r="G51" i="114"/>
  <c r="G51" i="99"/>
  <c r="C51" i="104"/>
  <c r="C51" i="173"/>
  <c r="C51" i="21"/>
  <c r="C51" i="114"/>
  <c r="C51" i="99"/>
  <c r="AD55" i="173"/>
  <c r="AD55" i="21"/>
  <c r="AD55" i="104"/>
  <c r="AD55" i="114"/>
  <c r="AD55" i="99"/>
  <c r="Z55" i="173"/>
  <c r="Z55" i="21"/>
  <c r="Z55" i="104"/>
  <c r="Z55" i="114"/>
  <c r="Z55" i="99"/>
  <c r="V55" i="173"/>
  <c r="V55" i="21"/>
  <c r="V55" i="104"/>
  <c r="V55" i="114"/>
  <c r="V55" i="99"/>
  <c r="R55" i="173"/>
  <c r="R55" i="21"/>
  <c r="R55" i="104"/>
  <c r="R55" i="114"/>
  <c r="R55" i="99"/>
  <c r="N55" i="173"/>
  <c r="N55" i="21"/>
  <c r="N55" i="104"/>
  <c r="N55" i="114"/>
  <c r="N55" i="99"/>
  <c r="J55" i="173"/>
  <c r="J55" i="21"/>
  <c r="J55" i="104"/>
  <c r="J55" i="114"/>
  <c r="J55" i="99"/>
  <c r="F55" i="173"/>
  <c r="F55" i="21"/>
  <c r="F55" i="104"/>
  <c r="F55" i="114"/>
  <c r="F55" i="99"/>
  <c r="B55" i="173"/>
  <c r="B55" i="21"/>
  <c r="B55" i="104"/>
  <c r="B55" i="114"/>
  <c r="B55" i="99"/>
  <c r="AL54" i="104"/>
  <c r="AL54" i="114"/>
  <c r="AL54" i="99"/>
  <c r="AL54" i="173"/>
  <c r="AL54" i="21"/>
  <c r="AH54" i="104"/>
  <c r="AH54" i="173"/>
  <c r="AH54" i="21"/>
  <c r="AH54" i="114"/>
  <c r="AH54" i="99"/>
  <c r="AD54" i="104"/>
  <c r="AD54" i="173"/>
  <c r="AD54" i="21"/>
  <c r="AD54" i="114"/>
  <c r="AD54" i="99"/>
  <c r="Z54" i="104"/>
  <c r="Z54" i="114"/>
  <c r="Z54" i="99"/>
  <c r="Z54" i="173"/>
  <c r="Z54" i="21"/>
  <c r="V54" i="104"/>
  <c r="V54" i="114"/>
  <c r="V54" i="99"/>
  <c r="V54" i="173"/>
  <c r="V54" i="21"/>
  <c r="R54" i="104"/>
  <c r="R54" i="173"/>
  <c r="R54" i="21"/>
  <c r="R54" i="114"/>
  <c r="R54" i="99"/>
  <c r="N54" i="104"/>
  <c r="N54" i="173"/>
  <c r="N54" i="21"/>
  <c r="N54" i="114"/>
  <c r="N54" i="99"/>
  <c r="J54" i="104"/>
  <c r="J54" i="21"/>
  <c r="J54" i="114"/>
  <c r="J54" i="99"/>
  <c r="J54" i="173"/>
  <c r="F54" i="104"/>
  <c r="F54" i="114"/>
  <c r="F54" i="99"/>
  <c r="F54" i="173"/>
  <c r="F54" i="21"/>
  <c r="B54" i="104"/>
  <c r="B54" i="173"/>
  <c r="B54" i="21"/>
  <c r="B54" i="114"/>
  <c r="B54" i="99"/>
  <c r="K24" i="150"/>
  <c r="K24" i="148"/>
  <c r="K24" i="147"/>
  <c r="K24" i="146"/>
  <c r="K24" i="149"/>
  <c r="K24" i="174"/>
  <c r="K24" i="40"/>
  <c r="K24" i="115"/>
  <c r="K24" i="77"/>
  <c r="K24" i="29"/>
  <c r="K24" i="173"/>
  <c r="K24" i="42"/>
  <c r="K24" i="99"/>
  <c r="K24" i="21"/>
  <c r="K24" i="114"/>
  <c r="K24" i="104"/>
  <c r="O24" i="150"/>
  <c r="O24" i="148"/>
  <c r="O24" i="147"/>
  <c r="O24" i="146"/>
  <c r="O24" i="149"/>
  <c r="O24" i="174"/>
  <c r="O24" i="40"/>
  <c r="O24" i="77"/>
  <c r="O24" i="29"/>
  <c r="O24" i="115"/>
  <c r="O24" i="173"/>
  <c r="O24" i="42"/>
  <c r="O24" i="114"/>
  <c r="O24" i="21"/>
  <c r="O24" i="104"/>
  <c r="O24" i="99"/>
  <c r="S24" i="150"/>
  <c r="S24" i="148"/>
  <c r="S24" i="147"/>
  <c r="S24" i="149"/>
  <c r="S24" i="174"/>
  <c r="S24" i="146"/>
  <c r="S24" i="115"/>
  <c r="S24" i="77"/>
  <c r="S24" i="29"/>
  <c r="S24" i="40"/>
  <c r="S24" i="42"/>
  <c r="S24" i="21"/>
  <c r="S24" i="173"/>
  <c r="S24" i="99"/>
  <c r="S24" i="104"/>
  <c r="S24" i="114"/>
  <c r="W24" i="150"/>
  <c r="W24" i="148"/>
  <c r="W24" i="147"/>
  <c r="W24" i="146"/>
  <c r="W24" i="149"/>
  <c r="W24" i="174"/>
  <c r="W24" i="40"/>
  <c r="W24" i="115"/>
  <c r="W24" i="77"/>
  <c r="W24" i="29"/>
  <c r="W24" i="173"/>
  <c r="W24" i="42"/>
  <c r="W24" i="114"/>
  <c r="W24" i="21"/>
  <c r="W24" i="104"/>
  <c r="W24" i="99"/>
  <c r="AA24" i="150"/>
  <c r="AA24" i="148"/>
  <c r="AA24" i="147"/>
  <c r="AA24" i="146"/>
  <c r="AA24" i="149"/>
  <c r="AA24" i="174"/>
  <c r="AA24" i="40"/>
  <c r="AA24" i="115"/>
  <c r="AA24" i="77"/>
  <c r="AA24" i="29"/>
  <c r="AA24" i="173"/>
  <c r="AA24" i="42"/>
  <c r="AA24" i="104"/>
  <c r="AA24" i="99"/>
  <c r="AA24" i="21"/>
  <c r="AA24" i="114"/>
  <c r="AE24" i="150"/>
  <c r="AE24" i="148"/>
  <c r="AE24" i="147"/>
  <c r="AE24" i="146"/>
  <c r="AE24" i="149"/>
  <c r="AE24" i="174"/>
  <c r="AE24" i="40"/>
  <c r="AE24" i="77"/>
  <c r="AE24" i="29"/>
  <c r="AE24" i="115"/>
  <c r="AE24" i="173"/>
  <c r="AE24" i="114"/>
  <c r="AE24" i="21"/>
  <c r="AE24" i="42"/>
  <c r="AE24" i="104"/>
  <c r="AE24" i="99"/>
  <c r="J29" i="150"/>
  <c r="J29" i="148"/>
  <c r="J29" i="147"/>
  <c r="J29" i="146"/>
  <c r="J29" i="149"/>
  <c r="J29" i="174"/>
  <c r="J29" i="115"/>
  <c r="J29" i="40"/>
  <c r="J29" i="77"/>
  <c r="J29" i="42"/>
  <c r="J29" i="173"/>
  <c r="J29" i="29"/>
  <c r="J29" i="21"/>
  <c r="J29" i="104"/>
  <c r="J29" i="99"/>
  <c r="J29" i="114"/>
  <c r="N29" i="150"/>
  <c r="N29" i="148"/>
  <c r="N29" i="147"/>
  <c r="N29" i="146"/>
  <c r="N29" i="149"/>
  <c r="N29" i="174"/>
  <c r="N29" i="115"/>
  <c r="N29" i="40"/>
  <c r="N29" i="77"/>
  <c r="N29" i="29"/>
  <c r="N29" i="42"/>
  <c r="N29" i="173"/>
  <c r="N29" i="21"/>
  <c r="N29" i="99"/>
  <c r="N29" i="114"/>
  <c r="N29" i="104"/>
  <c r="R29" i="148"/>
  <c r="R29" i="150"/>
  <c r="R29" i="147"/>
  <c r="R29" i="146"/>
  <c r="R29" i="149"/>
  <c r="R29" i="174"/>
  <c r="R29" i="115"/>
  <c r="R29" i="40"/>
  <c r="R29" i="77"/>
  <c r="R29" i="42"/>
  <c r="R29" i="173"/>
  <c r="R29" i="21"/>
  <c r="R29" i="104"/>
  <c r="R29" i="99"/>
  <c r="R29" i="114"/>
  <c r="R29" i="29"/>
  <c r="V29" i="150"/>
  <c r="V29" i="148"/>
  <c r="V29" i="147"/>
  <c r="V29" i="146"/>
  <c r="V29" i="149"/>
  <c r="V29" i="174"/>
  <c r="V29" i="115"/>
  <c r="V29" i="40"/>
  <c r="V29" i="77"/>
  <c r="V29" i="29"/>
  <c r="V29" i="42"/>
  <c r="V29" i="173"/>
  <c r="V29" i="21"/>
  <c r="V29" i="99"/>
  <c r="V29" i="114"/>
  <c r="V29" i="104"/>
  <c r="Z29" i="150"/>
  <c r="Z29" i="148"/>
  <c r="Z29" i="147"/>
  <c r="Z29" i="146"/>
  <c r="Z29" i="149"/>
  <c r="Z29" i="174"/>
  <c r="Z29" i="115"/>
  <c r="Z29" i="40"/>
  <c r="Z29" i="77"/>
  <c r="Z29" i="42"/>
  <c r="Z29" i="173"/>
  <c r="Z29" i="29"/>
  <c r="Z29" i="21"/>
  <c r="Z29" i="104"/>
  <c r="Z29" i="99"/>
  <c r="Z29" i="114"/>
  <c r="AD29" i="150"/>
  <c r="AD29" i="148"/>
  <c r="AD29" i="147"/>
  <c r="AD29" i="146"/>
  <c r="AD29" i="149"/>
  <c r="AD29" i="174"/>
  <c r="AD29" i="115"/>
  <c r="AD29" i="40"/>
  <c r="AD29" i="77"/>
  <c r="AD29" i="29"/>
  <c r="AD29" i="42"/>
  <c r="AD29" i="173"/>
  <c r="AD29" i="21"/>
  <c r="AD29" i="99"/>
  <c r="AD29" i="114"/>
  <c r="AD29" i="104"/>
  <c r="I34" i="150"/>
  <c r="I34" i="148"/>
  <c r="I34" i="147"/>
  <c r="I34" i="146"/>
  <c r="I34" i="149"/>
  <c r="I34" i="174"/>
  <c r="I34" i="115"/>
  <c r="I34" i="40"/>
  <c r="I34" i="77"/>
  <c r="I34" i="29"/>
  <c r="I34" i="42"/>
  <c r="I34" i="173"/>
  <c r="I34" i="21"/>
  <c r="I34" i="104"/>
  <c r="I34" i="114"/>
  <c r="I34" i="99"/>
  <c r="M34" i="150"/>
  <c r="M34" i="148"/>
  <c r="M34" i="147"/>
  <c r="M34" i="146"/>
  <c r="M34" i="149"/>
  <c r="M34" i="174"/>
  <c r="M34" i="115"/>
  <c r="M34" i="40"/>
  <c r="M34" i="77"/>
  <c r="M34" i="29"/>
  <c r="M34" i="42"/>
  <c r="M34" i="173"/>
  <c r="M34" i="21"/>
  <c r="M34" i="104"/>
  <c r="M34" i="114"/>
  <c r="M34" i="99"/>
  <c r="Q34" i="150"/>
  <c r="Q34" i="148"/>
  <c r="Q34" i="147"/>
  <c r="Q34" i="146"/>
  <c r="Q34" i="149"/>
  <c r="Q34" i="174"/>
  <c r="Q34" i="115"/>
  <c r="Q34" i="40"/>
  <c r="Q34" i="77"/>
  <c r="Q34" i="29"/>
  <c r="Q34" i="42"/>
  <c r="Q34" i="173"/>
  <c r="Q34" i="21"/>
  <c r="Q34" i="104"/>
  <c r="Q34" i="114"/>
  <c r="Q34" i="99"/>
  <c r="U34" i="150"/>
  <c r="U34" i="148"/>
  <c r="U34" i="147"/>
  <c r="U34" i="146"/>
  <c r="U34" i="149"/>
  <c r="U34" i="174"/>
  <c r="U34" i="115"/>
  <c r="U34" i="40"/>
  <c r="U34" i="77"/>
  <c r="U34" i="29"/>
  <c r="U34" i="42"/>
  <c r="U34" i="173"/>
  <c r="U34" i="21"/>
  <c r="U34" i="104"/>
  <c r="U34" i="114"/>
  <c r="U34" i="99"/>
  <c r="Y34" i="150"/>
  <c r="Y34" i="148"/>
  <c r="Y34" i="147"/>
  <c r="Y34" i="146"/>
  <c r="Y34" i="149"/>
  <c r="Y34" i="174"/>
  <c r="Y34" i="115"/>
  <c r="Y34" i="40"/>
  <c r="Y34" i="77"/>
  <c r="Y34" i="29"/>
  <c r="Y34" i="42"/>
  <c r="Y34" i="173"/>
  <c r="Y34" i="21"/>
  <c r="Y34" i="104"/>
  <c r="Y34" i="114"/>
  <c r="Y34" i="99"/>
  <c r="AC34" i="150"/>
  <c r="AC34" i="148"/>
  <c r="AC34" i="147"/>
  <c r="AC34" i="146"/>
  <c r="AC34" i="149"/>
  <c r="AC34" i="174"/>
  <c r="AC34" i="115"/>
  <c r="AC34" i="40"/>
  <c r="AC34" i="77"/>
  <c r="AC34" i="29"/>
  <c r="AC34" i="42"/>
  <c r="AC34" i="173"/>
  <c r="AC34" i="21"/>
  <c r="AC34" i="104"/>
  <c r="AC34" i="114"/>
  <c r="AC34" i="99"/>
  <c r="AG41" i="21"/>
  <c r="AG41" i="104"/>
  <c r="AG41" i="114"/>
  <c r="AG41" i="99"/>
  <c r="AG41" i="173"/>
  <c r="AK41" i="21"/>
  <c r="AK41" i="114"/>
  <c r="AK41" i="99"/>
  <c r="AK41" i="173"/>
  <c r="AK41" i="104"/>
  <c r="AO41" i="173"/>
  <c r="AO41" i="104"/>
  <c r="AO41" i="114"/>
  <c r="AO41" i="99"/>
  <c r="AO41" i="21"/>
  <c r="BJ48" i="21"/>
  <c r="BJ48" i="104"/>
  <c r="BJ48" i="114"/>
  <c r="BJ48" i="99"/>
  <c r="BJ48" i="173"/>
  <c r="BM48" i="2"/>
  <c r="BM47" i="104"/>
  <c r="BM47" i="173"/>
  <c r="BM47" i="21"/>
  <c r="BM47" i="99"/>
  <c r="BM47" i="114"/>
  <c r="BG48" i="173"/>
  <c r="BG48" i="21"/>
  <c r="BG48" i="104"/>
  <c r="BG48" i="114"/>
  <c r="BG48" i="99"/>
  <c r="BA48" i="2"/>
  <c r="BA47" i="104"/>
  <c r="BA47" i="173"/>
  <c r="BA47" i="21"/>
  <c r="BA47" i="99"/>
  <c r="BA47" i="114"/>
  <c r="AY48" i="2"/>
  <c r="AY47" i="21"/>
  <c r="AY47" i="173"/>
  <c r="AY47" i="114"/>
  <c r="AY47" i="99"/>
  <c r="AY47" i="104"/>
  <c r="BH48" i="2"/>
  <c r="BH47" i="173"/>
  <c r="BH47" i="21"/>
  <c r="BH47" i="104"/>
  <c r="BH47" i="99"/>
  <c r="BH47" i="114"/>
  <c r="BP48" i="2"/>
  <c r="BP47" i="173"/>
  <c r="BP47" i="21"/>
  <c r="BP47" i="114"/>
  <c r="BP47" i="104"/>
  <c r="BP47" i="99"/>
  <c r="BO48" i="173"/>
  <c r="BO48" i="21"/>
  <c r="BO48" i="104"/>
  <c r="BO48" i="114"/>
  <c r="BO48" i="99"/>
  <c r="AP48" i="2"/>
  <c r="AP47" i="173"/>
  <c r="AP47" i="21"/>
  <c r="AP47" i="104"/>
  <c r="AP47" i="114"/>
  <c r="AP47" i="99"/>
  <c r="BE48" i="2"/>
  <c r="BE47" i="104"/>
  <c r="BE47" i="173"/>
  <c r="BE47" i="21"/>
  <c r="BE47" i="99"/>
  <c r="BE47" i="114"/>
  <c r="BB48" i="2"/>
  <c r="BB47" i="104"/>
  <c r="BB47" i="173"/>
  <c r="BB47" i="21"/>
  <c r="BB47" i="114"/>
  <c r="BB47" i="99"/>
  <c r="AS48" i="104"/>
  <c r="AS48" i="173"/>
  <c r="AS48" i="21"/>
  <c r="AS48" i="114"/>
  <c r="AS48" i="99"/>
  <c r="AX48" i="104"/>
  <c r="AX48" i="114"/>
  <c r="AX48" i="99"/>
  <c r="AX48" i="173"/>
  <c r="AX48" i="21"/>
  <c r="T56" i="106"/>
  <c r="T56" i="112" s="1"/>
  <c r="AL25" i="106"/>
  <c r="AL25" i="112" s="1"/>
  <c r="D41" i="106"/>
  <c r="D41" i="112" s="1"/>
  <c r="G29" i="106"/>
  <c r="G29" i="112" s="1"/>
  <c r="C29" i="106"/>
  <c r="C29" i="112" s="1"/>
  <c r="F24" i="106"/>
  <c r="F24" i="112" s="1"/>
  <c r="B24" i="106"/>
  <c r="B24" i="112" s="1"/>
  <c r="AF41" i="106"/>
  <c r="AF41" i="112" s="1"/>
  <c r="AB41" i="106"/>
  <c r="AB41" i="112" s="1"/>
  <c r="X41" i="106"/>
  <c r="X41" i="112" s="1"/>
  <c r="T41" i="106"/>
  <c r="T41" i="112" s="1"/>
  <c r="P41" i="106"/>
  <c r="P41" i="112" s="1"/>
  <c r="L41" i="106"/>
  <c r="L41" i="112" s="1"/>
  <c r="AD35" i="106"/>
  <c r="AD35" i="112" s="1"/>
  <c r="AL34" i="106"/>
  <c r="AL34" i="112" s="1"/>
  <c r="AH34" i="106"/>
  <c r="AH34" i="112" s="1"/>
  <c r="AN29" i="106"/>
  <c r="AN29" i="112" s="1"/>
  <c r="AJ29" i="106"/>
  <c r="AJ29" i="112" s="1"/>
  <c r="T30" i="106"/>
  <c r="T30" i="112" s="1"/>
  <c r="AO24" i="106"/>
  <c r="AO24" i="112" s="1"/>
  <c r="AK24" i="106"/>
  <c r="AK24" i="112" s="1"/>
  <c r="AG24" i="106"/>
  <c r="AG24" i="112" s="1"/>
  <c r="AL51" i="106"/>
  <c r="AL51" i="112" s="1"/>
  <c r="AH51" i="106"/>
  <c r="AH51" i="112" s="1"/>
  <c r="AD51" i="106"/>
  <c r="AD51" i="112" s="1"/>
  <c r="AA41" i="106"/>
  <c r="AA41" i="112" s="1"/>
  <c r="W41" i="106"/>
  <c r="W41" i="112" s="1"/>
  <c r="S41" i="106"/>
  <c r="S41" i="112" s="1"/>
  <c r="O41" i="106"/>
  <c r="O41" i="112" s="1"/>
  <c r="K41" i="106"/>
  <c r="K41" i="112" s="1"/>
  <c r="AO34" i="106"/>
  <c r="AO34" i="112" s="1"/>
  <c r="AK34" i="106"/>
  <c r="AK34" i="112" s="1"/>
  <c r="AG34" i="106"/>
  <c r="AG34" i="112" s="1"/>
  <c r="AM29" i="106"/>
  <c r="AM29" i="112" s="1"/>
  <c r="AI29" i="106"/>
  <c r="AI29" i="112" s="1"/>
  <c r="AN24" i="106"/>
  <c r="AN24" i="112" s="1"/>
  <c r="AJ24" i="106"/>
  <c r="AJ24" i="112" s="1"/>
  <c r="AO51" i="106"/>
  <c r="AO51" i="112" s="1"/>
  <c r="AK51" i="106"/>
  <c r="AK51" i="112" s="1"/>
  <c r="AG51" i="106"/>
  <c r="AG51" i="112" s="1"/>
  <c r="AC51" i="106"/>
  <c r="AC51" i="112" s="1"/>
  <c r="Y51" i="106"/>
  <c r="Y51" i="112" s="1"/>
  <c r="U51" i="106"/>
  <c r="U51" i="112" s="1"/>
  <c r="Q51" i="106"/>
  <c r="Q51" i="112" s="1"/>
  <c r="M51" i="106"/>
  <c r="M51" i="112" s="1"/>
  <c r="I51" i="106"/>
  <c r="I51" i="112" s="1"/>
  <c r="E51" i="106"/>
  <c r="E51" i="112" s="1"/>
  <c r="AD55" i="106"/>
  <c r="AD55" i="112" s="1"/>
  <c r="Z55" i="106"/>
  <c r="Z55" i="112" s="1"/>
  <c r="V55" i="106"/>
  <c r="V55" i="112" s="1"/>
  <c r="R55" i="106"/>
  <c r="R55" i="112" s="1"/>
  <c r="N55" i="106"/>
  <c r="N55" i="112" s="1"/>
  <c r="J55" i="106"/>
  <c r="J55" i="112" s="1"/>
  <c r="F55" i="106"/>
  <c r="F55" i="112" s="1"/>
  <c r="B55" i="106"/>
  <c r="B55" i="112" s="1"/>
  <c r="AL54" i="106"/>
  <c r="AL54" i="112" s="1"/>
  <c r="AH54" i="106"/>
  <c r="AH54" i="112" s="1"/>
  <c r="AD54" i="106"/>
  <c r="AD54" i="112" s="1"/>
  <c r="Z54" i="106"/>
  <c r="Z54" i="112" s="1"/>
  <c r="V54" i="106"/>
  <c r="V54" i="112" s="1"/>
  <c r="R54" i="106"/>
  <c r="R54" i="112" s="1"/>
  <c r="N54" i="106"/>
  <c r="N54" i="112" s="1"/>
  <c r="J54" i="106"/>
  <c r="J54" i="112" s="1"/>
  <c r="F54" i="106"/>
  <c r="F54" i="112" s="1"/>
  <c r="B54" i="106"/>
  <c r="B54" i="112" s="1"/>
  <c r="K24" i="106"/>
  <c r="K24" i="112" s="1"/>
  <c r="O24" i="106"/>
  <c r="O24" i="112" s="1"/>
  <c r="S24" i="106"/>
  <c r="S24" i="112" s="1"/>
  <c r="W24" i="106"/>
  <c r="W24" i="112" s="1"/>
  <c r="AA24" i="106"/>
  <c r="AA24" i="112" s="1"/>
  <c r="AE24" i="106"/>
  <c r="AE24" i="112" s="1"/>
  <c r="J29" i="106"/>
  <c r="J29" i="112" s="1"/>
  <c r="N29" i="106"/>
  <c r="N29" i="112" s="1"/>
  <c r="R29" i="106"/>
  <c r="R29" i="112" s="1"/>
  <c r="V29" i="106"/>
  <c r="V29" i="112" s="1"/>
  <c r="Z29" i="106"/>
  <c r="Z29" i="112" s="1"/>
  <c r="AD29" i="106"/>
  <c r="AD29" i="112" s="1"/>
  <c r="C34" i="106"/>
  <c r="C34" i="112" s="1"/>
  <c r="G34" i="106"/>
  <c r="G34" i="112" s="1"/>
  <c r="K34" i="106"/>
  <c r="K34" i="112" s="1"/>
  <c r="O34" i="106"/>
  <c r="O34" i="112" s="1"/>
  <c r="S34" i="106"/>
  <c r="S34" i="112" s="1"/>
  <c r="W34" i="106"/>
  <c r="W34" i="112" s="1"/>
  <c r="AA34" i="106"/>
  <c r="AA34" i="112" s="1"/>
  <c r="AE34" i="106"/>
  <c r="AE34" i="112" s="1"/>
  <c r="AI41" i="106"/>
  <c r="AI41" i="112" s="1"/>
  <c r="AM41" i="106"/>
  <c r="AM41" i="112" s="1"/>
  <c r="Z51" i="106"/>
  <c r="Z51" i="112" s="1"/>
  <c r="V51" i="106"/>
  <c r="V51" i="112" s="1"/>
  <c r="R51" i="106"/>
  <c r="R51" i="112" s="1"/>
  <c r="N51" i="106"/>
  <c r="N51" i="112" s="1"/>
  <c r="J51" i="106"/>
  <c r="J51" i="112" s="1"/>
  <c r="F51" i="106"/>
  <c r="F51" i="112" s="1"/>
  <c r="B51" i="106"/>
  <c r="B51" i="112" s="1"/>
  <c r="AE55" i="106"/>
  <c r="AE55" i="112" s="1"/>
  <c r="AA55" i="106"/>
  <c r="AA55" i="112" s="1"/>
  <c r="W55" i="106"/>
  <c r="W55" i="112" s="1"/>
  <c r="S55" i="106"/>
  <c r="S55" i="112" s="1"/>
  <c r="O55" i="106"/>
  <c r="O55" i="112" s="1"/>
  <c r="K55" i="106"/>
  <c r="K55" i="112" s="1"/>
  <c r="G55" i="106"/>
  <c r="G55" i="112" s="1"/>
  <c r="C55" i="106"/>
  <c r="C55" i="112" s="1"/>
  <c r="AM54" i="106"/>
  <c r="AM54" i="112" s="1"/>
  <c r="AI54" i="106"/>
  <c r="AI54" i="112" s="1"/>
  <c r="AE54" i="106"/>
  <c r="AE54" i="112" s="1"/>
  <c r="AA54" i="106"/>
  <c r="AA54" i="112" s="1"/>
  <c r="W54" i="106"/>
  <c r="W54" i="112" s="1"/>
  <c r="S54" i="106"/>
  <c r="S54" i="112" s="1"/>
  <c r="O54" i="106"/>
  <c r="O54" i="112" s="1"/>
  <c r="K54" i="106"/>
  <c r="K54" i="112" s="1"/>
  <c r="G54" i="106"/>
  <c r="G54" i="112" s="1"/>
  <c r="C54" i="106"/>
  <c r="C54" i="112" s="1"/>
  <c r="J24" i="106"/>
  <c r="J24" i="112" s="1"/>
  <c r="N24" i="106"/>
  <c r="N24" i="112" s="1"/>
  <c r="R24" i="106"/>
  <c r="R24" i="112" s="1"/>
  <c r="V24" i="106"/>
  <c r="V24" i="112" s="1"/>
  <c r="Z24" i="106"/>
  <c r="Z24" i="112" s="1"/>
  <c r="AD24" i="106"/>
  <c r="AD24" i="112" s="1"/>
  <c r="I29" i="106"/>
  <c r="I29" i="112" s="1"/>
  <c r="M29" i="106"/>
  <c r="M29" i="112" s="1"/>
  <c r="U29" i="106"/>
  <c r="U29" i="112" s="1"/>
  <c r="Y29" i="106"/>
  <c r="Y29" i="112" s="1"/>
  <c r="F34" i="106"/>
  <c r="F34" i="112" s="1"/>
  <c r="N34" i="106"/>
  <c r="N34" i="112" s="1"/>
  <c r="V34" i="106"/>
  <c r="V34" i="112" s="1"/>
  <c r="Z34" i="106"/>
  <c r="Z34" i="112" s="1"/>
  <c r="AH41" i="106"/>
  <c r="AH41" i="112" s="1"/>
  <c r="AL41" i="106"/>
  <c r="AL41" i="112" s="1"/>
  <c r="G41" i="106"/>
  <c r="G41" i="112" s="1"/>
  <c r="B29" i="106"/>
  <c r="B29" i="112" s="1"/>
  <c r="E24" i="106"/>
  <c r="E24" i="112" s="1"/>
  <c r="AE41" i="106"/>
  <c r="AE41" i="112" s="1"/>
  <c r="AD41" i="106"/>
  <c r="AD41" i="112" s="1"/>
  <c r="N41" i="106"/>
  <c r="N41" i="112" s="1"/>
  <c r="I30" i="2"/>
  <c r="I31" i="2" s="1"/>
  <c r="AC25" i="106"/>
  <c r="AC25" i="112" s="1"/>
  <c r="AI24" i="106"/>
  <c r="AI24" i="112" s="1"/>
  <c r="AF51" i="106"/>
  <c r="AF51" i="112" s="1"/>
  <c r="X51" i="106"/>
  <c r="X51" i="112" s="1"/>
  <c r="P51" i="106"/>
  <c r="P51" i="112" s="1"/>
  <c r="H51" i="106"/>
  <c r="H51" i="112" s="1"/>
  <c r="AC55" i="106"/>
  <c r="AC55" i="112" s="1"/>
  <c r="U55" i="106"/>
  <c r="U55" i="112" s="1"/>
  <c r="M55" i="106"/>
  <c r="M55" i="112" s="1"/>
  <c r="AK54" i="106"/>
  <c r="AK54" i="112" s="1"/>
  <c r="AC54" i="106"/>
  <c r="AC54" i="112" s="1"/>
  <c r="Q54" i="106"/>
  <c r="Q54" i="112" s="1"/>
  <c r="I54" i="106"/>
  <c r="I54" i="112" s="1"/>
  <c r="L24" i="106"/>
  <c r="L24" i="112" s="1"/>
  <c r="T24" i="106"/>
  <c r="T24" i="112" s="1"/>
  <c r="AF24" i="106"/>
  <c r="AF24" i="112" s="1"/>
  <c r="O29" i="106"/>
  <c r="O29" i="112" s="1"/>
  <c r="AA29" i="106"/>
  <c r="AA29" i="112" s="1"/>
  <c r="H34" i="106"/>
  <c r="H34" i="112" s="1"/>
  <c r="X34" i="106"/>
  <c r="X34" i="112" s="1"/>
  <c r="AN41" i="106"/>
  <c r="AN41" i="112" s="1"/>
  <c r="Q29" i="106"/>
  <c r="Q29" i="112" s="1"/>
  <c r="AC29" i="106"/>
  <c r="AC29" i="112" s="1"/>
  <c r="B34" i="106"/>
  <c r="B34" i="112" s="1"/>
  <c r="J34" i="106"/>
  <c r="J34" i="112" s="1"/>
  <c r="R34" i="106"/>
  <c r="R34" i="112" s="1"/>
  <c r="AD34" i="106"/>
  <c r="AD34" i="112" s="1"/>
  <c r="C41" i="106"/>
  <c r="C41" i="112" s="1"/>
  <c r="F29" i="106"/>
  <c r="F29" i="112" s="1"/>
  <c r="H41" i="106"/>
  <c r="H41" i="112" s="1"/>
  <c r="F41" i="106"/>
  <c r="F41" i="112" s="1"/>
  <c r="B41" i="106"/>
  <c r="B41" i="112" s="1"/>
  <c r="E29" i="106"/>
  <c r="E29" i="112" s="1"/>
  <c r="D24" i="106"/>
  <c r="D24" i="112" s="1"/>
  <c r="H30" i="106"/>
  <c r="H30" i="112" s="1"/>
  <c r="Z41" i="106"/>
  <c r="Z41" i="112" s="1"/>
  <c r="V41" i="106"/>
  <c r="V41" i="112" s="1"/>
  <c r="R41" i="106"/>
  <c r="R41" i="112" s="1"/>
  <c r="J41" i="106"/>
  <c r="J41" i="112" s="1"/>
  <c r="AN34" i="106"/>
  <c r="AN34" i="112" s="1"/>
  <c r="AJ34" i="106"/>
  <c r="AJ34" i="112" s="1"/>
  <c r="AL29" i="106"/>
  <c r="AL29" i="112" s="1"/>
  <c r="AH29" i="106"/>
  <c r="AH29" i="112" s="1"/>
  <c r="AM24" i="106"/>
  <c r="AM24" i="112" s="1"/>
  <c r="AN51" i="106"/>
  <c r="AN51" i="112" s="1"/>
  <c r="AJ51" i="106"/>
  <c r="AJ51" i="112" s="1"/>
  <c r="AB51" i="106"/>
  <c r="AB51" i="112" s="1"/>
  <c r="T51" i="106"/>
  <c r="T51" i="112" s="1"/>
  <c r="L51" i="106"/>
  <c r="L51" i="112" s="1"/>
  <c r="D51" i="106"/>
  <c r="D51" i="112" s="1"/>
  <c r="D56" i="106"/>
  <c r="D56" i="112" s="1"/>
  <c r="Y55" i="106"/>
  <c r="Y55" i="112" s="1"/>
  <c r="Q55" i="106"/>
  <c r="Q55" i="112" s="1"/>
  <c r="I55" i="106"/>
  <c r="I55" i="112" s="1"/>
  <c r="E55" i="106"/>
  <c r="E55" i="112" s="1"/>
  <c r="AO54" i="106"/>
  <c r="AO54" i="112" s="1"/>
  <c r="AG54" i="106"/>
  <c r="AG54" i="112" s="1"/>
  <c r="Y54" i="106"/>
  <c r="Y54" i="112" s="1"/>
  <c r="U54" i="106"/>
  <c r="U54" i="112" s="1"/>
  <c r="M54" i="106"/>
  <c r="M54" i="112" s="1"/>
  <c r="E54" i="106"/>
  <c r="E54" i="112" s="1"/>
  <c r="H24" i="106"/>
  <c r="H24" i="112" s="1"/>
  <c r="P24" i="106"/>
  <c r="P24" i="112" s="1"/>
  <c r="X24" i="106"/>
  <c r="X24" i="112" s="1"/>
  <c r="AB24" i="106"/>
  <c r="AB24" i="112" s="1"/>
  <c r="K29" i="106"/>
  <c r="K29" i="112" s="1"/>
  <c r="S29" i="106"/>
  <c r="S29" i="112" s="1"/>
  <c r="W29" i="106"/>
  <c r="W29" i="112" s="1"/>
  <c r="AE29" i="106"/>
  <c r="AE29" i="112" s="1"/>
  <c r="D34" i="106"/>
  <c r="D34" i="112" s="1"/>
  <c r="L34" i="106"/>
  <c r="L34" i="112" s="1"/>
  <c r="P34" i="106"/>
  <c r="P34" i="112" s="1"/>
  <c r="T34" i="106"/>
  <c r="T34" i="112" s="1"/>
  <c r="AB34" i="106"/>
  <c r="AB34" i="112" s="1"/>
  <c r="AF34" i="106"/>
  <c r="AF34" i="112" s="1"/>
  <c r="AJ41" i="106"/>
  <c r="AJ41" i="112" s="1"/>
  <c r="E41" i="106"/>
  <c r="E41" i="112" s="1"/>
  <c r="D29" i="106"/>
  <c r="D29" i="112" s="1"/>
  <c r="G24" i="106"/>
  <c r="G24" i="112" s="1"/>
  <c r="C24" i="106"/>
  <c r="C24" i="112" s="1"/>
  <c r="X42" i="2"/>
  <c r="AC41" i="106"/>
  <c r="AC41" i="112" s="1"/>
  <c r="Y41" i="106"/>
  <c r="Y41" i="112" s="1"/>
  <c r="U41" i="106"/>
  <c r="U41" i="112" s="1"/>
  <c r="Q41" i="106"/>
  <c r="Q41" i="112" s="1"/>
  <c r="M41" i="106"/>
  <c r="M41" i="112" s="1"/>
  <c r="I41" i="106"/>
  <c r="I41" i="112" s="1"/>
  <c r="AM34" i="106"/>
  <c r="AM34" i="112" s="1"/>
  <c r="AI34" i="106"/>
  <c r="AI34" i="112" s="1"/>
  <c r="AO29" i="106"/>
  <c r="AO29" i="112" s="1"/>
  <c r="AK29" i="106"/>
  <c r="AK29" i="112" s="1"/>
  <c r="AG29" i="106"/>
  <c r="AG29" i="112" s="1"/>
  <c r="Z25" i="2"/>
  <c r="Z26" i="2" s="1"/>
  <c r="AL24" i="106"/>
  <c r="AL24" i="112" s="1"/>
  <c r="AH24" i="106"/>
  <c r="AH24" i="112" s="1"/>
  <c r="AM51" i="106"/>
  <c r="AM51" i="112" s="1"/>
  <c r="AI51" i="106"/>
  <c r="AI51" i="112" s="1"/>
  <c r="AE51" i="106"/>
  <c r="AE51" i="112" s="1"/>
  <c r="AA51" i="106"/>
  <c r="AA51" i="112" s="1"/>
  <c r="W51" i="106"/>
  <c r="W51" i="112" s="1"/>
  <c r="S51" i="106"/>
  <c r="S51" i="112" s="1"/>
  <c r="O51" i="106"/>
  <c r="O51" i="112" s="1"/>
  <c r="K51" i="106"/>
  <c r="K51" i="112" s="1"/>
  <c r="G51" i="106"/>
  <c r="G51" i="112" s="1"/>
  <c r="C51" i="106"/>
  <c r="C51" i="112" s="1"/>
  <c r="AF55" i="106"/>
  <c r="AF55" i="112" s="1"/>
  <c r="AB55" i="106"/>
  <c r="AB55" i="112" s="1"/>
  <c r="X55" i="106"/>
  <c r="X55" i="112" s="1"/>
  <c r="T55" i="106"/>
  <c r="T55" i="112" s="1"/>
  <c r="P55" i="106"/>
  <c r="P55" i="112" s="1"/>
  <c r="L55" i="106"/>
  <c r="L55" i="112" s="1"/>
  <c r="H55" i="106"/>
  <c r="H55" i="112" s="1"/>
  <c r="D55" i="106"/>
  <c r="D55" i="112" s="1"/>
  <c r="AN54" i="106"/>
  <c r="AN54" i="112" s="1"/>
  <c r="AJ54" i="106"/>
  <c r="AJ54" i="112" s="1"/>
  <c r="AF54" i="106"/>
  <c r="AF54" i="112" s="1"/>
  <c r="AB54" i="106"/>
  <c r="AB54" i="112" s="1"/>
  <c r="X54" i="106"/>
  <c r="X54" i="112" s="1"/>
  <c r="T54" i="106"/>
  <c r="T54" i="112" s="1"/>
  <c r="P54" i="106"/>
  <c r="P54" i="112" s="1"/>
  <c r="L54" i="106"/>
  <c r="L54" i="112" s="1"/>
  <c r="H54" i="106"/>
  <c r="H54" i="112" s="1"/>
  <c r="D54" i="106"/>
  <c r="D54" i="112" s="1"/>
  <c r="I24" i="106"/>
  <c r="I24" i="112" s="1"/>
  <c r="M24" i="106"/>
  <c r="M24" i="112" s="1"/>
  <c r="Q24" i="106"/>
  <c r="Q24" i="112" s="1"/>
  <c r="U24" i="106"/>
  <c r="U24" i="112" s="1"/>
  <c r="Y24" i="106"/>
  <c r="Y24" i="112" s="1"/>
  <c r="AC24" i="106"/>
  <c r="AC24" i="112" s="1"/>
  <c r="H29" i="106"/>
  <c r="H29" i="112" s="1"/>
  <c r="L29" i="106"/>
  <c r="L29" i="112" s="1"/>
  <c r="P29" i="106"/>
  <c r="P29" i="112" s="1"/>
  <c r="T29" i="106"/>
  <c r="T29" i="112" s="1"/>
  <c r="X29" i="106"/>
  <c r="X29" i="112" s="1"/>
  <c r="AB29" i="106"/>
  <c r="AB29" i="112" s="1"/>
  <c r="AF29" i="106"/>
  <c r="AF29" i="112" s="1"/>
  <c r="E34" i="106"/>
  <c r="E34" i="112" s="1"/>
  <c r="I34" i="106"/>
  <c r="I34" i="112" s="1"/>
  <c r="M34" i="106"/>
  <c r="M34" i="112" s="1"/>
  <c r="Q34" i="106"/>
  <c r="Q34" i="112" s="1"/>
  <c r="U34" i="106"/>
  <c r="U34" i="112" s="1"/>
  <c r="Y34" i="106"/>
  <c r="Y34" i="112" s="1"/>
  <c r="AC34" i="106"/>
  <c r="AC34" i="112" s="1"/>
  <c r="AG41" i="106"/>
  <c r="AG41" i="112" s="1"/>
  <c r="AK41" i="106"/>
  <c r="AK41" i="112" s="1"/>
  <c r="AO41" i="106"/>
  <c r="AO41" i="112" s="1"/>
  <c r="H35" i="2"/>
  <c r="H36" i="2" s="1"/>
  <c r="L42" i="2"/>
  <c r="AB35" i="2"/>
  <c r="AB36" i="2" s="1"/>
  <c r="R25" i="2"/>
  <c r="AF56" i="2"/>
  <c r="Y25" i="2"/>
  <c r="Y26" i="2" s="1"/>
  <c r="AA30" i="2"/>
  <c r="AA31" i="2" s="1"/>
  <c r="AG35" i="2"/>
  <c r="AF42" i="2"/>
  <c r="AF43" i="2" s="1"/>
  <c r="AF44" i="2" s="1"/>
  <c r="D30" i="2"/>
  <c r="AH30" i="2"/>
  <c r="G30" i="2"/>
  <c r="C30" i="2"/>
  <c r="AH42" i="2"/>
  <c r="AH43" i="2" s="1"/>
  <c r="H42" i="2"/>
  <c r="AH25" i="2"/>
  <c r="L56" i="2"/>
  <c r="Z56" i="2"/>
  <c r="N56" i="2"/>
  <c r="O35" i="2"/>
  <c r="AE35" i="2"/>
  <c r="D42" i="2"/>
  <c r="G25" i="2"/>
  <c r="G26" i="2" s="1"/>
  <c r="AL30" i="2"/>
  <c r="AL31" i="2" s="1"/>
  <c r="AC26" i="2"/>
  <c r="AC27" i="2" s="1"/>
  <c r="AO42" i="2"/>
  <c r="G42" i="2"/>
  <c r="G43" i="2" s="1"/>
  <c r="AK42" i="2"/>
  <c r="AK43" i="2" s="1"/>
  <c r="U35" i="2"/>
  <c r="AK30" i="2"/>
  <c r="P30" i="2"/>
  <c r="M25" i="2"/>
  <c r="AM25" i="2"/>
  <c r="AM26" i="2" s="1"/>
  <c r="P56" i="2"/>
  <c r="Q30" i="2"/>
  <c r="AL35" i="2"/>
  <c r="N35" i="2"/>
  <c r="AF30" i="2"/>
  <c r="I25" i="2"/>
  <c r="AB56" i="2"/>
  <c r="AN55" i="2"/>
  <c r="AD56" i="2"/>
  <c r="V56" i="2"/>
  <c r="V57" i="2" s="1"/>
  <c r="R56" i="2"/>
  <c r="J56" i="2"/>
  <c r="F56" i="2"/>
  <c r="E35" i="2"/>
  <c r="E36" i="2" s="1"/>
  <c r="D25" i="2"/>
  <c r="T42" i="2"/>
  <c r="AO35" i="2"/>
  <c r="AK35" i="2"/>
  <c r="Y30" i="2"/>
  <c r="X30" i="2"/>
  <c r="AI25" i="2"/>
  <c r="U25" i="2"/>
  <c r="AO25" i="2"/>
  <c r="AO26" i="2" s="1"/>
  <c r="X56" i="2"/>
  <c r="H56" i="2"/>
  <c r="AJ55" i="2"/>
  <c r="Y56" i="2"/>
  <c r="Y57" i="2" s="1"/>
  <c r="I56" i="2"/>
  <c r="I57" i="2" s="1"/>
  <c r="AO55" i="2"/>
  <c r="AK55" i="2"/>
  <c r="H25" i="2"/>
  <c r="L25" i="2"/>
  <c r="X25" i="2"/>
  <c r="X26" i="2" s="1"/>
  <c r="AB25" i="2"/>
  <c r="AB26" i="2" s="1"/>
  <c r="D35" i="2"/>
  <c r="L35" i="2"/>
  <c r="P35" i="2"/>
  <c r="P36" i="2" s="1"/>
  <c r="X35" i="2"/>
  <c r="AF35" i="2"/>
  <c r="AJ42" i="2"/>
  <c r="AN42" i="2"/>
  <c r="AN43" i="2" s="1"/>
  <c r="AI42" i="2"/>
  <c r="S30" i="2"/>
  <c r="K30" i="2"/>
  <c r="F35" i="2"/>
  <c r="Z35" i="2"/>
  <c r="J35" i="2"/>
  <c r="J36" i="2" s="1"/>
  <c r="N25" i="2"/>
  <c r="C56" i="2"/>
  <c r="AI35" i="2"/>
  <c r="V35" i="2"/>
  <c r="AD25" i="2"/>
  <c r="V25" i="2"/>
  <c r="J25" i="2"/>
  <c r="G56" i="2"/>
  <c r="R30" i="2"/>
  <c r="AA35" i="2"/>
  <c r="K35" i="2"/>
  <c r="Z30" i="2"/>
  <c r="J30" i="2"/>
  <c r="AH55" i="2"/>
  <c r="Y42" i="2"/>
  <c r="AM42" i="2"/>
  <c r="AM35" i="2"/>
  <c r="S35" i="2"/>
  <c r="Q56" i="2"/>
  <c r="AL55" i="2"/>
  <c r="W35" i="2"/>
  <c r="AM30" i="2"/>
  <c r="AD30" i="2"/>
  <c r="V30" i="2"/>
  <c r="N30" i="2"/>
  <c r="AE25" i="2"/>
  <c r="O25" i="2"/>
  <c r="L43" i="2"/>
  <c r="AC42" i="2"/>
  <c r="U42" i="2"/>
  <c r="I42" i="2"/>
  <c r="AE56" i="2"/>
  <c r="O36" i="2"/>
  <c r="AO30" i="2"/>
  <c r="AI30" i="2"/>
  <c r="AN30" i="2"/>
  <c r="AJ30" i="2"/>
  <c r="AH26" i="2"/>
  <c r="AN25" i="2"/>
  <c r="AJ25" i="2"/>
  <c r="D57" i="2"/>
  <c r="AC56" i="2"/>
  <c r="M56" i="2"/>
  <c r="E25" i="2"/>
  <c r="M42" i="2"/>
  <c r="T57" i="2"/>
  <c r="F30" i="2"/>
  <c r="AE42" i="2"/>
  <c r="AA42" i="2"/>
  <c r="S42" i="2"/>
  <c r="O42" i="2"/>
  <c r="K42" i="2"/>
  <c r="AD36" i="2"/>
  <c r="AN35" i="2"/>
  <c r="AJ35" i="2"/>
  <c r="AG25" i="2"/>
  <c r="E56" i="2"/>
  <c r="AG55" i="2"/>
  <c r="P25" i="2"/>
  <c r="AF25" i="2"/>
  <c r="O30" i="2"/>
  <c r="W30" i="2"/>
  <c r="AE30" i="2"/>
  <c r="T35" i="2"/>
  <c r="E42" i="2"/>
  <c r="H31" i="2"/>
  <c r="Q42" i="2"/>
  <c r="W42" i="2"/>
  <c r="C42" i="2"/>
  <c r="F42" i="2"/>
  <c r="E30" i="2"/>
  <c r="C25" i="2"/>
  <c r="F25" i="2"/>
  <c r="AB42" i="2"/>
  <c r="P42" i="2"/>
  <c r="AD42" i="2"/>
  <c r="Z42" i="2"/>
  <c r="V42" i="2"/>
  <c r="R42" i="2"/>
  <c r="N42" i="2"/>
  <c r="J42" i="2"/>
  <c r="AH35" i="2"/>
  <c r="AG30" i="2"/>
  <c r="T31" i="2"/>
  <c r="AK25" i="2"/>
  <c r="T25" i="2"/>
  <c r="U56" i="2"/>
  <c r="Q25" i="2"/>
  <c r="L30" i="2"/>
  <c r="AB30" i="2"/>
  <c r="I35" i="2"/>
  <c r="M35" i="2"/>
  <c r="Q35" i="2"/>
  <c r="Y35" i="2"/>
  <c r="AC35" i="2"/>
  <c r="AG42" i="2"/>
  <c r="AA56" i="2"/>
  <c r="W56" i="2"/>
  <c r="S56" i="2"/>
  <c r="O56" i="2"/>
  <c r="K56" i="2"/>
  <c r="AM55" i="2"/>
  <c r="AI55" i="2"/>
  <c r="M30" i="2"/>
  <c r="U30" i="2"/>
  <c r="AC30" i="2"/>
  <c r="R35" i="2"/>
  <c r="AL42" i="2"/>
  <c r="K25" i="2"/>
  <c r="S25" i="2"/>
  <c r="W25" i="2"/>
  <c r="AA25" i="2"/>
  <c r="C35" i="2"/>
  <c r="G35" i="2"/>
  <c r="AG7" i="2"/>
  <c r="AG9" i="2"/>
  <c r="AG12" i="2"/>
  <c r="AG15" i="2"/>
  <c r="AG21" i="2"/>
  <c r="AA8" i="145" l="1"/>
  <c r="AA8" i="127"/>
  <c r="AA8" i="37"/>
  <c r="AA8" i="41"/>
  <c r="AA8" i="38"/>
  <c r="AA13" i="41"/>
  <c r="AA13" i="145"/>
  <c r="AA13" i="127"/>
  <c r="AA13" i="37"/>
  <c r="AA13" i="38"/>
  <c r="AA10" i="41"/>
  <c r="AA10" i="127"/>
  <c r="AA10" i="38"/>
  <c r="AA10" i="37"/>
  <c r="AA10" i="145"/>
  <c r="AB26" i="150"/>
  <c r="AB26" i="148"/>
  <c r="AB26" i="147"/>
  <c r="AB26" i="146"/>
  <c r="AB26" i="149"/>
  <c r="AB26" i="115"/>
  <c r="AB26" i="40"/>
  <c r="AB26" i="77"/>
  <c r="AB26" i="174"/>
  <c r="AB26" i="29"/>
  <c r="AB26" i="42"/>
  <c r="AB26" i="173"/>
  <c r="AB26" i="21"/>
  <c r="AB26" i="114"/>
  <c r="AB26" i="99"/>
  <c r="AB26" i="104"/>
  <c r="X26" i="150"/>
  <c r="X26" i="148"/>
  <c r="X26" i="147"/>
  <c r="X26" i="146"/>
  <c r="X26" i="149"/>
  <c r="X26" i="174"/>
  <c r="X26" i="115"/>
  <c r="X26" i="40"/>
  <c r="X26" i="77"/>
  <c r="X26" i="42"/>
  <c r="X26" i="173"/>
  <c r="X26" i="29"/>
  <c r="X26" i="21"/>
  <c r="X26" i="99"/>
  <c r="X26" i="104"/>
  <c r="X26" i="114"/>
  <c r="G43" i="173"/>
  <c r="G43" i="21"/>
  <c r="G43" i="104"/>
  <c r="G43" i="114"/>
  <c r="G43" i="99"/>
  <c r="AA25" i="150"/>
  <c r="AA25" i="148"/>
  <c r="AA25" i="147"/>
  <c r="AA25" i="146"/>
  <c r="AA25" i="174"/>
  <c r="AA25" i="115"/>
  <c r="AA25" i="40"/>
  <c r="AA25" i="42"/>
  <c r="AA25" i="173"/>
  <c r="AA25" i="29"/>
  <c r="AA25" i="149"/>
  <c r="AA25" i="77"/>
  <c r="AA25" i="21"/>
  <c r="AA25" i="114"/>
  <c r="AA25" i="104"/>
  <c r="AA25" i="99"/>
  <c r="O56" i="104"/>
  <c r="O56" i="173"/>
  <c r="O56" i="21"/>
  <c r="O56" i="114"/>
  <c r="O56" i="99"/>
  <c r="Q25" i="150"/>
  <c r="Q25" i="148"/>
  <c r="Q25" i="147"/>
  <c r="Q25" i="146"/>
  <c r="Q25" i="149"/>
  <c r="Q25" i="174"/>
  <c r="Q25" i="115"/>
  <c r="Q25" i="40"/>
  <c r="Q25" i="77"/>
  <c r="Q25" i="29"/>
  <c r="Q25" i="42"/>
  <c r="Q25" i="173"/>
  <c r="Q25" i="104"/>
  <c r="Q25" i="21"/>
  <c r="Q25" i="99"/>
  <c r="Q25" i="114"/>
  <c r="N42" i="173"/>
  <c r="N42" i="21"/>
  <c r="N42" i="99"/>
  <c r="N42" i="104"/>
  <c r="N42" i="114"/>
  <c r="C25" i="150"/>
  <c r="C25" i="148"/>
  <c r="C25" i="147"/>
  <c r="C25" i="146"/>
  <c r="C25" i="115"/>
  <c r="C25" i="40"/>
  <c r="C25" i="149"/>
  <c r="C25" i="174"/>
  <c r="C25" i="77"/>
  <c r="C25" i="42"/>
  <c r="C25" i="173"/>
  <c r="C25" i="29"/>
  <c r="C25" i="21"/>
  <c r="C25" i="114"/>
  <c r="C25" i="104"/>
  <c r="C25" i="99"/>
  <c r="H31" i="150"/>
  <c r="H31" i="148"/>
  <c r="H31" i="147"/>
  <c r="H31" i="146"/>
  <c r="H31" i="149"/>
  <c r="H31" i="174"/>
  <c r="H31" i="115"/>
  <c r="H31" i="40"/>
  <c r="H31" i="77"/>
  <c r="H31" i="29"/>
  <c r="H31" i="42"/>
  <c r="H31" i="173"/>
  <c r="H31" i="21"/>
  <c r="H31" i="114"/>
  <c r="H31" i="99"/>
  <c r="H31" i="104"/>
  <c r="E56" i="173"/>
  <c r="E56" i="21"/>
  <c r="E56" i="104"/>
  <c r="E56" i="114"/>
  <c r="E56" i="99"/>
  <c r="AE42" i="104"/>
  <c r="AE42" i="173"/>
  <c r="AE42" i="21"/>
  <c r="AE42" i="114"/>
  <c r="AE42" i="99"/>
  <c r="AA31" i="150"/>
  <c r="AA31" i="148"/>
  <c r="AA31" i="147"/>
  <c r="AA31" i="146"/>
  <c r="AA31" i="149"/>
  <c r="AA31" i="174"/>
  <c r="AA31" i="115"/>
  <c r="AA31" i="40"/>
  <c r="AA31" i="77"/>
  <c r="AA31" i="29"/>
  <c r="AA31" i="42"/>
  <c r="AA31" i="173"/>
  <c r="AA31" i="21"/>
  <c r="AA31" i="104"/>
  <c r="AA31" i="114"/>
  <c r="AA31" i="99"/>
  <c r="AF44" i="173"/>
  <c r="AF44" i="21"/>
  <c r="AF44" i="99"/>
  <c r="AF44" i="114"/>
  <c r="AF44" i="104"/>
  <c r="AM35" i="150"/>
  <c r="AM35" i="147"/>
  <c r="AM35" i="148"/>
  <c r="AM35" i="146"/>
  <c r="AM35" i="149"/>
  <c r="AM35" i="174"/>
  <c r="AM35" i="115"/>
  <c r="AM35" i="40"/>
  <c r="AM35" i="29"/>
  <c r="AM35" i="42"/>
  <c r="AM35" i="173"/>
  <c r="AM35" i="21"/>
  <c r="AM35" i="114"/>
  <c r="AM35" i="77"/>
  <c r="AM35" i="104"/>
  <c r="AM35" i="99"/>
  <c r="AI35" i="150"/>
  <c r="AI35" i="147"/>
  <c r="AI35" i="148"/>
  <c r="AI35" i="146"/>
  <c r="AI35" i="174"/>
  <c r="AI35" i="115"/>
  <c r="AI35" i="149"/>
  <c r="AI35" i="29"/>
  <c r="AI35" i="42"/>
  <c r="AI35" i="77"/>
  <c r="AI35" i="173"/>
  <c r="AI35" i="21"/>
  <c r="AI35" i="114"/>
  <c r="AI35" i="40"/>
  <c r="AI35" i="104"/>
  <c r="AI35" i="99"/>
  <c r="AF35" i="150"/>
  <c r="AF35" i="148"/>
  <c r="AF35" i="147"/>
  <c r="AF35" i="146"/>
  <c r="AF35" i="149"/>
  <c r="AF35" i="174"/>
  <c r="AF35" i="115"/>
  <c r="AF35" i="40"/>
  <c r="AF35" i="77"/>
  <c r="AF35" i="29"/>
  <c r="AF35" i="42"/>
  <c r="AF35" i="173"/>
  <c r="AF35" i="21"/>
  <c r="AF35" i="114"/>
  <c r="AF35" i="104"/>
  <c r="AF35" i="99"/>
  <c r="L25" i="150"/>
  <c r="L25" i="148"/>
  <c r="L25" i="147"/>
  <c r="L25" i="146"/>
  <c r="L25" i="149"/>
  <c r="L25" i="174"/>
  <c r="L25" i="115"/>
  <c r="L25" i="40"/>
  <c r="L25" i="77"/>
  <c r="L25" i="29"/>
  <c r="L25" i="42"/>
  <c r="L25" i="173"/>
  <c r="L25" i="21"/>
  <c r="L25" i="114"/>
  <c r="L25" i="104"/>
  <c r="L25" i="99"/>
  <c r="X31" i="2"/>
  <c r="X30" i="150"/>
  <c r="X30" i="148"/>
  <c r="X30" i="147"/>
  <c r="X30" i="146"/>
  <c r="X30" i="149"/>
  <c r="X30" i="174"/>
  <c r="X30" i="115"/>
  <c r="X30" i="40"/>
  <c r="X30" i="77"/>
  <c r="X30" i="29"/>
  <c r="X30" i="42"/>
  <c r="X30" i="173"/>
  <c r="X30" i="21"/>
  <c r="X30" i="114"/>
  <c r="X30" i="104"/>
  <c r="X30" i="99"/>
  <c r="AD57" i="2"/>
  <c r="AD58" i="2" s="1"/>
  <c r="AD56" i="173"/>
  <c r="AD56" i="21"/>
  <c r="AD56" i="104"/>
  <c r="AD56" i="114"/>
  <c r="AD56" i="99"/>
  <c r="P31" i="2"/>
  <c r="P30" i="150"/>
  <c r="P30" i="148"/>
  <c r="P30" i="147"/>
  <c r="P30" i="146"/>
  <c r="P30" i="149"/>
  <c r="P30" i="174"/>
  <c r="P30" i="115"/>
  <c r="P30" i="40"/>
  <c r="P30" i="77"/>
  <c r="P30" i="29"/>
  <c r="P30" i="42"/>
  <c r="P30" i="173"/>
  <c r="P30" i="21"/>
  <c r="P30" i="114"/>
  <c r="P30" i="104"/>
  <c r="P30" i="99"/>
  <c r="D42" i="104"/>
  <c r="D42" i="173"/>
  <c r="D42" i="21"/>
  <c r="D42" i="114"/>
  <c r="D42" i="99"/>
  <c r="G31" i="2"/>
  <c r="G32" i="2" s="1"/>
  <c r="G30" i="150"/>
  <c r="G30" i="147"/>
  <c r="G30" i="146"/>
  <c r="G30" i="174"/>
  <c r="G30" i="115"/>
  <c r="G30" i="40"/>
  <c r="G30" i="148"/>
  <c r="G30" i="149"/>
  <c r="G30" i="77"/>
  <c r="G30" i="42"/>
  <c r="G30" i="173"/>
  <c r="G30" i="21"/>
  <c r="G30" i="114"/>
  <c r="G30" i="29"/>
  <c r="G30" i="104"/>
  <c r="G30" i="99"/>
  <c r="R25" i="150"/>
  <c r="R25" i="148"/>
  <c r="R25" i="147"/>
  <c r="R25" i="146"/>
  <c r="R25" i="149"/>
  <c r="R25" i="174"/>
  <c r="R25" i="40"/>
  <c r="R25" i="115"/>
  <c r="R25" i="77"/>
  <c r="R25" i="29"/>
  <c r="R25" i="173"/>
  <c r="R25" i="104"/>
  <c r="R25" i="42"/>
  <c r="R25" i="21"/>
  <c r="R25" i="114"/>
  <c r="R25" i="99"/>
  <c r="AY48" i="173"/>
  <c r="AY48" i="21"/>
  <c r="AY48" i="104"/>
  <c r="AY48" i="114"/>
  <c r="AY48" i="99"/>
  <c r="AG15" i="150"/>
  <c r="AG15" i="148"/>
  <c r="AG15" i="147"/>
  <c r="AG15" i="146"/>
  <c r="AG15" i="149"/>
  <c r="AG15" i="174"/>
  <c r="AG15" i="40"/>
  <c r="AG15" i="115"/>
  <c r="AG15" i="77"/>
  <c r="AG15" i="29"/>
  <c r="AG15" i="173"/>
  <c r="AG15" i="42"/>
  <c r="AG15" i="114"/>
  <c r="AG15" i="21"/>
  <c r="AG15" i="99"/>
  <c r="AG15" i="104"/>
  <c r="G35" i="150"/>
  <c r="G35" i="147"/>
  <c r="G35" i="148"/>
  <c r="G35" i="146"/>
  <c r="G35" i="149"/>
  <c r="G35" i="174"/>
  <c r="G35" i="115"/>
  <c r="G35" i="40"/>
  <c r="G35" i="29"/>
  <c r="G35" i="42"/>
  <c r="G35" i="173"/>
  <c r="G35" i="21"/>
  <c r="G35" i="114"/>
  <c r="G35" i="77"/>
  <c r="G35" i="104"/>
  <c r="G35" i="99"/>
  <c r="W25" i="150"/>
  <c r="W25" i="148"/>
  <c r="W25" i="147"/>
  <c r="W25" i="146"/>
  <c r="W25" i="115"/>
  <c r="W25" i="40"/>
  <c r="W25" i="174"/>
  <c r="W25" i="149"/>
  <c r="W25" i="29"/>
  <c r="W25" i="42"/>
  <c r="W25" i="173"/>
  <c r="W25" i="77"/>
  <c r="W25" i="21"/>
  <c r="W25" i="114"/>
  <c r="W25" i="104"/>
  <c r="W25" i="99"/>
  <c r="R35" i="150"/>
  <c r="R35" i="148"/>
  <c r="R35" i="147"/>
  <c r="R35" i="149"/>
  <c r="R35" i="146"/>
  <c r="R35" i="115"/>
  <c r="R35" i="174"/>
  <c r="R35" i="40"/>
  <c r="R35" i="77"/>
  <c r="R35" i="42"/>
  <c r="R35" i="29"/>
  <c r="R35" i="104"/>
  <c r="R35" i="99"/>
  <c r="R35" i="114"/>
  <c r="R35" i="173"/>
  <c r="R35" i="21"/>
  <c r="AI55" i="173"/>
  <c r="AI55" i="21"/>
  <c r="AI55" i="104"/>
  <c r="AI55" i="114"/>
  <c r="AI55" i="99"/>
  <c r="S56" i="104"/>
  <c r="S56" i="173"/>
  <c r="S56" i="21"/>
  <c r="S56" i="114"/>
  <c r="S56" i="99"/>
  <c r="AC35" i="150"/>
  <c r="AC35" i="148"/>
  <c r="AC35" i="147"/>
  <c r="AC35" i="146"/>
  <c r="AC35" i="149"/>
  <c r="AC35" i="174"/>
  <c r="AC35" i="115"/>
  <c r="AC35" i="40"/>
  <c r="AC35" i="77"/>
  <c r="AC35" i="29"/>
  <c r="AC35" i="42"/>
  <c r="AC35" i="104"/>
  <c r="AC35" i="173"/>
  <c r="AC35" i="21"/>
  <c r="AC35" i="114"/>
  <c r="AC35" i="99"/>
  <c r="I35" i="150"/>
  <c r="I35" i="148"/>
  <c r="I35" i="147"/>
  <c r="I35" i="146"/>
  <c r="I35" i="149"/>
  <c r="I35" i="174"/>
  <c r="I35" i="115"/>
  <c r="I35" i="40"/>
  <c r="I35" i="77"/>
  <c r="I35" i="29"/>
  <c r="I35" i="42"/>
  <c r="I35" i="104"/>
  <c r="I35" i="173"/>
  <c r="I35" i="21"/>
  <c r="I35" i="99"/>
  <c r="I35" i="114"/>
  <c r="U56" i="173"/>
  <c r="U56" i="21"/>
  <c r="U56" i="104"/>
  <c r="U56" i="114"/>
  <c r="U56" i="99"/>
  <c r="T31" i="150"/>
  <c r="T31" i="148"/>
  <c r="T31" i="147"/>
  <c r="T31" i="146"/>
  <c r="T31" i="149"/>
  <c r="T31" i="174"/>
  <c r="T31" i="115"/>
  <c r="T31" i="40"/>
  <c r="T31" i="77"/>
  <c r="T31" i="42"/>
  <c r="T31" i="173"/>
  <c r="T31" i="21"/>
  <c r="T31" i="99"/>
  <c r="T31" i="29"/>
  <c r="T31" i="104"/>
  <c r="T31" i="114"/>
  <c r="AB36" i="148"/>
  <c r="AB36" i="150"/>
  <c r="AB36" i="147"/>
  <c r="AB36" i="146"/>
  <c r="AB36" i="149"/>
  <c r="AB36" i="174"/>
  <c r="AB36" i="115"/>
  <c r="AB36" i="40"/>
  <c r="AB36" i="77"/>
  <c r="AB36" i="29"/>
  <c r="AB36" i="42"/>
  <c r="AB36" i="173"/>
  <c r="AB36" i="21"/>
  <c r="AB36" i="114"/>
  <c r="AB36" i="99"/>
  <c r="AB36" i="104"/>
  <c r="R42" i="173"/>
  <c r="R42" i="21"/>
  <c r="R42" i="104"/>
  <c r="R42" i="114"/>
  <c r="R42" i="99"/>
  <c r="P42" i="104"/>
  <c r="P42" i="173"/>
  <c r="P42" i="114"/>
  <c r="P42" i="99"/>
  <c r="P42" i="21"/>
  <c r="B42" i="173"/>
  <c r="B42" i="21"/>
  <c r="B42" i="99"/>
  <c r="B42" i="104"/>
  <c r="B42" i="114"/>
  <c r="AK43" i="173"/>
  <c r="AK43" i="21"/>
  <c r="AK43" i="104"/>
  <c r="AK43" i="99"/>
  <c r="AK43" i="114"/>
  <c r="Y57" i="173"/>
  <c r="Y57" i="21"/>
  <c r="Y57" i="104"/>
  <c r="Y57" i="114"/>
  <c r="Y57" i="99"/>
  <c r="AE30" i="150"/>
  <c r="AE30" i="148"/>
  <c r="AE30" i="147"/>
  <c r="AE30" i="146"/>
  <c r="AE30" i="174"/>
  <c r="AE30" i="115"/>
  <c r="AE30" i="40"/>
  <c r="AE30" i="42"/>
  <c r="AE30" i="173"/>
  <c r="AE30" i="77"/>
  <c r="AE30" i="21"/>
  <c r="AE30" i="114"/>
  <c r="AE30" i="149"/>
  <c r="AE30" i="29"/>
  <c r="AE30" i="104"/>
  <c r="AE30" i="99"/>
  <c r="P25" i="150"/>
  <c r="P25" i="148"/>
  <c r="P25" i="147"/>
  <c r="P25" i="146"/>
  <c r="P25" i="149"/>
  <c r="P25" i="174"/>
  <c r="P25" i="115"/>
  <c r="P25" i="40"/>
  <c r="P25" i="77"/>
  <c r="P25" i="29"/>
  <c r="P25" i="42"/>
  <c r="P25" i="173"/>
  <c r="P25" i="21"/>
  <c r="P25" i="114"/>
  <c r="P25" i="99"/>
  <c r="P25" i="104"/>
  <c r="AJ35" i="150"/>
  <c r="AJ35" i="148"/>
  <c r="AJ35" i="147"/>
  <c r="AJ35" i="146"/>
  <c r="AJ35" i="149"/>
  <c r="AJ35" i="174"/>
  <c r="AJ35" i="115"/>
  <c r="AJ35" i="40"/>
  <c r="AJ35" i="77"/>
  <c r="AJ35" i="29"/>
  <c r="AJ35" i="42"/>
  <c r="AJ35" i="173"/>
  <c r="AJ35" i="21"/>
  <c r="AJ35" i="114"/>
  <c r="AJ35" i="104"/>
  <c r="AJ35" i="99"/>
  <c r="O42" i="104"/>
  <c r="O42" i="173"/>
  <c r="O42" i="21"/>
  <c r="O42" i="114"/>
  <c r="O42" i="99"/>
  <c r="AH43" i="173"/>
  <c r="AH43" i="21"/>
  <c r="AH43" i="114"/>
  <c r="AH43" i="99"/>
  <c r="AH43" i="104"/>
  <c r="M56" i="173"/>
  <c r="M56" i="21"/>
  <c r="M56" i="104"/>
  <c r="M56" i="114"/>
  <c r="M56" i="99"/>
  <c r="AO26" i="150"/>
  <c r="AO26" i="148"/>
  <c r="AO26" i="147"/>
  <c r="AO26" i="146"/>
  <c r="AO26" i="149"/>
  <c r="AO26" i="174"/>
  <c r="AO26" i="40"/>
  <c r="AO26" i="115"/>
  <c r="AO26" i="77"/>
  <c r="AO26" i="29"/>
  <c r="AO26" i="173"/>
  <c r="AO26" i="42"/>
  <c r="AO26" i="21"/>
  <c r="AO26" i="99"/>
  <c r="AO26" i="114"/>
  <c r="AO26" i="104"/>
  <c r="AI30" i="150"/>
  <c r="AI30" i="148"/>
  <c r="AI30" i="147"/>
  <c r="AI30" i="146"/>
  <c r="AI30" i="149"/>
  <c r="AI30" i="174"/>
  <c r="AI30" i="115"/>
  <c r="AI30" i="40"/>
  <c r="AI30" i="42"/>
  <c r="AI30" i="173"/>
  <c r="AI30" i="29"/>
  <c r="AI30" i="21"/>
  <c r="AI30" i="114"/>
  <c r="AI30" i="77"/>
  <c r="AI30" i="104"/>
  <c r="AI30" i="99"/>
  <c r="U42" i="173"/>
  <c r="U42" i="21"/>
  <c r="U42" i="104"/>
  <c r="U42" i="114"/>
  <c r="U42" i="99"/>
  <c r="V30" i="150"/>
  <c r="V30" i="148"/>
  <c r="V30" i="147"/>
  <c r="V30" i="146"/>
  <c r="V30" i="149"/>
  <c r="V30" i="40"/>
  <c r="V30" i="115"/>
  <c r="V30" i="77"/>
  <c r="V30" i="29"/>
  <c r="V30" i="174"/>
  <c r="V30" i="173"/>
  <c r="V30" i="104"/>
  <c r="V30" i="42"/>
  <c r="V30" i="21"/>
  <c r="V30" i="99"/>
  <c r="V30" i="114"/>
  <c r="AL55" i="173"/>
  <c r="AL55" i="21"/>
  <c r="AL55" i="104"/>
  <c r="AL55" i="114"/>
  <c r="AL55" i="99"/>
  <c r="AM42" i="104"/>
  <c r="AM42" i="173"/>
  <c r="AM42" i="21"/>
  <c r="AM42" i="114"/>
  <c r="AM42" i="99"/>
  <c r="Z30" i="150"/>
  <c r="Z30" i="148"/>
  <c r="Z30" i="147"/>
  <c r="Z30" i="146"/>
  <c r="Z30" i="149"/>
  <c r="Z30" i="174"/>
  <c r="Z30" i="40"/>
  <c r="Z30" i="77"/>
  <c r="Z30" i="29"/>
  <c r="Z30" i="115"/>
  <c r="Z30" i="104"/>
  <c r="Z30" i="173"/>
  <c r="Z30" i="42"/>
  <c r="Z30" i="21"/>
  <c r="Z30" i="114"/>
  <c r="Z30" i="99"/>
  <c r="V25" i="150"/>
  <c r="V25" i="148"/>
  <c r="V25" i="147"/>
  <c r="V25" i="146"/>
  <c r="V25" i="149"/>
  <c r="V25" i="174"/>
  <c r="V25" i="40"/>
  <c r="V25" i="77"/>
  <c r="V25" i="29"/>
  <c r="V25" i="115"/>
  <c r="V25" i="104"/>
  <c r="V25" i="173"/>
  <c r="V25" i="42"/>
  <c r="V25" i="21"/>
  <c r="V25" i="114"/>
  <c r="V25" i="99"/>
  <c r="C56" i="104"/>
  <c r="C56" i="173"/>
  <c r="C56" i="21"/>
  <c r="C56" i="114"/>
  <c r="C56" i="99"/>
  <c r="AI42" i="104"/>
  <c r="AI42" i="173"/>
  <c r="AI42" i="21"/>
  <c r="AI42" i="114"/>
  <c r="AI42" i="99"/>
  <c r="X36" i="2"/>
  <c r="X35" i="150"/>
  <c r="X35" i="148"/>
  <c r="X35" i="147"/>
  <c r="X35" i="146"/>
  <c r="X35" i="149"/>
  <c r="X35" i="174"/>
  <c r="X35" i="115"/>
  <c r="X35" i="40"/>
  <c r="X35" i="77"/>
  <c r="X35" i="29"/>
  <c r="X35" i="42"/>
  <c r="X35" i="173"/>
  <c r="X35" i="21"/>
  <c r="X35" i="114"/>
  <c r="X35" i="99"/>
  <c r="X35" i="104"/>
  <c r="H25" i="150"/>
  <c r="H25" i="148"/>
  <c r="H25" i="147"/>
  <c r="H25" i="146"/>
  <c r="H25" i="149"/>
  <c r="H25" i="115"/>
  <c r="H25" i="40"/>
  <c r="H25" i="174"/>
  <c r="H25" i="77"/>
  <c r="H25" i="29"/>
  <c r="H25" i="42"/>
  <c r="H25" i="173"/>
  <c r="H25" i="21"/>
  <c r="H25" i="114"/>
  <c r="H25" i="99"/>
  <c r="H25" i="104"/>
  <c r="Y56" i="173"/>
  <c r="Y56" i="21"/>
  <c r="Y56" i="104"/>
  <c r="Y56" i="114"/>
  <c r="Y56" i="99"/>
  <c r="AO25" i="150"/>
  <c r="AO25" i="148"/>
  <c r="AO25" i="147"/>
  <c r="AO25" i="146"/>
  <c r="AO25" i="149"/>
  <c r="AO25" i="115"/>
  <c r="AO25" i="40"/>
  <c r="AO25" i="77"/>
  <c r="AO25" i="174"/>
  <c r="AO25" i="29"/>
  <c r="AO25" i="42"/>
  <c r="AO25" i="173"/>
  <c r="AO25" i="104"/>
  <c r="AO25" i="21"/>
  <c r="AO25" i="99"/>
  <c r="AO25" i="114"/>
  <c r="Y30" i="150"/>
  <c r="Y30" i="148"/>
  <c r="Y30" i="147"/>
  <c r="Y30" i="146"/>
  <c r="Y30" i="149"/>
  <c r="Y30" i="174"/>
  <c r="Y30" i="115"/>
  <c r="Y30" i="40"/>
  <c r="Y30" i="77"/>
  <c r="Y30" i="29"/>
  <c r="Y30" i="42"/>
  <c r="Y30" i="173"/>
  <c r="Y30" i="104"/>
  <c r="Y30" i="21"/>
  <c r="Y30" i="114"/>
  <c r="Y30" i="99"/>
  <c r="D25" i="150"/>
  <c r="D25" i="148"/>
  <c r="D25" i="147"/>
  <c r="D25" i="146"/>
  <c r="D25" i="149"/>
  <c r="D25" i="115"/>
  <c r="D25" i="40"/>
  <c r="D25" i="174"/>
  <c r="D25" i="77"/>
  <c r="D25" i="29"/>
  <c r="D25" i="42"/>
  <c r="D25" i="173"/>
  <c r="D25" i="21"/>
  <c r="D25" i="114"/>
  <c r="D25" i="104"/>
  <c r="D25" i="99"/>
  <c r="J56" i="173"/>
  <c r="J56" i="21"/>
  <c r="J56" i="104"/>
  <c r="J56" i="114"/>
  <c r="J56" i="99"/>
  <c r="AN55" i="173"/>
  <c r="AN55" i="21"/>
  <c r="AN55" i="114"/>
  <c r="AN55" i="99"/>
  <c r="AN55" i="104"/>
  <c r="N35" i="148"/>
  <c r="N35" i="150"/>
  <c r="N35" i="147"/>
  <c r="N35" i="146"/>
  <c r="N35" i="149"/>
  <c r="N35" i="174"/>
  <c r="N35" i="40"/>
  <c r="N35" i="77"/>
  <c r="N35" i="115"/>
  <c r="N35" i="29"/>
  <c r="N35" i="104"/>
  <c r="N35" i="173"/>
  <c r="N35" i="21"/>
  <c r="N35" i="114"/>
  <c r="N35" i="99"/>
  <c r="N35" i="42"/>
  <c r="P56" i="104"/>
  <c r="P56" i="21"/>
  <c r="P56" i="114"/>
  <c r="P56" i="99"/>
  <c r="P56" i="173"/>
  <c r="AK30" i="150"/>
  <c r="AK30" i="148"/>
  <c r="AK30" i="147"/>
  <c r="AK30" i="146"/>
  <c r="AK30" i="149"/>
  <c r="AK30" i="174"/>
  <c r="AK30" i="115"/>
  <c r="AK30" i="40"/>
  <c r="AK30" i="77"/>
  <c r="AK30" i="29"/>
  <c r="AK30" i="42"/>
  <c r="AK30" i="173"/>
  <c r="AK30" i="104"/>
  <c r="AK30" i="21"/>
  <c r="AK30" i="99"/>
  <c r="AK30" i="114"/>
  <c r="AC26" i="150"/>
  <c r="AC26" i="148"/>
  <c r="AC26" i="147"/>
  <c r="AC26" i="146"/>
  <c r="AC26" i="149"/>
  <c r="AC26" i="174"/>
  <c r="AC26" i="40"/>
  <c r="AC26" i="115"/>
  <c r="AC26" i="77"/>
  <c r="AC26" i="29"/>
  <c r="AC26" i="173"/>
  <c r="AC26" i="42"/>
  <c r="AC26" i="104"/>
  <c r="AC26" i="114"/>
  <c r="AC26" i="99"/>
  <c r="AC26" i="21"/>
  <c r="AE35" i="150"/>
  <c r="AE35" i="148"/>
  <c r="AE35" i="147"/>
  <c r="AE35" i="146"/>
  <c r="AE35" i="174"/>
  <c r="AE35" i="115"/>
  <c r="AE35" i="149"/>
  <c r="AE35" i="29"/>
  <c r="AE35" i="42"/>
  <c r="AE35" i="77"/>
  <c r="AE35" i="40"/>
  <c r="AE35" i="173"/>
  <c r="AE35" i="21"/>
  <c r="AE35" i="114"/>
  <c r="AE35" i="104"/>
  <c r="AE35" i="99"/>
  <c r="Z56" i="173"/>
  <c r="Z56" i="21"/>
  <c r="Z56" i="104"/>
  <c r="Z56" i="114"/>
  <c r="Z56" i="99"/>
  <c r="AH42" i="173"/>
  <c r="AH42" i="21"/>
  <c r="AH42" i="104"/>
  <c r="AH42" i="114"/>
  <c r="AH42" i="99"/>
  <c r="AH30" i="150"/>
  <c r="AH30" i="148"/>
  <c r="AH30" i="147"/>
  <c r="AH30" i="146"/>
  <c r="AH30" i="149"/>
  <c r="AH30" i="40"/>
  <c r="AH30" i="115"/>
  <c r="AH30" i="174"/>
  <c r="AH30" i="77"/>
  <c r="AH30" i="29"/>
  <c r="AH30" i="173"/>
  <c r="AH30" i="42"/>
  <c r="AH30" i="104"/>
  <c r="AH30" i="114"/>
  <c r="AH30" i="99"/>
  <c r="AH30" i="21"/>
  <c r="AA30" i="150"/>
  <c r="AA30" i="148"/>
  <c r="AA30" i="147"/>
  <c r="AA30" i="146"/>
  <c r="AA30" i="174"/>
  <c r="AA30" i="115"/>
  <c r="AA30" i="40"/>
  <c r="AA30" i="149"/>
  <c r="AA30" i="42"/>
  <c r="AA30" i="173"/>
  <c r="AA30" i="77"/>
  <c r="AA30" i="29"/>
  <c r="AA30" i="21"/>
  <c r="AA30" i="114"/>
  <c r="AA30" i="104"/>
  <c r="AA30" i="99"/>
  <c r="AB35" i="150"/>
  <c r="AB35" i="148"/>
  <c r="AB35" i="147"/>
  <c r="AB35" i="146"/>
  <c r="AB35" i="149"/>
  <c r="AB35" i="174"/>
  <c r="AB35" i="115"/>
  <c r="AB35" i="40"/>
  <c r="AB35" i="77"/>
  <c r="AB35" i="29"/>
  <c r="AB35" i="42"/>
  <c r="AB35" i="173"/>
  <c r="AB35" i="21"/>
  <c r="AB35" i="114"/>
  <c r="AB35" i="104"/>
  <c r="AB35" i="99"/>
  <c r="BB48" i="173"/>
  <c r="BB48" i="21"/>
  <c r="BB48" i="104"/>
  <c r="BB48" i="114"/>
  <c r="BB48" i="99"/>
  <c r="AP48" i="104"/>
  <c r="AP48" i="173"/>
  <c r="AP48" i="21"/>
  <c r="AP48" i="114"/>
  <c r="AP48" i="99"/>
  <c r="BM48" i="173"/>
  <c r="BM48" i="21"/>
  <c r="BM48" i="114"/>
  <c r="BM48" i="99"/>
  <c r="BM48" i="104"/>
  <c r="AL25" i="150"/>
  <c r="AL25" i="148"/>
  <c r="AL25" i="147"/>
  <c r="AL25" i="146"/>
  <c r="AL25" i="149"/>
  <c r="AL25" i="174"/>
  <c r="AL25" i="40"/>
  <c r="AL25" i="77"/>
  <c r="AL25" i="29"/>
  <c r="AL25" i="115"/>
  <c r="AL25" i="104"/>
  <c r="AL25" i="173"/>
  <c r="AL25" i="42"/>
  <c r="AL25" i="21"/>
  <c r="AL25" i="114"/>
  <c r="AL25" i="99"/>
  <c r="BD48" i="173"/>
  <c r="BD48" i="21"/>
  <c r="BD48" i="104"/>
  <c r="BD48" i="114"/>
  <c r="BD48" i="99"/>
  <c r="AU48" i="173"/>
  <c r="AU48" i="21"/>
  <c r="AU48" i="114"/>
  <c r="AU48" i="99"/>
  <c r="AU48" i="104"/>
  <c r="BI48" i="173"/>
  <c r="BI48" i="21"/>
  <c r="BI48" i="104"/>
  <c r="BI48" i="114"/>
  <c r="BI48" i="99"/>
  <c r="AG21" i="150"/>
  <c r="AG21" i="148"/>
  <c r="AG21" i="149"/>
  <c r="AG21" i="174"/>
  <c r="AG21" i="146"/>
  <c r="AG21" i="147"/>
  <c r="AG21" i="115"/>
  <c r="AG21" i="77"/>
  <c r="AG21" i="29"/>
  <c r="AG21" i="40"/>
  <c r="AG21" i="42"/>
  <c r="AG21" i="173"/>
  <c r="AG21" i="21"/>
  <c r="AG21" i="104"/>
  <c r="AG21" i="114"/>
  <c r="AG21" i="99"/>
  <c r="AL42" i="173"/>
  <c r="AL42" i="21"/>
  <c r="AL42" i="104"/>
  <c r="AL42" i="114"/>
  <c r="AL42" i="99"/>
  <c r="AG42" i="173"/>
  <c r="AG42" i="21"/>
  <c r="AG42" i="104"/>
  <c r="AG42" i="114"/>
  <c r="AG42" i="99"/>
  <c r="AK25" i="150"/>
  <c r="AK25" i="148"/>
  <c r="AK25" i="147"/>
  <c r="AK25" i="146"/>
  <c r="AK25" i="149"/>
  <c r="AK25" i="174"/>
  <c r="AK25" i="115"/>
  <c r="AK25" i="40"/>
  <c r="AK25" i="77"/>
  <c r="AK25" i="29"/>
  <c r="AK25" i="42"/>
  <c r="AK25" i="173"/>
  <c r="AK25" i="104"/>
  <c r="AK25" i="21"/>
  <c r="AK25" i="114"/>
  <c r="AK25" i="99"/>
  <c r="H36" i="150"/>
  <c r="H36" i="148"/>
  <c r="H36" i="147"/>
  <c r="H36" i="146"/>
  <c r="H36" i="149"/>
  <c r="H36" i="174"/>
  <c r="H36" i="115"/>
  <c r="H36" i="40"/>
  <c r="H36" i="77"/>
  <c r="H36" i="29"/>
  <c r="H36" i="42"/>
  <c r="H36" i="173"/>
  <c r="H36" i="21"/>
  <c r="H36" i="99"/>
  <c r="H36" i="104"/>
  <c r="H36" i="114"/>
  <c r="I57" i="173"/>
  <c r="I57" i="21"/>
  <c r="I57" i="104"/>
  <c r="I57" i="114"/>
  <c r="I57" i="99"/>
  <c r="AF25" i="150"/>
  <c r="AF25" i="148"/>
  <c r="AF25" i="147"/>
  <c r="AF25" i="146"/>
  <c r="AF25" i="149"/>
  <c r="AF25" i="174"/>
  <c r="AF25" i="115"/>
  <c r="AF25" i="40"/>
  <c r="AF25" i="77"/>
  <c r="AF25" i="29"/>
  <c r="AF25" i="42"/>
  <c r="AF25" i="173"/>
  <c r="AF25" i="21"/>
  <c r="AF25" i="114"/>
  <c r="AF25" i="99"/>
  <c r="AF25" i="104"/>
  <c r="K42" i="104"/>
  <c r="K42" i="173"/>
  <c r="K42" i="21"/>
  <c r="K42" i="114"/>
  <c r="K42" i="99"/>
  <c r="M42" i="173"/>
  <c r="M42" i="21"/>
  <c r="M42" i="104"/>
  <c r="M42" i="114"/>
  <c r="M42" i="99"/>
  <c r="V57" i="173"/>
  <c r="V57" i="21"/>
  <c r="V57" i="114"/>
  <c r="V57" i="99"/>
  <c r="V57" i="104"/>
  <c r="O36" i="150"/>
  <c r="O36" i="148"/>
  <c r="O36" i="147"/>
  <c r="O36" i="146"/>
  <c r="O36" i="149"/>
  <c r="O36" i="174"/>
  <c r="O36" i="115"/>
  <c r="O36" i="40"/>
  <c r="O36" i="77"/>
  <c r="O36" i="29"/>
  <c r="O36" i="42"/>
  <c r="O36" i="173"/>
  <c r="O36" i="21"/>
  <c r="O36" i="104"/>
  <c r="O36" i="114"/>
  <c r="O36" i="99"/>
  <c r="W35" i="150"/>
  <c r="W35" i="147"/>
  <c r="W35" i="148"/>
  <c r="W35" i="146"/>
  <c r="W35" i="149"/>
  <c r="W35" i="174"/>
  <c r="W35" i="115"/>
  <c r="W35" i="40"/>
  <c r="W35" i="29"/>
  <c r="W35" i="42"/>
  <c r="W35" i="77"/>
  <c r="W35" i="173"/>
  <c r="W35" i="21"/>
  <c r="W35" i="114"/>
  <c r="W35" i="104"/>
  <c r="W35" i="99"/>
  <c r="R30" i="150"/>
  <c r="R30" i="148"/>
  <c r="R30" i="147"/>
  <c r="R30" i="146"/>
  <c r="R30" i="149"/>
  <c r="R30" i="40"/>
  <c r="R30" i="115"/>
  <c r="R30" i="174"/>
  <c r="R30" i="77"/>
  <c r="R30" i="29"/>
  <c r="R30" i="173"/>
  <c r="R30" i="42"/>
  <c r="R30" i="104"/>
  <c r="R30" i="114"/>
  <c r="R30" i="99"/>
  <c r="R30" i="21"/>
  <c r="B35" i="150"/>
  <c r="B35" i="148"/>
  <c r="B35" i="147"/>
  <c r="B35" i="149"/>
  <c r="B35" i="115"/>
  <c r="B35" i="174"/>
  <c r="B35" i="146"/>
  <c r="B35" i="40"/>
  <c r="B35" i="77"/>
  <c r="B35" i="42"/>
  <c r="B35" i="29"/>
  <c r="B35" i="104"/>
  <c r="B35" i="99"/>
  <c r="B35" i="173"/>
  <c r="B35" i="21"/>
  <c r="B35" i="114"/>
  <c r="S31" i="2"/>
  <c r="S31" i="106" s="1"/>
  <c r="S31" i="112" s="1"/>
  <c r="S30" i="150"/>
  <c r="S30" i="148"/>
  <c r="S30" i="147"/>
  <c r="S30" i="146"/>
  <c r="S30" i="149"/>
  <c r="S30" i="174"/>
  <c r="S30" i="115"/>
  <c r="S30" i="40"/>
  <c r="S30" i="42"/>
  <c r="S30" i="173"/>
  <c r="S30" i="29"/>
  <c r="S30" i="77"/>
  <c r="S30" i="21"/>
  <c r="S30" i="114"/>
  <c r="S30" i="104"/>
  <c r="S30" i="99"/>
  <c r="I56" i="173"/>
  <c r="I56" i="21"/>
  <c r="I56" i="114"/>
  <c r="I56" i="99"/>
  <c r="I56" i="104"/>
  <c r="T43" i="2"/>
  <c r="T44" i="2" s="1"/>
  <c r="T42" i="104"/>
  <c r="T42" i="173"/>
  <c r="T42" i="21"/>
  <c r="T42" i="114"/>
  <c r="T42" i="99"/>
  <c r="AF30" i="150"/>
  <c r="AF30" i="148"/>
  <c r="AF30" i="147"/>
  <c r="AF30" i="146"/>
  <c r="AF30" i="149"/>
  <c r="AF30" i="174"/>
  <c r="AF30" i="115"/>
  <c r="AF30" i="40"/>
  <c r="AF30" i="77"/>
  <c r="AF30" i="29"/>
  <c r="AF30" i="42"/>
  <c r="AF30" i="173"/>
  <c r="AF30" i="21"/>
  <c r="AF30" i="114"/>
  <c r="AF30" i="104"/>
  <c r="AF30" i="99"/>
  <c r="AF43" i="173"/>
  <c r="AF43" i="21"/>
  <c r="AF43" i="104"/>
  <c r="AF43" i="114"/>
  <c r="AF43" i="99"/>
  <c r="N57" i="2"/>
  <c r="N56" i="173"/>
  <c r="N56" i="21"/>
  <c r="N56" i="114"/>
  <c r="N56" i="104"/>
  <c r="N56" i="99"/>
  <c r="AG35" i="150"/>
  <c r="AG35" i="148"/>
  <c r="AG35" i="147"/>
  <c r="AG35" i="146"/>
  <c r="AG35" i="149"/>
  <c r="AG35" i="174"/>
  <c r="AG35" i="115"/>
  <c r="AG35" i="40"/>
  <c r="AG35" i="77"/>
  <c r="AG35" i="29"/>
  <c r="AG35" i="42"/>
  <c r="AG35" i="104"/>
  <c r="AG35" i="173"/>
  <c r="AG35" i="21"/>
  <c r="AG35" i="99"/>
  <c r="AG35" i="114"/>
  <c r="BL48" i="173"/>
  <c r="BL48" i="21"/>
  <c r="BL48" i="104"/>
  <c r="BL48" i="114"/>
  <c r="BL48" i="99"/>
  <c r="AG12" i="150"/>
  <c r="AG12" i="148"/>
  <c r="AG12" i="147"/>
  <c r="AG12" i="146"/>
  <c r="AG12" i="149"/>
  <c r="AG12" i="174"/>
  <c r="AG12" i="115"/>
  <c r="AG12" i="40"/>
  <c r="AG12" i="77"/>
  <c r="AG12" i="29"/>
  <c r="AG12" i="42"/>
  <c r="AG12" i="173"/>
  <c r="AG12" i="21"/>
  <c r="AG12" i="104"/>
  <c r="AG12" i="114"/>
  <c r="AG12" i="99"/>
  <c r="S25" i="150"/>
  <c r="S25" i="148"/>
  <c r="S25" i="147"/>
  <c r="S25" i="146"/>
  <c r="S25" i="115"/>
  <c r="S25" i="40"/>
  <c r="S25" i="149"/>
  <c r="S25" i="174"/>
  <c r="S25" i="77"/>
  <c r="S25" i="42"/>
  <c r="S25" i="173"/>
  <c r="S25" i="21"/>
  <c r="S25" i="114"/>
  <c r="S25" i="29"/>
  <c r="S25" i="104"/>
  <c r="S25" i="99"/>
  <c r="AC30" i="150"/>
  <c r="AC30" i="148"/>
  <c r="AC30" i="147"/>
  <c r="AC30" i="146"/>
  <c r="AC30" i="149"/>
  <c r="AC30" i="174"/>
  <c r="AC30" i="115"/>
  <c r="AC30" i="40"/>
  <c r="AC30" i="77"/>
  <c r="AC30" i="29"/>
  <c r="AC30" i="42"/>
  <c r="AC30" i="173"/>
  <c r="AC30" i="104"/>
  <c r="AC30" i="21"/>
  <c r="AC30" i="99"/>
  <c r="AC30" i="114"/>
  <c r="AM55" i="173"/>
  <c r="AM55" i="21"/>
  <c r="AM55" i="104"/>
  <c r="AM55" i="114"/>
  <c r="AM55" i="99"/>
  <c r="W56" i="104"/>
  <c r="W56" i="173"/>
  <c r="W56" i="21"/>
  <c r="W56" i="114"/>
  <c r="W56" i="99"/>
  <c r="Y35" i="150"/>
  <c r="Y35" i="148"/>
  <c r="Y35" i="147"/>
  <c r="Y35" i="146"/>
  <c r="Y35" i="149"/>
  <c r="Y35" i="174"/>
  <c r="Y35" i="115"/>
  <c r="Y35" i="40"/>
  <c r="Y35" i="77"/>
  <c r="Y35" i="29"/>
  <c r="Y35" i="42"/>
  <c r="Y35" i="104"/>
  <c r="Y35" i="173"/>
  <c r="Y35" i="21"/>
  <c r="Y35" i="99"/>
  <c r="Y35" i="114"/>
  <c r="AB30" i="150"/>
  <c r="AB30" i="147"/>
  <c r="AB30" i="148"/>
  <c r="AB30" i="146"/>
  <c r="AB30" i="149"/>
  <c r="AB30" i="174"/>
  <c r="AB30" i="115"/>
  <c r="AB30" i="40"/>
  <c r="AB30" i="77"/>
  <c r="AB30" i="29"/>
  <c r="AB30" i="42"/>
  <c r="AB30" i="173"/>
  <c r="AB30" i="21"/>
  <c r="AB30" i="114"/>
  <c r="AB30" i="99"/>
  <c r="AB30" i="104"/>
  <c r="T25" i="150"/>
  <c r="T25" i="148"/>
  <c r="T25" i="147"/>
  <c r="T25" i="146"/>
  <c r="T25" i="149"/>
  <c r="T25" i="115"/>
  <c r="T25" i="40"/>
  <c r="T25" i="77"/>
  <c r="T25" i="29"/>
  <c r="T25" i="42"/>
  <c r="T25" i="173"/>
  <c r="T25" i="21"/>
  <c r="T25" i="114"/>
  <c r="T25" i="174"/>
  <c r="T25" i="104"/>
  <c r="T25" i="99"/>
  <c r="I31" i="150"/>
  <c r="I31" i="148"/>
  <c r="I31" i="147"/>
  <c r="I31" i="149"/>
  <c r="I31" i="115"/>
  <c r="I31" i="146"/>
  <c r="I31" i="174"/>
  <c r="I31" i="77"/>
  <c r="I31" i="29"/>
  <c r="I31" i="42"/>
  <c r="I31" i="40"/>
  <c r="I31" i="21"/>
  <c r="I31" i="104"/>
  <c r="I31" i="114"/>
  <c r="I31" i="99"/>
  <c r="I31" i="173"/>
  <c r="AH35" i="150"/>
  <c r="AH35" i="148"/>
  <c r="AH35" i="149"/>
  <c r="AH35" i="146"/>
  <c r="AH35" i="147"/>
  <c r="AH35" i="115"/>
  <c r="AH35" i="174"/>
  <c r="AH35" i="40"/>
  <c r="AH35" i="77"/>
  <c r="AH35" i="42"/>
  <c r="AH35" i="29"/>
  <c r="AH35" i="104"/>
  <c r="AH35" i="114"/>
  <c r="AH35" i="99"/>
  <c r="AH35" i="173"/>
  <c r="AH35" i="21"/>
  <c r="V42" i="173"/>
  <c r="V42" i="21"/>
  <c r="V42" i="104"/>
  <c r="V42" i="114"/>
  <c r="V42" i="99"/>
  <c r="AB42" i="104"/>
  <c r="AB42" i="114"/>
  <c r="AB42" i="99"/>
  <c r="AB42" i="173"/>
  <c r="AB42" i="21"/>
  <c r="B25" i="150"/>
  <c r="B25" i="148"/>
  <c r="B25" i="147"/>
  <c r="B25" i="146"/>
  <c r="B25" i="149"/>
  <c r="B25" i="174"/>
  <c r="B25" i="40"/>
  <c r="B25" i="115"/>
  <c r="B25" i="77"/>
  <c r="B25" i="29"/>
  <c r="B25" i="173"/>
  <c r="B25" i="104"/>
  <c r="B25" i="42"/>
  <c r="B25" i="21"/>
  <c r="B25" i="99"/>
  <c r="B25" i="114"/>
  <c r="E30" i="150"/>
  <c r="E30" i="148"/>
  <c r="E30" i="147"/>
  <c r="E30" i="146"/>
  <c r="E30" i="149"/>
  <c r="E30" i="174"/>
  <c r="E30" i="115"/>
  <c r="E30" i="40"/>
  <c r="E30" i="77"/>
  <c r="E30" i="29"/>
  <c r="E30" i="42"/>
  <c r="E30" i="173"/>
  <c r="E30" i="104"/>
  <c r="E30" i="21"/>
  <c r="E30" i="99"/>
  <c r="E30" i="114"/>
  <c r="F42" i="173"/>
  <c r="F42" i="21"/>
  <c r="F42" i="114"/>
  <c r="F42" i="99"/>
  <c r="F42" i="104"/>
  <c r="B30" i="150"/>
  <c r="B30" i="148"/>
  <c r="B30" i="147"/>
  <c r="B30" i="146"/>
  <c r="B30" i="149"/>
  <c r="B30" i="40"/>
  <c r="B30" i="115"/>
  <c r="B30" i="174"/>
  <c r="B30" i="77"/>
  <c r="B30" i="29"/>
  <c r="B30" i="173"/>
  <c r="B30" i="42"/>
  <c r="B30" i="104"/>
  <c r="B30" i="21"/>
  <c r="B30" i="114"/>
  <c r="B30" i="99"/>
  <c r="AC27" i="150"/>
  <c r="AC27" i="148"/>
  <c r="AC27" i="147"/>
  <c r="AC27" i="146"/>
  <c r="AC27" i="174"/>
  <c r="AC27" i="115"/>
  <c r="AC27" i="40"/>
  <c r="AC27" i="149"/>
  <c r="AC27" i="42"/>
  <c r="AC27" i="173"/>
  <c r="AC27" i="77"/>
  <c r="AC27" i="21"/>
  <c r="AC27" i="114"/>
  <c r="AC27" i="29"/>
  <c r="AC27" i="104"/>
  <c r="AC27" i="99"/>
  <c r="W30" i="150"/>
  <c r="W30" i="147"/>
  <c r="W30" i="148"/>
  <c r="W30" i="146"/>
  <c r="W30" i="174"/>
  <c r="W30" i="115"/>
  <c r="W30" i="40"/>
  <c r="W30" i="149"/>
  <c r="W30" i="77"/>
  <c r="W30" i="42"/>
  <c r="W30" i="173"/>
  <c r="W30" i="29"/>
  <c r="W30" i="21"/>
  <c r="W30" i="114"/>
  <c r="W30" i="99"/>
  <c r="W30" i="104"/>
  <c r="AG55" i="21"/>
  <c r="AG55" i="104"/>
  <c r="AG55" i="114"/>
  <c r="AG55" i="99"/>
  <c r="AG55" i="173"/>
  <c r="Z26" i="150"/>
  <c r="Z26" i="148"/>
  <c r="Z26" i="147"/>
  <c r="Z26" i="146"/>
  <c r="Z26" i="115"/>
  <c r="Z26" i="40"/>
  <c r="Z26" i="149"/>
  <c r="Z26" i="174"/>
  <c r="Z26" i="77"/>
  <c r="Z26" i="29"/>
  <c r="Z26" i="42"/>
  <c r="Z26" i="173"/>
  <c r="Z26" i="21"/>
  <c r="Z26" i="104"/>
  <c r="Z26" i="114"/>
  <c r="Z26" i="99"/>
  <c r="AN35" i="150"/>
  <c r="AN35" i="148"/>
  <c r="AN35" i="147"/>
  <c r="AN35" i="146"/>
  <c r="AN35" i="149"/>
  <c r="AN35" i="174"/>
  <c r="AN35" i="115"/>
  <c r="AN35" i="40"/>
  <c r="AN35" i="77"/>
  <c r="AN35" i="29"/>
  <c r="AN35" i="42"/>
  <c r="AN35" i="173"/>
  <c r="AN35" i="21"/>
  <c r="AN35" i="114"/>
  <c r="AN35" i="99"/>
  <c r="AN35" i="104"/>
  <c r="S42" i="104"/>
  <c r="S42" i="173"/>
  <c r="S42" i="21"/>
  <c r="S42" i="114"/>
  <c r="S42" i="99"/>
  <c r="F30" i="150"/>
  <c r="F30" i="148"/>
  <c r="F30" i="147"/>
  <c r="F30" i="146"/>
  <c r="F30" i="149"/>
  <c r="F30" i="40"/>
  <c r="F30" i="115"/>
  <c r="F30" i="77"/>
  <c r="F30" i="29"/>
  <c r="F30" i="174"/>
  <c r="F30" i="173"/>
  <c r="F30" i="104"/>
  <c r="F30" i="42"/>
  <c r="F30" i="21"/>
  <c r="F30" i="99"/>
  <c r="F30" i="114"/>
  <c r="E25" i="150"/>
  <c r="E25" i="148"/>
  <c r="E25" i="147"/>
  <c r="E25" i="146"/>
  <c r="E25" i="149"/>
  <c r="E25" i="174"/>
  <c r="E25" i="115"/>
  <c r="E25" i="40"/>
  <c r="E25" i="77"/>
  <c r="E25" i="29"/>
  <c r="E25" i="42"/>
  <c r="E25" i="173"/>
  <c r="E25" i="104"/>
  <c r="E25" i="21"/>
  <c r="E25" i="114"/>
  <c r="E25" i="99"/>
  <c r="AC56" i="173"/>
  <c r="AC56" i="21"/>
  <c r="AC56" i="104"/>
  <c r="AC56" i="114"/>
  <c r="AC56" i="99"/>
  <c r="AJ25" i="150"/>
  <c r="AJ25" i="148"/>
  <c r="AJ25" i="147"/>
  <c r="AJ25" i="146"/>
  <c r="AJ25" i="149"/>
  <c r="AJ25" i="115"/>
  <c r="AJ25" i="40"/>
  <c r="AJ25" i="77"/>
  <c r="AJ25" i="29"/>
  <c r="AJ25" i="174"/>
  <c r="AJ25" i="42"/>
  <c r="AJ25" i="173"/>
  <c r="AJ25" i="21"/>
  <c r="AJ25" i="114"/>
  <c r="AJ25" i="104"/>
  <c r="AJ25" i="99"/>
  <c r="AJ30" i="150"/>
  <c r="AJ30" i="148"/>
  <c r="AJ30" i="147"/>
  <c r="AJ30" i="146"/>
  <c r="AJ30" i="149"/>
  <c r="AJ30" i="174"/>
  <c r="AJ30" i="115"/>
  <c r="AJ30" i="40"/>
  <c r="AJ30" i="77"/>
  <c r="AJ30" i="29"/>
  <c r="AJ30" i="42"/>
  <c r="AJ30" i="173"/>
  <c r="AJ30" i="21"/>
  <c r="AJ30" i="114"/>
  <c r="AJ30" i="104"/>
  <c r="AJ30" i="99"/>
  <c r="AO30" i="150"/>
  <c r="AO30" i="148"/>
  <c r="AO30" i="147"/>
  <c r="AO30" i="146"/>
  <c r="AO30" i="149"/>
  <c r="AO30" i="174"/>
  <c r="AO30" i="115"/>
  <c r="AO30" i="40"/>
  <c r="AO30" i="77"/>
  <c r="AO30" i="29"/>
  <c r="AO30" i="42"/>
  <c r="AO30" i="173"/>
  <c r="AO30" i="104"/>
  <c r="AO30" i="21"/>
  <c r="AO30" i="114"/>
  <c r="AO30" i="99"/>
  <c r="AE56" i="104"/>
  <c r="AE56" i="173"/>
  <c r="AE56" i="21"/>
  <c r="AE56" i="114"/>
  <c r="AE56" i="99"/>
  <c r="AC42" i="173"/>
  <c r="AC42" i="21"/>
  <c r="AC42" i="104"/>
  <c r="AC42" i="114"/>
  <c r="AC42" i="99"/>
  <c r="AM26" i="150"/>
  <c r="AM26" i="148"/>
  <c r="AM26" i="147"/>
  <c r="AM26" i="146"/>
  <c r="AM26" i="149"/>
  <c r="AM26" i="115"/>
  <c r="AM26" i="40"/>
  <c r="AM26" i="174"/>
  <c r="AM26" i="77"/>
  <c r="AM26" i="29"/>
  <c r="AM26" i="42"/>
  <c r="AM26" i="173"/>
  <c r="AM26" i="21"/>
  <c r="AM26" i="104"/>
  <c r="AM26" i="114"/>
  <c r="AM26" i="99"/>
  <c r="O26" i="2"/>
  <c r="O27" i="2" s="1"/>
  <c r="O25" i="150"/>
  <c r="O25" i="147"/>
  <c r="O25" i="148"/>
  <c r="O25" i="146"/>
  <c r="O25" i="149"/>
  <c r="O25" i="115"/>
  <c r="O25" i="40"/>
  <c r="O25" i="174"/>
  <c r="O25" i="42"/>
  <c r="O25" i="173"/>
  <c r="O25" i="29"/>
  <c r="O25" i="77"/>
  <c r="O25" i="21"/>
  <c r="O25" i="114"/>
  <c r="O25" i="104"/>
  <c r="O25" i="99"/>
  <c r="AD30" i="150"/>
  <c r="AD30" i="148"/>
  <c r="AD30" i="149"/>
  <c r="AD30" i="147"/>
  <c r="AD30" i="146"/>
  <c r="AD30" i="115"/>
  <c r="AD30" i="174"/>
  <c r="AD30" i="77"/>
  <c r="AD30" i="29"/>
  <c r="AD30" i="40"/>
  <c r="AD30" i="42"/>
  <c r="AD30" i="104"/>
  <c r="AD30" i="173"/>
  <c r="AD30" i="114"/>
  <c r="AD30" i="99"/>
  <c r="AD30" i="21"/>
  <c r="Q56" i="173"/>
  <c r="Q56" i="21"/>
  <c r="Q56" i="104"/>
  <c r="Q56" i="114"/>
  <c r="Q56" i="99"/>
  <c r="Y42" i="173"/>
  <c r="Y42" i="21"/>
  <c r="Y42" i="104"/>
  <c r="Y42" i="114"/>
  <c r="Y42" i="99"/>
  <c r="K35" i="150"/>
  <c r="K35" i="147"/>
  <c r="K35" i="146"/>
  <c r="K35" i="174"/>
  <c r="K35" i="115"/>
  <c r="K35" i="149"/>
  <c r="K35" i="148"/>
  <c r="K35" i="77"/>
  <c r="K35" i="29"/>
  <c r="K35" i="42"/>
  <c r="K35" i="40"/>
  <c r="K35" i="173"/>
  <c r="K35" i="21"/>
  <c r="K35" i="114"/>
  <c r="K35" i="104"/>
  <c r="K35" i="99"/>
  <c r="G56" i="104"/>
  <c r="G56" i="173"/>
  <c r="G56" i="21"/>
  <c r="G56" i="114"/>
  <c r="G56" i="99"/>
  <c r="AD25" i="150"/>
  <c r="AD25" i="148"/>
  <c r="AD25" i="147"/>
  <c r="AD25" i="146"/>
  <c r="AD25" i="149"/>
  <c r="AD25" i="174"/>
  <c r="AD25" i="40"/>
  <c r="AD25" i="115"/>
  <c r="AD25" i="77"/>
  <c r="AD25" i="29"/>
  <c r="AD25" i="173"/>
  <c r="AD25" i="42"/>
  <c r="AD25" i="104"/>
  <c r="AD25" i="114"/>
  <c r="AD25" i="99"/>
  <c r="AD25" i="21"/>
  <c r="N25" i="150"/>
  <c r="N25" i="148"/>
  <c r="N25" i="147"/>
  <c r="N25" i="146"/>
  <c r="N25" i="149"/>
  <c r="N25" i="174"/>
  <c r="N25" i="40"/>
  <c r="N25" i="115"/>
  <c r="N25" i="77"/>
  <c r="N25" i="29"/>
  <c r="N25" i="173"/>
  <c r="N25" i="42"/>
  <c r="N25" i="104"/>
  <c r="N25" i="114"/>
  <c r="N25" i="99"/>
  <c r="N25" i="21"/>
  <c r="F35" i="150"/>
  <c r="F35" i="148"/>
  <c r="F35" i="147"/>
  <c r="F35" i="146"/>
  <c r="F35" i="149"/>
  <c r="F35" i="115"/>
  <c r="F35" i="174"/>
  <c r="F35" i="40"/>
  <c r="F35" i="77"/>
  <c r="F35" i="42"/>
  <c r="F35" i="104"/>
  <c r="F35" i="29"/>
  <c r="F35" i="173"/>
  <c r="F35" i="114"/>
  <c r="F35" i="99"/>
  <c r="F35" i="21"/>
  <c r="AN42" i="104"/>
  <c r="AN42" i="173"/>
  <c r="AN42" i="21"/>
  <c r="AN42" i="114"/>
  <c r="AN42" i="99"/>
  <c r="P35" i="150"/>
  <c r="P35" i="148"/>
  <c r="P35" i="147"/>
  <c r="P35" i="146"/>
  <c r="P35" i="149"/>
  <c r="P35" i="174"/>
  <c r="P35" i="115"/>
  <c r="P35" i="40"/>
  <c r="P35" i="77"/>
  <c r="P35" i="29"/>
  <c r="P35" i="42"/>
  <c r="P35" i="173"/>
  <c r="P35" i="21"/>
  <c r="P35" i="114"/>
  <c r="P35" i="99"/>
  <c r="P35" i="104"/>
  <c r="AB25" i="150"/>
  <c r="AB25" i="148"/>
  <c r="AB25" i="147"/>
  <c r="AB25" i="146"/>
  <c r="AB25" i="149"/>
  <c r="AB25" i="174"/>
  <c r="AB25" i="115"/>
  <c r="AB25" i="40"/>
  <c r="AB25" i="77"/>
  <c r="AB25" i="29"/>
  <c r="AB25" i="42"/>
  <c r="AB25" i="173"/>
  <c r="AB25" i="21"/>
  <c r="AB25" i="114"/>
  <c r="AB25" i="104"/>
  <c r="AB25" i="99"/>
  <c r="AK55" i="21"/>
  <c r="AK55" i="104"/>
  <c r="AK55" i="114"/>
  <c r="AK55" i="99"/>
  <c r="AK55" i="173"/>
  <c r="AJ55" i="173"/>
  <c r="AJ55" i="21"/>
  <c r="AJ55" i="104"/>
  <c r="AJ55" i="114"/>
  <c r="AJ55" i="99"/>
  <c r="U25" i="150"/>
  <c r="U25" i="148"/>
  <c r="U25" i="147"/>
  <c r="U25" i="146"/>
  <c r="U25" i="149"/>
  <c r="U25" i="174"/>
  <c r="U25" i="115"/>
  <c r="U25" i="40"/>
  <c r="U25" i="77"/>
  <c r="U25" i="29"/>
  <c r="U25" i="42"/>
  <c r="U25" i="173"/>
  <c r="U25" i="104"/>
  <c r="U25" i="21"/>
  <c r="U25" i="114"/>
  <c r="U25" i="99"/>
  <c r="AK35" i="150"/>
  <c r="AK35" i="148"/>
  <c r="AK35" i="147"/>
  <c r="AK35" i="146"/>
  <c r="AK35" i="149"/>
  <c r="AK35" i="174"/>
  <c r="AK35" i="115"/>
  <c r="AK35" i="40"/>
  <c r="AK35" i="77"/>
  <c r="AK35" i="29"/>
  <c r="AK35" i="42"/>
  <c r="AK35" i="104"/>
  <c r="AK35" i="173"/>
  <c r="AK35" i="21"/>
  <c r="AK35" i="114"/>
  <c r="AK35" i="99"/>
  <c r="E35" i="150"/>
  <c r="E35" i="148"/>
  <c r="E35" i="147"/>
  <c r="E35" i="146"/>
  <c r="E35" i="149"/>
  <c r="E35" i="174"/>
  <c r="E35" i="115"/>
  <c r="E35" i="40"/>
  <c r="E35" i="77"/>
  <c r="E35" i="29"/>
  <c r="E35" i="42"/>
  <c r="E35" i="104"/>
  <c r="E35" i="173"/>
  <c r="E35" i="21"/>
  <c r="E35" i="114"/>
  <c r="E35" i="99"/>
  <c r="R56" i="173"/>
  <c r="R56" i="21"/>
  <c r="R56" i="104"/>
  <c r="R56" i="114"/>
  <c r="R56" i="99"/>
  <c r="AB56" i="104"/>
  <c r="AB56" i="114"/>
  <c r="AB56" i="99"/>
  <c r="AB56" i="173"/>
  <c r="AB56" i="21"/>
  <c r="AL35" i="150"/>
  <c r="AL35" i="148"/>
  <c r="AL35" i="147"/>
  <c r="AL35" i="146"/>
  <c r="AL35" i="149"/>
  <c r="AL35" i="115"/>
  <c r="AL35" i="174"/>
  <c r="AL35" i="40"/>
  <c r="AL35" i="77"/>
  <c r="AL35" i="42"/>
  <c r="AL35" i="104"/>
  <c r="AL35" i="29"/>
  <c r="AL35" i="114"/>
  <c r="AL35" i="99"/>
  <c r="AL35" i="173"/>
  <c r="AL35" i="21"/>
  <c r="AM25" i="150"/>
  <c r="AM25" i="147"/>
  <c r="AM25" i="148"/>
  <c r="AM25" i="146"/>
  <c r="AM25" i="115"/>
  <c r="AM25" i="40"/>
  <c r="AM25" i="174"/>
  <c r="AM25" i="149"/>
  <c r="AM25" i="42"/>
  <c r="AM25" i="173"/>
  <c r="AM25" i="77"/>
  <c r="AM25" i="29"/>
  <c r="AM25" i="21"/>
  <c r="AM25" i="114"/>
  <c r="AM25" i="104"/>
  <c r="AM25" i="99"/>
  <c r="U36" i="2"/>
  <c r="U36" i="106" s="1"/>
  <c r="U36" i="112" s="1"/>
  <c r="U35" i="150"/>
  <c r="U35" i="148"/>
  <c r="U35" i="147"/>
  <c r="U35" i="146"/>
  <c r="U35" i="149"/>
  <c r="U35" i="174"/>
  <c r="U35" i="115"/>
  <c r="U35" i="40"/>
  <c r="U35" i="77"/>
  <c r="U35" i="29"/>
  <c r="U35" i="42"/>
  <c r="U35" i="104"/>
  <c r="U35" i="173"/>
  <c r="U35" i="21"/>
  <c r="U35" i="114"/>
  <c r="U35" i="99"/>
  <c r="AL30" i="150"/>
  <c r="AL30" i="148"/>
  <c r="AL30" i="147"/>
  <c r="AL30" i="146"/>
  <c r="AL30" i="149"/>
  <c r="AL30" i="40"/>
  <c r="AL30" i="115"/>
  <c r="AL30" i="77"/>
  <c r="AL30" i="29"/>
  <c r="AL30" i="174"/>
  <c r="AL30" i="173"/>
  <c r="AL30" i="104"/>
  <c r="AL30" i="42"/>
  <c r="AL30" i="21"/>
  <c r="AL30" i="99"/>
  <c r="AL30" i="114"/>
  <c r="O35" i="150"/>
  <c r="O35" i="148"/>
  <c r="O35" i="147"/>
  <c r="O35" i="146"/>
  <c r="O35" i="174"/>
  <c r="O35" i="115"/>
  <c r="O35" i="149"/>
  <c r="O35" i="29"/>
  <c r="O35" i="42"/>
  <c r="O35" i="77"/>
  <c r="O35" i="40"/>
  <c r="O35" i="173"/>
  <c r="O35" i="21"/>
  <c r="O35" i="114"/>
  <c r="O35" i="104"/>
  <c r="O35" i="99"/>
  <c r="L56" i="104"/>
  <c r="L56" i="114"/>
  <c r="L56" i="99"/>
  <c r="L56" i="173"/>
  <c r="L56" i="21"/>
  <c r="D30" i="150"/>
  <c r="D30" i="148"/>
  <c r="D30" i="147"/>
  <c r="D30" i="146"/>
  <c r="D30" i="149"/>
  <c r="D30" i="174"/>
  <c r="D30" i="115"/>
  <c r="D30" i="40"/>
  <c r="D30" i="77"/>
  <c r="D30" i="29"/>
  <c r="D30" i="42"/>
  <c r="D30" i="173"/>
  <c r="D30" i="21"/>
  <c r="D30" i="114"/>
  <c r="D30" i="99"/>
  <c r="D30" i="104"/>
  <c r="Y25" i="150"/>
  <c r="Y25" i="148"/>
  <c r="Y25" i="147"/>
  <c r="Y25" i="146"/>
  <c r="Y25" i="149"/>
  <c r="Y25" i="115"/>
  <c r="Y25" i="40"/>
  <c r="Y25" i="174"/>
  <c r="Y25" i="77"/>
  <c r="Y25" i="29"/>
  <c r="Y25" i="42"/>
  <c r="Y25" i="173"/>
  <c r="Y25" i="104"/>
  <c r="Y25" i="21"/>
  <c r="Y25" i="99"/>
  <c r="Y25" i="114"/>
  <c r="L42" i="104"/>
  <c r="L42" i="114"/>
  <c r="L42" i="99"/>
  <c r="L42" i="173"/>
  <c r="L42" i="21"/>
  <c r="BH48" i="173"/>
  <c r="BH48" i="21"/>
  <c r="BH48" i="104"/>
  <c r="BH48" i="114"/>
  <c r="BH48" i="99"/>
  <c r="BA48" i="173"/>
  <c r="BA48" i="21"/>
  <c r="BA48" i="104"/>
  <c r="BA48" i="114"/>
  <c r="BA48" i="99"/>
  <c r="AD35" i="150"/>
  <c r="AD35" i="148"/>
  <c r="AD35" i="147"/>
  <c r="AD35" i="146"/>
  <c r="AD35" i="149"/>
  <c r="AD35" i="174"/>
  <c r="AD35" i="40"/>
  <c r="AD35" i="77"/>
  <c r="AD35" i="115"/>
  <c r="AD35" i="29"/>
  <c r="AD35" i="104"/>
  <c r="AD35" i="42"/>
  <c r="AD35" i="173"/>
  <c r="AD35" i="21"/>
  <c r="AD35" i="114"/>
  <c r="AD35" i="99"/>
  <c r="AT48" i="104"/>
  <c r="AT48" i="114"/>
  <c r="AT48" i="99"/>
  <c r="AT48" i="173"/>
  <c r="AT48" i="21"/>
  <c r="D56" i="104"/>
  <c r="D56" i="173"/>
  <c r="D56" i="21"/>
  <c r="D56" i="114"/>
  <c r="D56" i="99"/>
  <c r="AG7" i="150"/>
  <c r="AG7" i="148"/>
  <c r="AG7" i="147"/>
  <c r="AG7" i="146"/>
  <c r="AG7" i="149"/>
  <c r="AG7" i="174"/>
  <c r="AG7" i="115"/>
  <c r="AG7" i="40"/>
  <c r="AG7" i="77"/>
  <c r="AG7" i="29"/>
  <c r="AG7" i="42"/>
  <c r="AG7" i="173"/>
  <c r="AG7" i="104"/>
  <c r="AG7" i="21"/>
  <c r="AG7" i="114"/>
  <c r="AG7" i="99"/>
  <c r="M30" i="150"/>
  <c r="M30" i="148"/>
  <c r="M30" i="147"/>
  <c r="M30" i="146"/>
  <c r="M30" i="149"/>
  <c r="M30" i="174"/>
  <c r="M30" i="115"/>
  <c r="M30" i="40"/>
  <c r="M30" i="77"/>
  <c r="M30" i="29"/>
  <c r="M30" i="42"/>
  <c r="M30" i="173"/>
  <c r="M30" i="104"/>
  <c r="M30" i="21"/>
  <c r="M30" i="99"/>
  <c r="M30" i="114"/>
  <c r="M35" i="150"/>
  <c r="M35" i="148"/>
  <c r="M35" i="147"/>
  <c r="M35" i="146"/>
  <c r="M35" i="149"/>
  <c r="M35" i="174"/>
  <c r="M35" i="115"/>
  <c r="M35" i="40"/>
  <c r="M35" i="77"/>
  <c r="M35" i="29"/>
  <c r="M35" i="42"/>
  <c r="M35" i="104"/>
  <c r="M35" i="173"/>
  <c r="M35" i="21"/>
  <c r="M35" i="114"/>
  <c r="M35" i="99"/>
  <c r="AL31" i="150"/>
  <c r="AL31" i="148"/>
  <c r="AL31" i="147"/>
  <c r="AL31" i="146"/>
  <c r="AL31" i="174"/>
  <c r="AL31" i="115"/>
  <c r="AL31" i="40"/>
  <c r="AL31" i="29"/>
  <c r="AL31" i="42"/>
  <c r="AL31" i="173"/>
  <c r="AL31" i="149"/>
  <c r="AL31" i="77"/>
  <c r="AL31" i="21"/>
  <c r="AL31" i="104"/>
  <c r="AL31" i="114"/>
  <c r="AL31" i="99"/>
  <c r="AD42" i="173"/>
  <c r="AD42" i="21"/>
  <c r="AD42" i="114"/>
  <c r="AD42" i="99"/>
  <c r="AD42" i="104"/>
  <c r="W42" i="104"/>
  <c r="W42" i="173"/>
  <c r="W42" i="21"/>
  <c r="W42" i="114"/>
  <c r="W42" i="99"/>
  <c r="T35" i="150"/>
  <c r="T35" i="148"/>
  <c r="T35" i="147"/>
  <c r="T35" i="146"/>
  <c r="T35" i="149"/>
  <c r="T35" i="174"/>
  <c r="T35" i="115"/>
  <c r="T35" i="40"/>
  <c r="T35" i="77"/>
  <c r="T35" i="29"/>
  <c r="T35" i="42"/>
  <c r="T35" i="173"/>
  <c r="T35" i="21"/>
  <c r="T35" i="114"/>
  <c r="T35" i="104"/>
  <c r="T35" i="99"/>
  <c r="AL26" i="150"/>
  <c r="AL26" i="148"/>
  <c r="AL26" i="147"/>
  <c r="AL26" i="146"/>
  <c r="AL26" i="149"/>
  <c r="AL26" i="115"/>
  <c r="AL26" i="40"/>
  <c r="AL26" i="174"/>
  <c r="AL26" i="42"/>
  <c r="AL26" i="173"/>
  <c r="AL26" i="29"/>
  <c r="AL26" i="21"/>
  <c r="AL26" i="104"/>
  <c r="AL26" i="114"/>
  <c r="AL26" i="77"/>
  <c r="AL26" i="99"/>
  <c r="AH26" i="150"/>
  <c r="AH26" i="148"/>
  <c r="AH26" i="147"/>
  <c r="AH26" i="146"/>
  <c r="AH26" i="115"/>
  <c r="AH26" i="40"/>
  <c r="AH26" i="149"/>
  <c r="AH26" i="29"/>
  <c r="AH26" i="42"/>
  <c r="AH26" i="173"/>
  <c r="AH26" i="174"/>
  <c r="AH26" i="77"/>
  <c r="AH26" i="21"/>
  <c r="AH26" i="104"/>
  <c r="AH26" i="114"/>
  <c r="AH26" i="99"/>
  <c r="I42" i="173"/>
  <c r="I42" i="21"/>
  <c r="I42" i="104"/>
  <c r="I42" i="114"/>
  <c r="I42" i="99"/>
  <c r="N30" i="150"/>
  <c r="N30" i="148"/>
  <c r="N30" i="147"/>
  <c r="N30" i="149"/>
  <c r="N30" i="146"/>
  <c r="N30" i="115"/>
  <c r="N30" i="174"/>
  <c r="N30" i="77"/>
  <c r="N30" i="29"/>
  <c r="N30" i="40"/>
  <c r="N30" i="42"/>
  <c r="N30" i="104"/>
  <c r="N30" i="173"/>
  <c r="N30" i="114"/>
  <c r="N30" i="99"/>
  <c r="N30" i="21"/>
  <c r="J30" i="150"/>
  <c r="J30" i="148"/>
  <c r="J30" i="147"/>
  <c r="J30" i="146"/>
  <c r="J30" i="149"/>
  <c r="J30" i="174"/>
  <c r="J30" i="40"/>
  <c r="J30" i="77"/>
  <c r="J30" i="29"/>
  <c r="J30" i="115"/>
  <c r="J30" i="104"/>
  <c r="J30" i="173"/>
  <c r="J30" i="21"/>
  <c r="J30" i="114"/>
  <c r="J30" i="99"/>
  <c r="J30" i="42"/>
  <c r="Z35" i="150"/>
  <c r="Z35" i="148"/>
  <c r="Z35" i="147"/>
  <c r="Z35" i="146"/>
  <c r="Z35" i="149"/>
  <c r="Z35" i="115"/>
  <c r="Z35" i="40"/>
  <c r="Z35" i="77"/>
  <c r="Z35" i="174"/>
  <c r="Z35" i="104"/>
  <c r="Z35" i="42"/>
  <c r="Z35" i="29"/>
  <c r="Z35" i="173"/>
  <c r="Z35" i="21"/>
  <c r="Z35" i="99"/>
  <c r="Z35" i="114"/>
  <c r="D35" i="150"/>
  <c r="D35" i="148"/>
  <c r="D35" i="147"/>
  <c r="D35" i="146"/>
  <c r="D35" i="149"/>
  <c r="D35" i="174"/>
  <c r="D35" i="115"/>
  <c r="D35" i="40"/>
  <c r="D35" i="77"/>
  <c r="D35" i="29"/>
  <c r="D35" i="42"/>
  <c r="D35" i="173"/>
  <c r="D35" i="21"/>
  <c r="D35" i="114"/>
  <c r="D35" i="104"/>
  <c r="D35" i="99"/>
  <c r="X57" i="2"/>
  <c r="X57" i="106" s="1"/>
  <c r="X57" i="112" s="1"/>
  <c r="X56" i="104"/>
  <c r="X56" i="173"/>
  <c r="X56" i="21"/>
  <c r="X56" i="114"/>
  <c r="X56" i="99"/>
  <c r="F57" i="2"/>
  <c r="F57" i="106" s="1"/>
  <c r="F57" i="112" s="1"/>
  <c r="F56" i="173"/>
  <c r="F56" i="21"/>
  <c r="F56" i="104"/>
  <c r="F56" i="114"/>
  <c r="F56" i="99"/>
  <c r="AO42" i="173"/>
  <c r="AO42" i="21"/>
  <c r="AO42" i="104"/>
  <c r="AO42" i="114"/>
  <c r="AO42" i="99"/>
  <c r="H42" i="104"/>
  <c r="H42" i="173"/>
  <c r="H42" i="21"/>
  <c r="H42" i="114"/>
  <c r="H42" i="99"/>
  <c r="BP48" i="173"/>
  <c r="BP48" i="21"/>
  <c r="BP48" i="104"/>
  <c r="BP48" i="114"/>
  <c r="BP48" i="99"/>
  <c r="C35" i="150"/>
  <c r="C35" i="147"/>
  <c r="C35" i="148"/>
  <c r="C35" i="146"/>
  <c r="C35" i="174"/>
  <c r="C35" i="115"/>
  <c r="C35" i="149"/>
  <c r="C35" i="29"/>
  <c r="C35" i="42"/>
  <c r="C35" i="77"/>
  <c r="C35" i="173"/>
  <c r="C35" i="21"/>
  <c r="C35" i="114"/>
  <c r="C35" i="104"/>
  <c r="C35" i="40"/>
  <c r="C35" i="99"/>
  <c r="AG9" i="150"/>
  <c r="AG9" i="148"/>
  <c r="AG9" i="147"/>
  <c r="AG9" i="146"/>
  <c r="AG9" i="149"/>
  <c r="AG9" i="174"/>
  <c r="AG9" i="40"/>
  <c r="AG9" i="115"/>
  <c r="AG9" i="77"/>
  <c r="AG9" i="29"/>
  <c r="AG9" i="173"/>
  <c r="AG9" i="42"/>
  <c r="AG9" i="104"/>
  <c r="AG9" i="114"/>
  <c r="AG9" i="99"/>
  <c r="AG9" i="21"/>
  <c r="K25" i="150"/>
  <c r="K25" i="148"/>
  <c r="K25" i="147"/>
  <c r="K25" i="146"/>
  <c r="K25" i="174"/>
  <c r="K25" i="115"/>
  <c r="K25" i="40"/>
  <c r="K25" i="149"/>
  <c r="K25" i="42"/>
  <c r="K25" i="173"/>
  <c r="K25" i="29"/>
  <c r="K25" i="77"/>
  <c r="K25" i="21"/>
  <c r="K25" i="114"/>
  <c r="K25" i="99"/>
  <c r="K25" i="104"/>
  <c r="U30" i="150"/>
  <c r="U30" i="148"/>
  <c r="U30" i="147"/>
  <c r="U30" i="146"/>
  <c r="U30" i="149"/>
  <c r="U30" i="174"/>
  <c r="U30" i="115"/>
  <c r="U30" i="40"/>
  <c r="U30" i="77"/>
  <c r="U30" i="29"/>
  <c r="U30" i="42"/>
  <c r="U30" i="173"/>
  <c r="U30" i="104"/>
  <c r="U30" i="21"/>
  <c r="U30" i="99"/>
  <c r="U30" i="114"/>
  <c r="K56" i="104"/>
  <c r="K56" i="173"/>
  <c r="K56" i="21"/>
  <c r="K56" i="114"/>
  <c r="K56" i="99"/>
  <c r="AA56" i="104"/>
  <c r="AA56" i="173"/>
  <c r="AA56" i="21"/>
  <c r="AA56" i="114"/>
  <c r="AA56" i="99"/>
  <c r="Q35" i="150"/>
  <c r="Q35" i="148"/>
  <c r="Q35" i="147"/>
  <c r="Q35" i="146"/>
  <c r="Q35" i="149"/>
  <c r="Q35" i="174"/>
  <c r="Q35" i="115"/>
  <c r="Q35" i="40"/>
  <c r="Q35" i="77"/>
  <c r="Q35" i="29"/>
  <c r="Q35" i="42"/>
  <c r="Q35" i="104"/>
  <c r="Q35" i="173"/>
  <c r="Q35" i="21"/>
  <c r="Q35" i="99"/>
  <c r="Q35" i="114"/>
  <c r="L30" i="150"/>
  <c r="L30" i="148"/>
  <c r="L30" i="147"/>
  <c r="L30" i="146"/>
  <c r="L30" i="149"/>
  <c r="L30" i="174"/>
  <c r="L30" i="115"/>
  <c r="L30" i="40"/>
  <c r="L30" i="77"/>
  <c r="L30" i="29"/>
  <c r="L30" i="42"/>
  <c r="L30" i="173"/>
  <c r="L30" i="21"/>
  <c r="L30" i="114"/>
  <c r="L30" i="104"/>
  <c r="L30" i="99"/>
  <c r="Y26" i="150"/>
  <c r="Y26" i="148"/>
  <c r="Y26" i="147"/>
  <c r="Y26" i="146"/>
  <c r="Y26" i="149"/>
  <c r="Y26" i="174"/>
  <c r="Y26" i="40"/>
  <c r="Y26" i="115"/>
  <c r="Y26" i="77"/>
  <c r="Y26" i="29"/>
  <c r="Y26" i="173"/>
  <c r="Y26" i="42"/>
  <c r="Y26" i="114"/>
  <c r="Y26" i="21"/>
  <c r="Y26" i="99"/>
  <c r="Y26" i="104"/>
  <c r="AG30" i="150"/>
  <c r="AG30" i="148"/>
  <c r="AG30" i="147"/>
  <c r="AG30" i="146"/>
  <c r="AG30" i="149"/>
  <c r="AG30" i="174"/>
  <c r="AG30" i="115"/>
  <c r="AG30" i="40"/>
  <c r="AG30" i="77"/>
  <c r="AG30" i="29"/>
  <c r="AG30" i="42"/>
  <c r="AG30" i="173"/>
  <c r="AG30" i="104"/>
  <c r="AG30" i="21"/>
  <c r="AG30" i="114"/>
  <c r="AG30" i="99"/>
  <c r="J42" i="173"/>
  <c r="J42" i="21"/>
  <c r="J42" i="114"/>
  <c r="J42" i="104"/>
  <c r="J42" i="99"/>
  <c r="Z42" i="173"/>
  <c r="Z42" i="21"/>
  <c r="Z42" i="114"/>
  <c r="Z42" i="99"/>
  <c r="Z42" i="104"/>
  <c r="AN43" i="173"/>
  <c r="AN43" i="21"/>
  <c r="AN43" i="104"/>
  <c r="AN43" i="114"/>
  <c r="AN43" i="99"/>
  <c r="F25" i="150"/>
  <c r="F25" i="148"/>
  <c r="F25" i="147"/>
  <c r="F25" i="146"/>
  <c r="F25" i="149"/>
  <c r="F25" i="174"/>
  <c r="F25" i="40"/>
  <c r="F25" i="77"/>
  <c r="F25" i="29"/>
  <c r="F25" i="115"/>
  <c r="F25" i="104"/>
  <c r="F25" i="173"/>
  <c r="F25" i="42"/>
  <c r="F25" i="21"/>
  <c r="F25" i="114"/>
  <c r="F25" i="99"/>
  <c r="C42" i="104"/>
  <c r="C42" i="173"/>
  <c r="C42" i="21"/>
  <c r="C42" i="114"/>
  <c r="C42" i="99"/>
  <c r="E36" i="150"/>
  <c r="E36" i="148"/>
  <c r="E36" i="147"/>
  <c r="E36" i="146"/>
  <c r="E36" i="149"/>
  <c r="E36" i="115"/>
  <c r="E36" i="40"/>
  <c r="E36" i="77"/>
  <c r="E36" i="174"/>
  <c r="E36" i="42"/>
  <c r="E36" i="173"/>
  <c r="E36" i="104"/>
  <c r="E36" i="29"/>
  <c r="E36" i="114"/>
  <c r="E36" i="99"/>
  <c r="E36" i="21"/>
  <c r="Q42" i="173"/>
  <c r="Q42" i="21"/>
  <c r="Q42" i="104"/>
  <c r="Q42" i="114"/>
  <c r="Q42" i="99"/>
  <c r="E42" i="173"/>
  <c r="E42" i="21"/>
  <c r="E42" i="104"/>
  <c r="E42" i="114"/>
  <c r="E42" i="99"/>
  <c r="O30" i="150"/>
  <c r="O30" i="148"/>
  <c r="O30" i="147"/>
  <c r="O30" i="146"/>
  <c r="O30" i="174"/>
  <c r="O30" i="115"/>
  <c r="O30" i="40"/>
  <c r="O30" i="149"/>
  <c r="O30" i="42"/>
  <c r="O30" i="173"/>
  <c r="O30" i="77"/>
  <c r="O30" i="21"/>
  <c r="O30" i="114"/>
  <c r="O30" i="29"/>
  <c r="O30" i="104"/>
  <c r="O30" i="99"/>
  <c r="AG25" i="150"/>
  <c r="AG25" i="148"/>
  <c r="AG25" i="147"/>
  <c r="AG25" i="146"/>
  <c r="AG25" i="149"/>
  <c r="AG25" i="174"/>
  <c r="AG25" i="115"/>
  <c r="AG25" i="40"/>
  <c r="AG25" i="77"/>
  <c r="AG25" i="29"/>
  <c r="AG25" i="42"/>
  <c r="AG25" i="173"/>
  <c r="AG25" i="104"/>
  <c r="AG25" i="21"/>
  <c r="AG25" i="99"/>
  <c r="AG25" i="114"/>
  <c r="AD36" i="150"/>
  <c r="AD36" i="147"/>
  <c r="AD36" i="148"/>
  <c r="AD36" i="146"/>
  <c r="AD36" i="149"/>
  <c r="AD36" i="174"/>
  <c r="AD36" i="115"/>
  <c r="AD36" i="40"/>
  <c r="AD36" i="29"/>
  <c r="AD36" i="42"/>
  <c r="AD36" i="173"/>
  <c r="AD36" i="21"/>
  <c r="AD36" i="104"/>
  <c r="AD36" i="114"/>
  <c r="AD36" i="99"/>
  <c r="AD36" i="77"/>
  <c r="AA42" i="104"/>
  <c r="AA42" i="173"/>
  <c r="AA42" i="21"/>
  <c r="AA42" i="114"/>
  <c r="AA42" i="99"/>
  <c r="T57" i="173"/>
  <c r="T57" i="21"/>
  <c r="T57" i="104"/>
  <c r="T57" i="114"/>
  <c r="T57" i="99"/>
  <c r="D57" i="173"/>
  <c r="D57" i="21"/>
  <c r="D57" i="104"/>
  <c r="D57" i="114"/>
  <c r="D57" i="99"/>
  <c r="AN25" i="150"/>
  <c r="AN25" i="148"/>
  <c r="AN25" i="147"/>
  <c r="AN25" i="146"/>
  <c r="AN25" i="149"/>
  <c r="AN25" i="115"/>
  <c r="AN25" i="40"/>
  <c r="AN25" i="174"/>
  <c r="AN25" i="77"/>
  <c r="AN25" i="29"/>
  <c r="AN25" i="42"/>
  <c r="AN25" i="173"/>
  <c r="AN25" i="21"/>
  <c r="AN25" i="114"/>
  <c r="AN25" i="99"/>
  <c r="AN25" i="104"/>
  <c r="AN30" i="150"/>
  <c r="AN30" i="148"/>
  <c r="AN30" i="147"/>
  <c r="AN30" i="146"/>
  <c r="AN30" i="149"/>
  <c r="AN30" i="174"/>
  <c r="AN30" i="115"/>
  <c r="AN30" i="40"/>
  <c r="AN30" i="77"/>
  <c r="AN30" i="29"/>
  <c r="AN30" i="42"/>
  <c r="AN30" i="173"/>
  <c r="AN30" i="21"/>
  <c r="AN30" i="114"/>
  <c r="AN30" i="104"/>
  <c r="AN30" i="99"/>
  <c r="P36" i="150"/>
  <c r="P36" i="148"/>
  <c r="P36" i="147"/>
  <c r="P36" i="146"/>
  <c r="P36" i="149"/>
  <c r="P36" i="174"/>
  <c r="P36" i="115"/>
  <c r="P36" i="40"/>
  <c r="P36" i="77"/>
  <c r="P36" i="29"/>
  <c r="P36" i="42"/>
  <c r="P36" i="173"/>
  <c r="P36" i="21"/>
  <c r="P36" i="99"/>
  <c r="P36" i="104"/>
  <c r="P36" i="114"/>
  <c r="J36" i="150"/>
  <c r="J36" i="147"/>
  <c r="J36" i="148"/>
  <c r="J36" i="146"/>
  <c r="J36" i="174"/>
  <c r="J36" i="115"/>
  <c r="J36" i="149"/>
  <c r="J36" i="29"/>
  <c r="J36" i="42"/>
  <c r="J36" i="77"/>
  <c r="J36" i="173"/>
  <c r="J36" i="21"/>
  <c r="J36" i="104"/>
  <c r="J36" i="114"/>
  <c r="J36" i="40"/>
  <c r="J36" i="99"/>
  <c r="L43" i="173"/>
  <c r="L43" i="21"/>
  <c r="L43" i="104"/>
  <c r="L43" i="114"/>
  <c r="L43" i="99"/>
  <c r="G26" i="150"/>
  <c r="G26" i="148"/>
  <c r="G26" i="147"/>
  <c r="G26" i="146"/>
  <c r="G26" i="149"/>
  <c r="G26" i="115"/>
  <c r="G26" i="40"/>
  <c r="G26" i="77"/>
  <c r="G26" i="29"/>
  <c r="G26" i="174"/>
  <c r="G26" i="42"/>
  <c r="G26" i="173"/>
  <c r="G26" i="21"/>
  <c r="G26" i="104"/>
  <c r="G26" i="114"/>
  <c r="G26" i="99"/>
  <c r="AE25" i="150"/>
  <c r="AE25" i="147"/>
  <c r="AE25" i="148"/>
  <c r="AE25" i="146"/>
  <c r="AE25" i="149"/>
  <c r="AE25" i="115"/>
  <c r="AE25" i="40"/>
  <c r="AE25" i="174"/>
  <c r="AE25" i="42"/>
  <c r="AE25" i="173"/>
  <c r="AE25" i="29"/>
  <c r="AE25" i="21"/>
  <c r="AE25" i="114"/>
  <c r="AE25" i="77"/>
  <c r="AE25" i="104"/>
  <c r="AE25" i="99"/>
  <c r="AM30" i="150"/>
  <c r="AM30" i="147"/>
  <c r="AM30" i="148"/>
  <c r="AM30" i="146"/>
  <c r="AM30" i="174"/>
  <c r="AM30" i="115"/>
  <c r="AM30" i="40"/>
  <c r="AM30" i="149"/>
  <c r="AM30" i="77"/>
  <c r="AM30" i="42"/>
  <c r="AM30" i="173"/>
  <c r="AM30" i="21"/>
  <c r="AM30" i="114"/>
  <c r="AM30" i="29"/>
  <c r="AM30" i="104"/>
  <c r="AM30" i="99"/>
  <c r="S35" i="150"/>
  <c r="S35" i="147"/>
  <c r="S35" i="148"/>
  <c r="S35" i="146"/>
  <c r="S35" i="174"/>
  <c r="S35" i="115"/>
  <c r="S35" i="149"/>
  <c r="S35" i="29"/>
  <c r="S35" i="42"/>
  <c r="S35" i="77"/>
  <c r="S35" i="40"/>
  <c r="S35" i="173"/>
  <c r="S35" i="21"/>
  <c r="S35" i="114"/>
  <c r="S35" i="99"/>
  <c r="S35" i="104"/>
  <c r="AH55" i="173"/>
  <c r="AH55" i="21"/>
  <c r="AH55" i="104"/>
  <c r="AH55" i="114"/>
  <c r="AH55" i="99"/>
  <c r="AA35" i="150"/>
  <c r="AA35" i="147"/>
  <c r="AA35" i="148"/>
  <c r="AA35" i="146"/>
  <c r="AA35" i="174"/>
  <c r="AA35" i="115"/>
  <c r="AA35" i="149"/>
  <c r="AA35" i="77"/>
  <c r="AA35" i="29"/>
  <c r="AA35" i="42"/>
  <c r="AA35" i="40"/>
  <c r="AA35" i="173"/>
  <c r="AA35" i="21"/>
  <c r="AA35" i="114"/>
  <c r="AA35" i="104"/>
  <c r="AA35" i="99"/>
  <c r="J25" i="150"/>
  <c r="J25" i="148"/>
  <c r="J25" i="149"/>
  <c r="J25" i="174"/>
  <c r="J25" i="147"/>
  <c r="J25" i="146"/>
  <c r="J25" i="115"/>
  <c r="J25" i="77"/>
  <c r="J25" i="29"/>
  <c r="J25" i="40"/>
  <c r="J25" i="42"/>
  <c r="J25" i="104"/>
  <c r="J25" i="173"/>
  <c r="J25" i="99"/>
  <c r="J25" i="21"/>
  <c r="J25" i="114"/>
  <c r="V35" i="150"/>
  <c r="V35" i="148"/>
  <c r="V35" i="147"/>
  <c r="V35" i="146"/>
  <c r="V35" i="149"/>
  <c r="V35" i="115"/>
  <c r="V35" i="174"/>
  <c r="V35" i="40"/>
  <c r="V35" i="77"/>
  <c r="V35" i="42"/>
  <c r="V35" i="104"/>
  <c r="V35" i="29"/>
  <c r="V35" i="21"/>
  <c r="V35" i="114"/>
  <c r="V35" i="99"/>
  <c r="V35" i="173"/>
  <c r="J35" i="150"/>
  <c r="J35" i="148"/>
  <c r="J35" i="147"/>
  <c r="J35" i="146"/>
  <c r="J35" i="149"/>
  <c r="J35" i="115"/>
  <c r="J35" i="40"/>
  <c r="J35" i="77"/>
  <c r="J35" i="174"/>
  <c r="J35" i="104"/>
  <c r="J35" i="42"/>
  <c r="J35" i="173"/>
  <c r="J35" i="21"/>
  <c r="J35" i="29"/>
  <c r="J35" i="114"/>
  <c r="J35" i="99"/>
  <c r="K30" i="150"/>
  <c r="K30" i="148"/>
  <c r="K30" i="147"/>
  <c r="K30" i="146"/>
  <c r="K30" i="174"/>
  <c r="K30" i="115"/>
  <c r="K30" i="40"/>
  <c r="K30" i="149"/>
  <c r="K30" i="42"/>
  <c r="K30" i="173"/>
  <c r="K30" i="77"/>
  <c r="K30" i="29"/>
  <c r="K30" i="21"/>
  <c r="K30" i="114"/>
  <c r="K30" i="104"/>
  <c r="K30" i="99"/>
  <c r="AJ42" i="104"/>
  <c r="AJ42" i="173"/>
  <c r="AJ42" i="21"/>
  <c r="AJ42" i="114"/>
  <c r="AJ42" i="99"/>
  <c r="L35" i="150"/>
  <c r="L35" i="148"/>
  <c r="L35" i="147"/>
  <c r="L35" i="146"/>
  <c r="L35" i="149"/>
  <c r="L35" i="174"/>
  <c r="L35" i="115"/>
  <c r="L35" i="40"/>
  <c r="L35" i="77"/>
  <c r="L35" i="29"/>
  <c r="L35" i="42"/>
  <c r="L35" i="173"/>
  <c r="L35" i="21"/>
  <c r="L35" i="114"/>
  <c r="L35" i="104"/>
  <c r="L35" i="99"/>
  <c r="X25" i="150"/>
  <c r="X25" i="148"/>
  <c r="X25" i="147"/>
  <c r="X25" i="146"/>
  <c r="X25" i="149"/>
  <c r="X25" i="115"/>
  <c r="X25" i="40"/>
  <c r="X25" i="174"/>
  <c r="X25" i="77"/>
  <c r="X25" i="29"/>
  <c r="X25" i="42"/>
  <c r="X25" i="173"/>
  <c r="X25" i="21"/>
  <c r="X25" i="114"/>
  <c r="X25" i="104"/>
  <c r="X25" i="99"/>
  <c r="AO55" i="173"/>
  <c r="AO55" i="114"/>
  <c r="AO55" i="99"/>
  <c r="AO55" i="104"/>
  <c r="AO55" i="21"/>
  <c r="H56" i="104"/>
  <c r="H56" i="173"/>
  <c r="H56" i="21"/>
  <c r="H56" i="114"/>
  <c r="H56" i="99"/>
  <c r="AI25" i="148"/>
  <c r="AI25" i="150"/>
  <c r="AI25" i="147"/>
  <c r="AI25" i="146"/>
  <c r="AI25" i="115"/>
  <c r="AI25" i="40"/>
  <c r="AI25" i="149"/>
  <c r="AI25" i="174"/>
  <c r="AI25" i="77"/>
  <c r="AI25" i="42"/>
  <c r="AI25" i="173"/>
  <c r="AI25" i="21"/>
  <c r="AI25" i="114"/>
  <c r="AI25" i="29"/>
  <c r="AI25" i="99"/>
  <c r="AI25" i="104"/>
  <c r="AO35" i="150"/>
  <c r="AO35" i="148"/>
  <c r="AO35" i="147"/>
  <c r="AO35" i="146"/>
  <c r="AO35" i="149"/>
  <c r="AO35" i="174"/>
  <c r="AO35" i="115"/>
  <c r="AO35" i="40"/>
  <c r="AO35" i="77"/>
  <c r="AO35" i="29"/>
  <c r="AO35" i="42"/>
  <c r="AO35" i="104"/>
  <c r="AO35" i="173"/>
  <c r="AO35" i="21"/>
  <c r="AO35" i="99"/>
  <c r="AO35" i="114"/>
  <c r="B56" i="173"/>
  <c r="B56" i="21"/>
  <c r="B56" i="104"/>
  <c r="B56" i="114"/>
  <c r="B56" i="99"/>
  <c r="V56" i="173"/>
  <c r="V56" i="21"/>
  <c r="V56" i="114"/>
  <c r="V56" i="104"/>
  <c r="V56" i="99"/>
  <c r="I25" i="150"/>
  <c r="I25" i="148"/>
  <c r="I25" i="147"/>
  <c r="I25" i="146"/>
  <c r="I25" i="149"/>
  <c r="I25" i="115"/>
  <c r="I25" i="40"/>
  <c r="I25" i="174"/>
  <c r="I25" i="77"/>
  <c r="I25" i="29"/>
  <c r="I25" i="42"/>
  <c r="I25" i="173"/>
  <c r="I25" i="104"/>
  <c r="I25" i="21"/>
  <c r="I25" i="99"/>
  <c r="I25" i="114"/>
  <c r="Q30" i="150"/>
  <c r="Q30" i="148"/>
  <c r="Q30" i="147"/>
  <c r="Q30" i="146"/>
  <c r="Q30" i="149"/>
  <c r="Q30" i="174"/>
  <c r="Q30" i="115"/>
  <c r="Q30" i="40"/>
  <c r="Q30" i="77"/>
  <c r="Q30" i="29"/>
  <c r="Q30" i="42"/>
  <c r="Q30" i="173"/>
  <c r="Q30" i="104"/>
  <c r="Q30" i="21"/>
  <c r="Q30" i="114"/>
  <c r="Q30" i="99"/>
  <c r="M25" i="148"/>
  <c r="M25" i="150"/>
  <c r="M25" i="147"/>
  <c r="M25" i="146"/>
  <c r="M25" i="149"/>
  <c r="M25" i="174"/>
  <c r="M25" i="115"/>
  <c r="M25" i="40"/>
  <c r="M25" i="77"/>
  <c r="M25" i="29"/>
  <c r="M25" i="42"/>
  <c r="M25" i="173"/>
  <c r="M25" i="104"/>
  <c r="M25" i="21"/>
  <c r="M25" i="114"/>
  <c r="M25" i="99"/>
  <c r="AK42" i="173"/>
  <c r="AK42" i="21"/>
  <c r="AK42" i="104"/>
  <c r="AK42" i="114"/>
  <c r="AK42" i="99"/>
  <c r="G42" i="104"/>
  <c r="G42" i="173"/>
  <c r="G42" i="21"/>
  <c r="G42" i="114"/>
  <c r="G42" i="99"/>
  <c r="G25" i="150"/>
  <c r="G25" i="147"/>
  <c r="G25" i="148"/>
  <c r="G25" i="146"/>
  <c r="G25" i="115"/>
  <c r="G25" i="40"/>
  <c r="G25" i="174"/>
  <c r="G25" i="149"/>
  <c r="G25" i="29"/>
  <c r="G25" i="42"/>
  <c r="G25" i="173"/>
  <c r="G25" i="77"/>
  <c r="G25" i="21"/>
  <c r="G25" i="114"/>
  <c r="G25" i="104"/>
  <c r="G25" i="99"/>
  <c r="AH25" i="150"/>
  <c r="AH25" i="148"/>
  <c r="AH25" i="147"/>
  <c r="AH25" i="146"/>
  <c r="AH25" i="149"/>
  <c r="AH25" i="174"/>
  <c r="AH25" i="40"/>
  <c r="AH25" i="115"/>
  <c r="AH25" i="77"/>
  <c r="AH25" i="29"/>
  <c r="AH25" i="173"/>
  <c r="AH25" i="104"/>
  <c r="AH25" i="42"/>
  <c r="AH25" i="21"/>
  <c r="AH25" i="99"/>
  <c r="AH25" i="114"/>
  <c r="C31" i="2"/>
  <c r="C32" i="2" s="1"/>
  <c r="C30" i="150"/>
  <c r="C30" i="148"/>
  <c r="C30" i="147"/>
  <c r="C30" i="146"/>
  <c r="C30" i="149"/>
  <c r="C30" i="174"/>
  <c r="C30" i="115"/>
  <c r="C30" i="40"/>
  <c r="C30" i="42"/>
  <c r="C30" i="173"/>
  <c r="C30" i="29"/>
  <c r="C30" i="21"/>
  <c r="C30" i="114"/>
  <c r="C30" i="104"/>
  <c r="C30" i="77"/>
  <c r="C30" i="99"/>
  <c r="AF42" i="104"/>
  <c r="AF42" i="21"/>
  <c r="AF42" i="114"/>
  <c r="AF42" i="99"/>
  <c r="AF42" i="173"/>
  <c r="AF57" i="2"/>
  <c r="AF56" i="104"/>
  <c r="AF56" i="114"/>
  <c r="AF56" i="99"/>
  <c r="AF56" i="173"/>
  <c r="AF56" i="21"/>
  <c r="H35" i="150"/>
  <c r="H35" i="148"/>
  <c r="H35" i="147"/>
  <c r="H35" i="146"/>
  <c r="H35" i="149"/>
  <c r="H35" i="174"/>
  <c r="H35" i="115"/>
  <c r="H35" i="40"/>
  <c r="H35" i="77"/>
  <c r="H35" i="29"/>
  <c r="H35" i="42"/>
  <c r="H35" i="173"/>
  <c r="H35" i="21"/>
  <c r="H35" i="114"/>
  <c r="H35" i="99"/>
  <c r="H35" i="104"/>
  <c r="Z25" i="150"/>
  <c r="Z25" i="148"/>
  <c r="Z25" i="147"/>
  <c r="Z25" i="149"/>
  <c r="Z25" i="174"/>
  <c r="Z25" i="146"/>
  <c r="Z25" i="115"/>
  <c r="Z25" i="77"/>
  <c r="Z25" i="29"/>
  <c r="Z25" i="40"/>
  <c r="Z25" i="42"/>
  <c r="Z25" i="104"/>
  <c r="Z25" i="173"/>
  <c r="Z25" i="99"/>
  <c r="Z25" i="114"/>
  <c r="Z25" i="21"/>
  <c r="X43" i="2"/>
  <c r="X43" i="106" s="1"/>
  <c r="X43" i="112" s="1"/>
  <c r="X42" i="104"/>
  <c r="X42" i="173"/>
  <c r="X42" i="21"/>
  <c r="X42" i="114"/>
  <c r="X42" i="99"/>
  <c r="I30" i="150"/>
  <c r="I30" i="148"/>
  <c r="I30" i="147"/>
  <c r="I30" i="146"/>
  <c r="I30" i="149"/>
  <c r="I30" i="174"/>
  <c r="I30" i="115"/>
  <c r="I30" i="40"/>
  <c r="I30" i="77"/>
  <c r="I30" i="29"/>
  <c r="I30" i="42"/>
  <c r="I30" i="173"/>
  <c r="I30" i="104"/>
  <c r="I30" i="21"/>
  <c r="I30" i="114"/>
  <c r="I30" i="99"/>
  <c r="BE48" i="173"/>
  <c r="BE48" i="21"/>
  <c r="BE48" i="114"/>
  <c r="BE48" i="99"/>
  <c r="BE48" i="104"/>
  <c r="T56" i="104"/>
  <c r="T56" i="173"/>
  <c r="T56" i="21"/>
  <c r="T56" i="114"/>
  <c r="T56" i="99"/>
  <c r="AQ48" i="173"/>
  <c r="AQ48" i="21"/>
  <c r="AQ48" i="104"/>
  <c r="AQ48" i="114"/>
  <c r="AQ48" i="99"/>
  <c r="N57" i="106"/>
  <c r="N57" i="112" s="1"/>
  <c r="X36" i="106"/>
  <c r="X36" i="112" s="1"/>
  <c r="AF57" i="106"/>
  <c r="AF57" i="112" s="1"/>
  <c r="C35" i="106"/>
  <c r="C35" i="112" s="1"/>
  <c r="AM55" i="106"/>
  <c r="AM55" i="112" s="1"/>
  <c r="AB30" i="106"/>
  <c r="AB30" i="112" s="1"/>
  <c r="T31" i="106"/>
  <c r="T31" i="112" s="1"/>
  <c r="J42" i="106"/>
  <c r="J42" i="112" s="1"/>
  <c r="B25" i="106"/>
  <c r="B25" i="112" s="1"/>
  <c r="F42" i="106"/>
  <c r="F42" i="112" s="1"/>
  <c r="X26" i="106"/>
  <c r="X26" i="112" s="1"/>
  <c r="AE42" i="106"/>
  <c r="AE42" i="112" s="1"/>
  <c r="AB26" i="106"/>
  <c r="AB26" i="112" s="1"/>
  <c r="O36" i="106"/>
  <c r="O36" i="112" s="1"/>
  <c r="AF44" i="106"/>
  <c r="AF44" i="112" s="1"/>
  <c r="Y42" i="106"/>
  <c r="Y42" i="112" s="1"/>
  <c r="V25" i="106"/>
  <c r="V25" i="112" s="1"/>
  <c r="AI42" i="106"/>
  <c r="AI42" i="112" s="1"/>
  <c r="H25" i="106"/>
  <c r="H25" i="112" s="1"/>
  <c r="D25" i="106"/>
  <c r="D25" i="112" s="1"/>
  <c r="D42" i="106"/>
  <c r="D42" i="112" s="1"/>
  <c r="G30" i="106"/>
  <c r="G30" i="112" s="1"/>
  <c r="AG21" i="106"/>
  <c r="AG21" i="112" s="1"/>
  <c r="AG9" i="106"/>
  <c r="AG9" i="112" s="1"/>
  <c r="K25" i="106"/>
  <c r="K25" i="112" s="1"/>
  <c r="U30" i="106"/>
  <c r="U30" i="112" s="1"/>
  <c r="K56" i="106"/>
  <c r="K56" i="112" s="1"/>
  <c r="AA56" i="106"/>
  <c r="AA56" i="112" s="1"/>
  <c r="Q35" i="106"/>
  <c r="Q35" i="112" s="1"/>
  <c r="L30" i="106"/>
  <c r="L30" i="112" s="1"/>
  <c r="I31" i="106"/>
  <c r="I31" i="112" s="1"/>
  <c r="N42" i="106"/>
  <c r="N42" i="112" s="1"/>
  <c r="AD42" i="106"/>
  <c r="AD42" i="112" s="1"/>
  <c r="AN43" i="106"/>
  <c r="AN43" i="112" s="1"/>
  <c r="F25" i="106"/>
  <c r="F25" i="112" s="1"/>
  <c r="C42" i="106"/>
  <c r="C42" i="112" s="1"/>
  <c r="AC27" i="106"/>
  <c r="AC27" i="112" s="1"/>
  <c r="W30" i="106"/>
  <c r="W30" i="112" s="1"/>
  <c r="AG55" i="106"/>
  <c r="AG55" i="112" s="1"/>
  <c r="Z26" i="106"/>
  <c r="Z26" i="112" s="1"/>
  <c r="AJ35" i="106"/>
  <c r="AJ35" i="112" s="1"/>
  <c r="O42" i="106"/>
  <c r="O42" i="112" s="1"/>
  <c r="M42" i="106"/>
  <c r="M42" i="112" s="1"/>
  <c r="AC56" i="106"/>
  <c r="AC56" i="112" s="1"/>
  <c r="AJ25" i="106"/>
  <c r="AJ25" i="112" s="1"/>
  <c r="AJ30" i="106"/>
  <c r="AJ30" i="112" s="1"/>
  <c r="AI30" i="106"/>
  <c r="AI30" i="112" s="1"/>
  <c r="AC42" i="106"/>
  <c r="AC42" i="112" s="1"/>
  <c r="AE25" i="106"/>
  <c r="AE25" i="112" s="1"/>
  <c r="AM30" i="106"/>
  <c r="AM30" i="112" s="1"/>
  <c r="S35" i="106"/>
  <c r="S35" i="112" s="1"/>
  <c r="AH55" i="106"/>
  <c r="AH55" i="112" s="1"/>
  <c r="AA35" i="106"/>
  <c r="AA35" i="112" s="1"/>
  <c r="G56" i="106"/>
  <c r="G56" i="112" s="1"/>
  <c r="AD25" i="106"/>
  <c r="AD25" i="112" s="1"/>
  <c r="N25" i="106"/>
  <c r="N25" i="112" s="1"/>
  <c r="F35" i="106"/>
  <c r="F35" i="112" s="1"/>
  <c r="AN42" i="106"/>
  <c r="AN42" i="112" s="1"/>
  <c r="P35" i="106"/>
  <c r="P35" i="112" s="1"/>
  <c r="AB25" i="106"/>
  <c r="AB25" i="112" s="1"/>
  <c r="AK55" i="106"/>
  <c r="AK55" i="112" s="1"/>
  <c r="AJ55" i="106"/>
  <c r="AJ55" i="112" s="1"/>
  <c r="U25" i="106"/>
  <c r="U25" i="112" s="1"/>
  <c r="AK35" i="106"/>
  <c r="AK35" i="112" s="1"/>
  <c r="E35" i="106"/>
  <c r="E35" i="112" s="1"/>
  <c r="R56" i="106"/>
  <c r="R56" i="112" s="1"/>
  <c r="AB56" i="106"/>
  <c r="AB56" i="112" s="1"/>
  <c r="AL35" i="106"/>
  <c r="AL35" i="112" s="1"/>
  <c r="P56" i="106"/>
  <c r="P56" i="112" s="1"/>
  <c r="AK30" i="106"/>
  <c r="AK30" i="112" s="1"/>
  <c r="AC26" i="106"/>
  <c r="AC26" i="112" s="1"/>
  <c r="AE35" i="106"/>
  <c r="AE35" i="112" s="1"/>
  <c r="Z56" i="106"/>
  <c r="Z56" i="112" s="1"/>
  <c r="AH42" i="106"/>
  <c r="AH42" i="112" s="1"/>
  <c r="AH30" i="106"/>
  <c r="AH30" i="112" s="1"/>
  <c r="AA30" i="106"/>
  <c r="AA30" i="112" s="1"/>
  <c r="AB35" i="106"/>
  <c r="AB35" i="112" s="1"/>
  <c r="AG12" i="106"/>
  <c r="AG12" i="112" s="1"/>
  <c r="AC30" i="106"/>
  <c r="AC30" i="112" s="1"/>
  <c r="Y35" i="106"/>
  <c r="Y35" i="112" s="1"/>
  <c r="T25" i="106"/>
  <c r="T25" i="112" s="1"/>
  <c r="Z42" i="106"/>
  <c r="Z42" i="112" s="1"/>
  <c r="E30" i="106"/>
  <c r="E30" i="112" s="1"/>
  <c r="Y57" i="106"/>
  <c r="Y57" i="112" s="1"/>
  <c r="P25" i="106"/>
  <c r="P25" i="112" s="1"/>
  <c r="X31" i="106"/>
  <c r="X31" i="112" s="1"/>
  <c r="T57" i="106"/>
  <c r="T57" i="112" s="1"/>
  <c r="AA31" i="106"/>
  <c r="AA31" i="112" s="1"/>
  <c r="U42" i="106"/>
  <c r="U42" i="112" s="1"/>
  <c r="O25" i="106"/>
  <c r="O25" i="112" s="1"/>
  <c r="Q56" i="106"/>
  <c r="Q56" i="112" s="1"/>
  <c r="X35" i="106"/>
  <c r="X35" i="112" s="1"/>
  <c r="Y56" i="106"/>
  <c r="Y56" i="112" s="1"/>
  <c r="Y30" i="106"/>
  <c r="Y30" i="112" s="1"/>
  <c r="AN55" i="106"/>
  <c r="AN55" i="112" s="1"/>
  <c r="P30" i="106"/>
  <c r="P30" i="112" s="1"/>
  <c r="AO42" i="106"/>
  <c r="AO42" i="112" s="1"/>
  <c r="H42" i="106"/>
  <c r="H42" i="112" s="1"/>
  <c r="R25" i="106"/>
  <c r="R25" i="112" s="1"/>
  <c r="AG18" i="106"/>
  <c r="AG18" i="112" s="1"/>
  <c r="AG7" i="106"/>
  <c r="AG7" i="112" s="1"/>
  <c r="AA25" i="106"/>
  <c r="AA25" i="112" s="1"/>
  <c r="AL42" i="106"/>
  <c r="AL42" i="112" s="1"/>
  <c r="M30" i="106"/>
  <c r="M30" i="112" s="1"/>
  <c r="O56" i="106"/>
  <c r="O56" i="112" s="1"/>
  <c r="AG42" i="106"/>
  <c r="AG42" i="112" s="1"/>
  <c r="M35" i="106"/>
  <c r="M35" i="112" s="1"/>
  <c r="Q25" i="106"/>
  <c r="Q25" i="112" s="1"/>
  <c r="Y26" i="106"/>
  <c r="Y26" i="112" s="1"/>
  <c r="AG30" i="106"/>
  <c r="AG30" i="112" s="1"/>
  <c r="AH35" i="106"/>
  <c r="AH35" i="112" s="1"/>
  <c r="R42" i="106"/>
  <c r="R42" i="112" s="1"/>
  <c r="P42" i="106"/>
  <c r="P42" i="112" s="1"/>
  <c r="H36" i="106"/>
  <c r="H36" i="112" s="1"/>
  <c r="C25" i="106"/>
  <c r="C25" i="112" s="1"/>
  <c r="W42" i="106"/>
  <c r="W42" i="112" s="1"/>
  <c r="E36" i="106"/>
  <c r="E36" i="112" s="1"/>
  <c r="Q42" i="106"/>
  <c r="Q42" i="112" s="1"/>
  <c r="E42" i="106"/>
  <c r="E42" i="112" s="1"/>
  <c r="O30" i="106"/>
  <c r="O30" i="112" s="1"/>
  <c r="AG25" i="106"/>
  <c r="AG25" i="112" s="1"/>
  <c r="AN35" i="106"/>
  <c r="AN35" i="112" s="1"/>
  <c r="S42" i="106"/>
  <c r="S42" i="112" s="1"/>
  <c r="F30" i="106"/>
  <c r="F30" i="112" s="1"/>
  <c r="AH43" i="106"/>
  <c r="AH43" i="112" s="1"/>
  <c r="D57" i="106"/>
  <c r="D57" i="112" s="1"/>
  <c r="AN25" i="106"/>
  <c r="AN25" i="112" s="1"/>
  <c r="AN30" i="106"/>
  <c r="AN30" i="112" s="1"/>
  <c r="AO30" i="106"/>
  <c r="AO30" i="112" s="1"/>
  <c r="J36" i="106"/>
  <c r="J36" i="112" s="1"/>
  <c r="L43" i="106"/>
  <c r="L43" i="112" s="1"/>
  <c r="AM26" i="106"/>
  <c r="AM26" i="112" s="1"/>
  <c r="G43" i="106"/>
  <c r="G43" i="112" s="1"/>
  <c r="N30" i="106"/>
  <c r="N30" i="112" s="1"/>
  <c r="W35" i="106"/>
  <c r="W35" i="112" s="1"/>
  <c r="AM35" i="106"/>
  <c r="AM35" i="112" s="1"/>
  <c r="J30" i="106"/>
  <c r="J30" i="112" s="1"/>
  <c r="R30" i="106"/>
  <c r="R30" i="112" s="1"/>
  <c r="J25" i="106"/>
  <c r="J25" i="112" s="1"/>
  <c r="V35" i="106"/>
  <c r="V35" i="112" s="1"/>
  <c r="J35" i="106"/>
  <c r="J35" i="112" s="1"/>
  <c r="K30" i="106"/>
  <c r="K30" i="112" s="1"/>
  <c r="AJ42" i="106"/>
  <c r="AJ42" i="112" s="1"/>
  <c r="L35" i="106"/>
  <c r="L35" i="112" s="1"/>
  <c r="X25" i="106"/>
  <c r="X25" i="112" s="1"/>
  <c r="AO55" i="106"/>
  <c r="AO55" i="112" s="1"/>
  <c r="H56" i="106"/>
  <c r="H56" i="112" s="1"/>
  <c r="AI25" i="106"/>
  <c r="AI25" i="112" s="1"/>
  <c r="AO35" i="106"/>
  <c r="AO35" i="112" s="1"/>
  <c r="B56" i="106"/>
  <c r="B56" i="112" s="1"/>
  <c r="V56" i="106"/>
  <c r="V56" i="112" s="1"/>
  <c r="I25" i="106"/>
  <c r="I25" i="112" s="1"/>
  <c r="AM25" i="106"/>
  <c r="AM25" i="112" s="1"/>
  <c r="U35" i="106"/>
  <c r="U35" i="112" s="1"/>
  <c r="AL30" i="106"/>
  <c r="AL30" i="112" s="1"/>
  <c r="O35" i="106"/>
  <c r="O35" i="112" s="1"/>
  <c r="L56" i="106"/>
  <c r="L56" i="112" s="1"/>
  <c r="D30" i="106"/>
  <c r="D30" i="112" s="1"/>
  <c r="Y25" i="106"/>
  <c r="Y25" i="112" s="1"/>
  <c r="L42" i="106"/>
  <c r="L42" i="112" s="1"/>
  <c r="Z25" i="106"/>
  <c r="Z25" i="112" s="1"/>
  <c r="S25" i="106"/>
  <c r="S25" i="112" s="1"/>
  <c r="W56" i="106"/>
  <c r="W56" i="112" s="1"/>
  <c r="U56" i="106"/>
  <c r="U56" i="112" s="1"/>
  <c r="AB36" i="106"/>
  <c r="AB36" i="112" s="1"/>
  <c r="B30" i="106"/>
  <c r="B30" i="112" s="1"/>
  <c r="AE30" i="106"/>
  <c r="AE30" i="112" s="1"/>
  <c r="K42" i="106"/>
  <c r="K42" i="112" s="1"/>
  <c r="AO26" i="106"/>
  <c r="AO26" i="112" s="1"/>
  <c r="P31" i="106"/>
  <c r="P31" i="112" s="1"/>
  <c r="AD30" i="106"/>
  <c r="AD30" i="112" s="1"/>
  <c r="K35" i="106"/>
  <c r="K35" i="112" s="1"/>
  <c r="C56" i="106"/>
  <c r="C56" i="112" s="1"/>
  <c r="AO25" i="106"/>
  <c r="AO25" i="112" s="1"/>
  <c r="J56" i="106"/>
  <c r="J56" i="112" s="1"/>
  <c r="N35" i="106"/>
  <c r="N35" i="112" s="1"/>
  <c r="AF43" i="106"/>
  <c r="AF43" i="112" s="1"/>
  <c r="N56" i="106"/>
  <c r="N56" i="112" s="1"/>
  <c r="AG35" i="106"/>
  <c r="AG35" i="112" s="1"/>
  <c r="X42" i="106"/>
  <c r="X42" i="112" s="1"/>
  <c r="AG15" i="106"/>
  <c r="AG15" i="112" s="1"/>
  <c r="G35" i="106"/>
  <c r="G35" i="112" s="1"/>
  <c r="W25" i="106"/>
  <c r="W25" i="112" s="1"/>
  <c r="R35" i="106"/>
  <c r="R35" i="112" s="1"/>
  <c r="AI55" i="106"/>
  <c r="AI55" i="112" s="1"/>
  <c r="S56" i="106"/>
  <c r="S56" i="112" s="1"/>
  <c r="AC35" i="106"/>
  <c r="AC35" i="112" s="1"/>
  <c r="I35" i="106"/>
  <c r="I35" i="112" s="1"/>
  <c r="AK25" i="106"/>
  <c r="AK25" i="112" s="1"/>
  <c r="AL31" i="106"/>
  <c r="AL31" i="112" s="1"/>
  <c r="AG36" i="2"/>
  <c r="AG37" i="2" s="1"/>
  <c r="V42" i="106"/>
  <c r="V42" i="112" s="1"/>
  <c r="AB42" i="106"/>
  <c r="AB42" i="112" s="1"/>
  <c r="B42" i="106"/>
  <c r="B42" i="112" s="1"/>
  <c r="AK43" i="106"/>
  <c r="AK43" i="112" s="1"/>
  <c r="I57" i="106"/>
  <c r="I57" i="112" s="1"/>
  <c r="H31" i="106"/>
  <c r="H31" i="112" s="1"/>
  <c r="T35" i="106"/>
  <c r="T35" i="112" s="1"/>
  <c r="AF25" i="106"/>
  <c r="AF25" i="112" s="1"/>
  <c r="E56" i="106"/>
  <c r="E56" i="112" s="1"/>
  <c r="AL26" i="106"/>
  <c r="AL26" i="112" s="1"/>
  <c r="AD36" i="106"/>
  <c r="AD36" i="112" s="1"/>
  <c r="AA42" i="106"/>
  <c r="AA42" i="112" s="1"/>
  <c r="D43" i="2"/>
  <c r="E25" i="106"/>
  <c r="E25" i="112" s="1"/>
  <c r="M56" i="106"/>
  <c r="M56" i="112" s="1"/>
  <c r="V57" i="106"/>
  <c r="V57" i="112" s="1"/>
  <c r="AH26" i="106"/>
  <c r="AH26" i="112" s="1"/>
  <c r="P36" i="106"/>
  <c r="P36" i="112" s="1"/>
  <c r="AE56" i="106"/>
  <c r="AE56" i="112" s="1"/>
  <c r="I42" i="106"/>
  <c r="I42" i="112" s="1"/>
  <c r="G26" i="106"/>
  <c r="G26" i="112" s="1"/>
  <c r="H43" i="2"/>
  <c r="V30" i="106"/>
  <c r="V30" i="112" s="1"/>
  <c r="AL55" i="106"/>
  <c r="AL55" i="112" s="1"/>
  <c r="AM42" i="106"/>
  <c r="AM42" i="112" s="1"/>
  <c r="Z30" i="106"/>
  <c r="Z30" i="112" s="1"/>
  <c r="J57" i="2"/>
  <c r="B35" i="106"/>
  <c r="B35" i="112" s="1"/>
  <c r="AI35" i="106"/>
  <c r="AI35" i="112" s="1"/>
  <c r="Z35" i="106"/>
  <c r="Z35" i="112" s="1"/>
  <c r="S30" i="106"/>
  <c r="S30" i="112" s="1"/>
  <c r="AF35" i="106"/>
  <c r="AF35" i="112" s="1"/>
  <c r="D35" i="106"/>
  <c r="D35" i="112" s="1"/>
  <c r="L25" i="106"/>
  <c r="L25" i="112" s="1"/>
  <c r="I56" i="106"/>
  <c r="I56" i="112" s="1"/>
  <c r="X56" i="106"/>
  <c r="X56" i="112" s="1"/>
  <c r="X30" i="106"/>
  <c r="X30" i="112" s="1"/>
  <c r="T42" i="106"/>
  <c r="T42" i="112" s="1"/>
  <c r="F56" i="106"/>
  <c r="F56" i="112" s="1"/>
  <c r="AD56" i="106"/>
  <c r="AD56" i="112" s="1"/>
  <c r="AF30" i="106"/>
  <c r="AF30" i="112" s="1"/>
  <c r="Q30" i="106"/>
  <c r="Q30" i="112" s="1"/>
  <c r="M25" i="106"/>
  <c r="M25" i="112" s="1"/>
  <c r="AK42" i="106"/>
  <c r="AK42" i="112" s="1"/>
  <c r="G42" i="106"/>
  <c r="G42" i="112" s="1"/>
  <c r="G25" i="106"/>
  <c r="G25" i="112" s="1"/>
  <c r="AH25" i="106"/>
  <c r="AH25" i="112" s="1"/>
  <c r="C30" i="106"/>
  <c r="C30" i="112" s="1"/>
  <c r="AF42" i="106"/>
  <c r="AF42" i="112" s="1"/>
  <c r="AF56" i="106"/>
  <c r="AF56" i="112" s="1"/>
  <c r="H35" i="106"/>
  <c r="H35" i="112" s="1"/>
  <c r="I30" i="106"/>
  <c r="I30" i="112" s="1"/>
  <c r="AJ56" i="2"/>
  <c r="S36" i="2"/>
  <c r="S37" i="2" s="1"/>
  <c r="AN56" i="2"/>
  <c r="R26" i="2"/>
  <c r="AE36" i="2"/>
  <c r="J26" i="2"/>
  <c r="J27" i="2" s="1"/>
  <c r="AH31" i="2"/>
  <c r="D36" i="2"/>
  <c r="H26" i="2"/>
  <c r="Q31" i="2"/>
  <c r="Q32" i="2" s="1"/>
  <c r="D26" i="2"/>
  <c r="AL36" i="2"/>
  <c r="G57" i="2"/>
  <c r="G58" i="2" s="1"/>
  <c r="AF36" i="2"/>
  <c r="AF37" i="2" s="1"/>
  <c r="U26" i="2"/>
  <c r="AJ43" i="2"/>
  <c r="AI43" i="2"/>
  <c r="L57" i="2"/>
  <c r="L26" i="2"/>
  <c r="D31" i="2"/>
  <c r="Y31" i="2"/>
  <c r="I26" i="2"/>
  <c r="M26" i="2"/>
  <c r="AK31" i="2"/>
  <c r="AM43" i="2"/>
  <c r="AG10" i="2"/>
  <c r="Y43" i="2"/>
  <c r="Z36" i="2"/>
  <c r="P57" i="2"/>
  <c r="K36" i="2"/>
  <c r="Q57" i="2"/>
  <c r="L36" i="2"/>
  <c r="V26" i="2"/>
  <c r="K31" i="2"/>
  <c r="AD31" i="2"/>
  <c r="AH56" i="2"/>
  <c r="AA36" i="2"/>
  <c r="AK56" i="2"/>
  <c r="R57" i="2"/>
  <c r="N36" i="2"/>
  <c r="Z57" i="2"/>
  <c r="AL56" i="2"/>
  <c r="Z31" i="2"/>
  <c r="AO56" i="2"/>
  <c r="AG16" i="2"/>
  <c r="AB57" i="2"/>
  <c r="AI36" i="2"/>
  <c r="AI26" i="2"/>
  <c r="AI27" i="2" s="1"/>
  <c r="H57" i="2"/>
  <c r="AF31" i="2"/>
  <c r="AF32" i="2" s="1"/>
  <c r="V31" i="2"/>
  <c r="AM36" i="2"/>
  <c r="J31" i="2"/>
  <c r="J32" i="2" s="1"/>
  <c r="N26" i="2"/>
  <c r="AK36" i="2"/>
  <c r="AO36" i="2"/>
  <c r="AO43" i="2"/>
  <c r="AE26" i="2"/>
  <c r="AE27" i="2" s="1"/>
  <c r="C57" i="2"/>
  <c r="AD26" i="2"/>
  <c r="AM31" i="2"/>
  <c r="AL57" i="2"/>
  <c r="W36" i="2"/>
  <c r="F36" i="2"/>
  <c r="N31" i="2"/>
  <c r="V36" i="2"/>
  <c r="R31" i="2"/>
  <c r="C36" i="2"/>
  <c r="M31" i="2"/>
  <c r="AG43" i="2"/>
  <c r="AG31" i="2"/>
  <c r="Z43" i="2"/>
  <c r="AB43" i="2"/>
  <c r="C26" i="2"/>
  <c r="AN26" i="2"/>
  <c r="S32" i="2"/>
  <c r="AI31" i="2"/>
  <c r="AM27" i="2"/>
  <c r="G44" i="2"/>
  <c r="AG19" i="2"/>
  <c r="G36" i="2"/>
  <c r="K26" i="2"/>
  <c r="AL43" i="2"/>
  <c r="U31" i="2"/>
  <c r="AM56" i="2"/>
  <c r="O57" i="2"/>
  <c r="W57" i="2"/>
  <c r="T26" i="2"/>
  <c r="Y27" i="2"/>
  <c r="AK26" i="2"/>
  <c r="AB37" i="2"/>
  <c r="N43" i="2"/>
  <c r="AD43" i="2"/>
  <c r="F43" i="2"/>
  <c r="E37" i="2"/>
  <c r="Q43" i="2"/>
  <c r="T36" i="2"/>
  <c r="O31" i="2"/>
  <c r="P26" i="2"/>
  <c r="AN36" i="2"/>
  <c r="AA43" i="2"/>
  <c r="AE43" i="2"/>
  <c r="AJ26" i="2"/>
  <c r="AO31" i="2"/>
  <c r="P37" i="2"/>
  <c r="J37" i="2"/>
  <c r="AG13" i="2"/>
  <c r="AC36" i="2"/>
  <c r="Q26" i="2"/>
  <c r="J43" i="2"/>
  <c r="W31" i="2"/>
  <c r="AD37" i="2"/>
  <c r="P32" i="2"/>
  <c r="I43" i="2"/>
  <c r="AA26" i="2"/>
  <c r="W26" i="2"/>
  <c r="S26" i="2"/>
  <c r="AC31" i="2"/>
  <c r="AI56" i="2"/>
  <c r="AB31" i="2"/>
  <c r="AF58" i="2"/>
  <c r="I32" i="2"/>
  <c r="R43" i="2"/>
  <c r="AN44" i="2"/>
  <c r="E31" i="2"/>
  <c r="C43" i="2"/>
  <c r="AG56" i="2"/>
  <c r="X27" i="2"/>
  <c r="Z27" i="2"/>
  <c r="AL27" i="2"/>
  <c r="AJ36" i="2"/>
  <c r="F31" i="2"/>
  <c r="AH44" i="2"/>
  <c r="E26" i="2"/>
  <c r="M57" i="2"/>
  <c r="AC57" i="2"/>
  <c r="AB27" i="2"/>
  <c r="AH27" i="2"/>
  <c r="AN31" i="2"/>
  <c r="O37" i="2"/>
  <c r="X37" i="2"/>
  <c r="AC43" i="2"/>
  <c r="Y36" i="2"/>
  <c r="AK44" i="2"/>
  <c r="Y58" i="2"/>
  <c r="E43" i="2"/>
  <c r="AE31" i="2"/>
  <c r="AF26" i="2"/>
  <c r="S43" i="2"/>
  <c r="V58" i="2"/>
  <c r="AG22" i="2"/>
  <c r="R36" i="2"/>
  <c r="K57" i="2"/>
  <c r="S57" i="2"/>
  <c r="AA57" i="2"/>
  <c r="Q36" i="2"/>
  <c r="M36" i="2"/>
  <c r="I36" i="2"/>
  <c r="L31" i="2"/>
  <c r="F58" i="2"/>
  <c r="U57" i="2"/>
  <c r="N58" i="2"/>
  <c r="T32" i="2"/>
  <c r="AL32" i="2"/>
  <c r="AH36" i="2"/>
  <c r="V43" i="2"/>
  <c r="P43" i="2"/>
  <c r="H37" i="2"/>
  <c r="F26" i="2"/>
  <c r="W43" i="2"/>
  <c r="I58" i="2"/>
  <c r="H32" i="2"/>
  <c r="E57" i="2"/>
  <c r="AG26" i="2"/>
  <c r="X32" i="2"/>
  <c r="K43" i="2"/>
  <c r="O43" i="2"/>
  <c r="T58" i="2"/>
  <c r="M43" i="2"/>
  <c r="D58" i="2"/>
  <c r="AO27" i="2"/>
  <c r="AJ31" i="2"/>
  <c r="AA32" i="2"/>
  <c r="AE57" i="2"/>
  <c r="U43" i="2"/>
  <c r="L44" i="2"/>
  <c r="G27" i="2"/>
  <c r="AF45" i="2"/>
  <c r="U37" i="2" l="1"/>
  <c r="X58" i="2"/>
  <c r="X58" i="173" s="1"/>
  <c r="AA11" i="41"/>
  <c r="AA11" i="127"/>
  <c r="AA11" i="37"/>
  <c r="AA11" i="145"/>
  <c r="AA11" i="38"/>
  <c r="AA14" i="127"/>
  <c r="AA14" i="41"/>
  <c r="AA14" i="145"/>
  <c r="AA14" i="37"/>
  <c r="AA14" i="38"/>
  <c r="AD57" i="106"/>
  <c r="AD57" i="112" s="1"/>
  <c r="G31" i="106"/>
  <c r="G31" i="112" s="1"/>
  <c r="T43" i="106"/>
  <c r="T43" i="112" s="1"/>
  <c r="X44" i="2"/>
  <c r="X45" i="2" s="1"/>
  <c r="X45" i="114" s="1"/>
  <c r="O27" i="150"/>
  <c r="O27" i="148"/>
  <c r="O27" i="147"/>
  <c r="O27" i="146"/>
  <c r="O27" i="149"/>
  <c r="O27" i="174"/>
  <c r="O27" i="115"/>
  <c r="O27" i="40"/>
  <c r="O27" i="77"/>
  <c r="O27" i="29"/>
  <c r="O27" i="42"/>
  <c r="O27" i="173"/>
  <c r="O27" i="104"/>
  <c r="O27" i="21"/>
  <c r="O27" i="99"/>
  <c r="O27" i="114"/>
  <c r="T44" i="173"/>
  <c r="T44" i="21"/>
  <c r="T44" i="104"/>
  <c r="T44" i="99"/>
  <c r="T44" i="114"/>
  <c r="G32" i="150"/>
  <c r="G32" i="148"/>
  <c r="G32" i="147"/>
  <c r="G32" i="146"/>
  <c r="G32" i="149"/>
  <c r="G32" i="174"/>
  <c r="G32" i="115"/>
  <c r="G32" i="40"/>
  <c r="G32" i="77"/>
  <c r="G32" i="29"/>
  <c r="G32" i="42"/>
  <c r="G32" i="173"/>
  <c r="G32" i="104"/>
  <c r="G32" i="21"/>
  <c r="G32" i="99"/>
  <c r="G32" i="114"/>
  <c r="AD58" i="104"/>
  <c r="AD58" i="114"/>
  <c r="AD58" i="99"/>
  <c r="AD58" i="21"/>
  <c r="AD58" i="173"/>
  <c r="D58" i="173"/>
  <c r="D58" i="21"/>
  <c r="D58" i="104"/>
  <c r="D58" i="114"/>
  <c r="D58" i="99"/>
  <c r="E57" i="173"/>
  <c r="E57" i="21"/>
  <c r="E57" i="104"/>
  <c r="E57" i="114"/>
  <c r="E57" i="99"/>
  <c r="AG37" i="150"/>
  <c r="AG37" i="148"/>
  <c r="AG37" i="147"/>
  <c r="AG37" i="146"/>
  <c r="AG37" i="174"/>
  <c r="AG37" i="115"/>
  <c r="AG37" i="149"/>
  <c r="AG37" i="29"/>
  <c r="AG37" i="42"/>
  <c r="AG37" i="77"/>
  <c r="AG37" i="40"/>
  <c r="AG37" i="173"/>
  <c r="AG37" i="21"/>
  <c r="AG37" i="114"/>
  <c r="AG37" i="104"/>
  <c r="AG37" i="99"/>
  <c r="L31" i="150"/>
  <c r="L31" i="148"/>
  <c r="L31" i="147"/>
  <c r="L31" i="146"/>
  <c r="L31" i="149"/>
  <c r="L31" i="174"/>
  <c r="L31" i="115"/>
  <c r="L31" i="40"/>
  <c r="L31" i="77"/>
  <c r="L31" i="42"/>
  <c r="L31" i="173"/>
  <c r="L31" i="29"/>
  <c r="L31" i="21"/>
  <c r="L31" i="99"/>
  <c r="L31" i="104"/>
  <c r="L31" i="114"/>
  <c r="S37" i="150"/>
  <c r="S37" i="148"/>
  <c r="S37" i="147"/>
  <c r="S37" i="146"/>
  <c r="S37" i="149"/>
  <c r="S37" i="174"/>
  <c r="S37" i="115"/>
  <c r="S37" i="40"/>
  <c r="S37" i="77"/>
  <c r="S37" i="29"/>
  <c r="S37" i="42"/>
  <c r="S37" i="104"/>
  <c r="S37" i="173"/>
  <c r="S37" i="21"/>
  <c r="S37" i="99"/>
  <c r="S37" i="114"/>
  <c r="AC57" i="173"/>
  <c r="AC57" i="21"/>
  <c r="AC57" i="104"/>
  <c r="AC57" i="114"/>
  <c r="AC57" i="99"/>
  <c r="C32" i="150"/>
  <c r="C32" i="148"/>
  <c r="C32" i="147"/>
  <c r="C32" i="146"/>
  <c r="C32" i="149"/>
  <c r="C32" i="174"/>
  <c r="C32" i="115"/>
  <c r="C32" i="40"/>
  <c r="C32" i="77"/>
  <c r="C32" i="29"/>
  <c r="C32" i="42"/>
  <c r="C32" i="173"/>
  <c r="C32" i="104"/>
  <c r="C32" i="21"/>
  <c r="C32" i="99"/>
  <c r="C32" i="114"/>
  <c r="AB31" i="150"/>
  <c r="AB31" i="148"/>
  <c r="AB31" i="147"/>
  <c r="AB31" i="146"/>
  <c r="AB31" i="149"/>
  <c r="AB31" i="174"/>
  <c r="AB31" i="115"/>
  <c r="AB31" i="40"/>
  <c r="AB31" i="77"/>
  <c r="AB31" i="42"/>
  <c r="AB31" i="173"/>
  <c r="AB31" i="29"/>
  <c r="AB31" i="21"/>
  <c r="AB31" i="99"/>
  <c r="AB31" i="104"/>
  <c r="AB31" i="114"/>
  <c r="AF32" i="150"/>
  <c r="AF32" i="148"/>
  <c r="AF32" i="147"/>
  <c r="AF32" i="146"/>
  <c r="AF32" i="149"/>
  <c r="AF32" i="174"/>
  <c r="AF32" i="40"/>
  <c r="AF32" i="77"/>
  <c r="AF32" i="29"/>
  <c r="AF32" i="115"/>
  <c r="AF32" i="104"/>
  <c r="AF32" i="173"/>
  <c r="AF32" i="42"/>
  <c r="AF32" i="21"/>
  <c r="AF32" i="99"/>
  <c r="AF32" i="114"/>
  <c r="X58" i="21"/>
  <c r="X58" i="104"/>
  <c r="X58" i="114"/>
  <c r="T26" i="150"/>
  <c r="T26" i="148"/>
  <c r="T26" i="147"/>
  <c r="T26" i="146"/>
  <c r="T26" i="149"/>
  <c r="T26" i="174"/>
  <c r="T26" i="115"/>
  <c r="T26" i="40"/>
  <c r="T26" i="77"/>
  <c r="T26" i="29"/>
  <c r="T26" i="42"/>
  <c r="T26" i="173"/>
  <c r="T26" i="21"/>
  <c r="T26" i="114"/>
  <c r="T26" i="99"/>
  <c r="T26" i="104"/>
  <c r="AE27" i="150"/>
  <c r="AE27" i="148"/>
  <c r="AE27" i="147"/>
  <c r="AE27" i="146"/>
  <c r="AE27" i="149"/>
  <c r="AE27" i="174"/>
  <c r="AE27" i="115"/>
  <c r="AE27" i="40"/>
  <c r="AE27" i="77"/>
  <c r="AE27" i="29"/>
  <c r="AE27" i="42"/>
  <c r="AE27" i="173"/>
  <c r="AE27" i="104"/>
  <c r="AE27" i="21"/>
  <c r="AE27" i="99"/>
  <c r="AE27" i="114"/>
  <c r="AE26" i="150"/>
  <c r="AE26" i="148"/>
  <c r="AE26" i="147"/>
  <c r="AE26" i="146"/>
  <c r="AE26" i="149"/>
  <c r="AE26" i="174"/>
  <c r="AE26" i="115"/>
  <c r="AE26" i="40"/>
  <c r="AE26" i="77"/>
  <c r="AE26" i="29"/>
  <c r="AE26" i="42"/>
  <c r="AE26" i="173"/>
  <c r="AE26" i="21"/>
  <c r="AE26" i="104"/>
  <c r="AE26" i="114"/>
  <c r="AE26" i="99"/>
  <c r="H57" i="173"/>
  <c r="H57" i="21"/>
  <c r="H57" i="104"/>
  <c r="H57" i="114"/>
  <c r="H57" i="99"/>
  <c r="AK56" i="173"/>
  <c r="AK56" i="21"/>
  <c r="AK56" i="104"/>
  <c r="AK56" i="114"/>
  <c r="AK56" i="99"/>
  <c r="K36" i="150"/>
  <c r="K36" i="148"/>
  <c r="K36" i="147"/>
  <c r="K36" i="146"/>
  <c r="K36" i="149"/>
  <c r="K36" i="174"/>
  <c r="K36" i="115"/>
  <c r="K36" i="40"/>
  <c r="K36" i="77"/>
  <c r="K36" i="29"/>
  <c r="K36" i="42"/>
  <c r="K36" i="173"/>
  <c r="K36" i="21"/>
  <c r="K36" i="104"/>
  <c r="K36" i="114"/>
  <c r="K36" i="99"/>
  <c r="D31" i="150"/>
  <c r="D31" i="148"/>
  <c r="D31" i="147"/>
  <c r="D31" i="146"/>
  <c r="D31" i="149"/>
  <c r="D31" i="174"/>
  <c r="D31" i="115"/>
  <c r="D31" i="40"/>
  <c r="D31" i="77"/>
  <c r="D31" i="42"/>
  <c r="D31" i="173"/>
  <c r="D31" i="29"/>
  <c r="D31" i="21"/>
  <c r="D31" i="99"/>
  <c r="D31" i="104"/>
  <c r="D31" i="114"/>
  <c r="D37" i="2"/>
  <c r="D36" i="150"/>
  <c r="D36" i="148"/>
  <c r="D36" i="147"/>
  <c r="D36" i="146"/>
  <c r="D36" i="149"/>
  <c r="D36" i="174"/>
  <c r="D36" i="115"/>
  <c r="D36" i="40"/>
  <c r="D36" i="77"/>
  <c r="D36" i="29"/>
  <c r="D36" i="42"/>
  <c r="D36" i="173"/>
  <c r="D36" i="21"/>
  <c r="D36" i="114"/>
  <c r="D36" i="99"/>
  <c r="D36" i="104"/>
  <c r="C31" i="150"/>
  <c r="C31" i="148"/>
  <c r="C31" i="147"/>
  <c r="C31" i="146"/>
  <c r="C31" i="149"/>
  <c r="C31" i="174"/>
  <c r="C31" i="115"/>
  <c r="C31" i="40"/>
  <c r="C31" i="77"/>
  <c r="C31" i="29"/>
  <c r="C31" i="42"/>
  <c r="C31" i="173"/>
  <c r="C31" i="21"/>
  <c r="C31" i="104"/>
  <c r="C31" i="114"/>
  <c r="C31" i="99"/>
  <c r="N58" i="104"/>
  <c r="N58" i="114"/>
  <c r="N58" i="99"/>
  <c r="N58" i="173"/>
  <c r="N58" i="21"/>
  <c r="S57" i="21"/>
  <c r="S57" i="114"/>
  <c r="S57" i="99"/>
  <c r="S57" i="173"/>
  <c r="S57" i="104"/>
  <c r="V58" i="104"/>
  <c r="V58" i="21"/>
  <c r="V58" i="173"/>
  <c r="V58" i="114"/>
  <c r="V58" i="99"/>
  <c r="Y58" i="104"/>
  <c r="Y58" i="173"/>
  <c r="Y58" i="21"/>
  <c r="Y58" i="114"/>
  <c r="Y58" i="99"/>
  <c r="D32" i="2"/>
  <c r="AN31" i="150"/>
  <c r="AN31" i="148"/>
  <c r="AN31" i="147"/>
  <c r="AN31" i="146"/>
  <c r="AN31" i="149"/>
  <c r="AN31" i="174"/>
  <c r="AN31" i="115"/>
  <c r="AN31" i="40"/>
  <c r="AN31" i="77"/>
  <c r="AN31" i="29"/>
  <c r="AN31" i="42"/>
  <c r="AN31" i="173"/>
  <c r="AN31" i="21"/>
  <c r="AN31" i="114"/>
  <c r="AN31" i="99"/>
  <c r="AN31" i="104"/>
  <c r="M57" i="173"/>
  <c r="M57" i="21"/>
  <c r="M57" i="104"/>
  <c r="M57" i="114"/>
  <c r="M57" i="99"/>
  <c r="AI27" i="150"/>
  <c r="AI27" i="148"/>
  <c r="AI27" i="147"/>
  <c r="AI27" i="146"/>
  <c r="AI27" i="149"/>
  <c r="AI27" i="174"/>
  <c r="AI27" i="115"/>
  <c r="AI27" i="40"/>
  <c r="AI27" i="77"/>
  <c r="AI27" i="29"/>
  <c r="AI27" i="42"/>
  <c r="AI27" i="173"/>
  <c r="AI27" i="104"/>
  <c r="AI27" i="21"/>
  <c r="AI27" i="99"/>
  <c r="AI27" i="114"/>
  <c r="Z27" i="150"/>
  <c r="Z27" i="148"/>
  <c r="Z27" i="147"/>
  <c r="Z27" i="146"/>
  <c r="Z27" i="149"/>
  <c r="Z27" i="174"/>
  <c r="Z27" i="115"/>
  <c r="Z27" i="40"/>
  <c r="Z27" i="77"/>
  <c r="Z27" i="29"/>
  <c r="Z27" i="42"/>
  <c r="Z27" i="173"/>
  <c r="Z27" i="21"/>
  <c r="Z27" i="114"/>
  <c r="Z27" i="104"/>
  <c r="Z27" i="99"/>
  <c r="C43" i="21"/>
  <c r="C43" i="114"/>
  <c r="C43" i="99"/>
  <c r="C43" i="173"/>
  <c r="C43" i="104"/>
  <c r="I32" i="150"/>
  <c r="I32" i="148"/>
  <c r="I32" i="147"/>
  <c r="I32" i="146"/>
  <c r="I32" i="174"/>
  <c r="I32" i="115"/>
  <c r="I32" i="149"/>
  <c r="I32" i="40"/>
  <c r="I32" i="77"/>
  <c r="I32" i="42"/>
  <c r="I32" i="173"/>
  <c r="I32" i="21"/>
  <c r="I32" i="114"/>
  <c r="I32" i="29"/>
  <c r="I32" i="104"/>
  <c r="I32" i="99"/>
  <c r="AI56" i="104"/>
  <c r="AI56" i="173"/>
  <c r="AI56" i="21"/>
  <c r="AI56" i="114"/>
  <c r="AI56" i="99"/>
  <c r="AA26" i="150"/>
  <c r="AA26" i="148"/>
  <c r="AA26" i="147"/>
  <c r="AA26" i="146"/>
  <c r="AA26" i="149"/>
  <c r="AA26" i="115"/>
  <c r="AA26" i="40"/>
  <c r="AA26" i="174"/>
  <c r="AA26" i="77"/>
  <c r="AA26" i="29"/>
  <c r="AA26" i="42"/>
  <c r="AA26" i="173"/>
  <c r="AA26" i="21"/>
  <c r="AA26" i="104"/>
  <c r="AA26" i="114"/>
  <c r="AA26" i="99"/>
  <c r="AD37" i="150"/>
  <c r="AD37" i="148"/>
  <c r="AD37" i="147"/>
  <c r="AD37" i="146"/>
  <c r="AD37" i="149"/>
  <c r="AD37" i="174"/>
  <c r="AD37" i="115"/>
  <c r="AD37" i="40"/>
  <c r="AD37" i="77"/>
  <c r="AD37" i="29"/>
  <c r="AD37" i="42"/>
  <c r="AD37" i="173"/>
  <c r="AD37" i="21"/>
  <c r="AD37" i="114"/>
  <c r="AD37" i="104"/>
  <c r="AD37" i="99"/>
  <c r="AC36" i="150"/>
  <c r="AC36" i="148"/>
  <c r="AC36" i="147"/>
  <c r="AC36" i="149"/>
  <c r="AC36" i="146"/>
  <c r="AC36" i="115"/>
  <c r="AC36" i="174"/>
  <c r="AC36" i="40"/>
  <c r="AC36" i="77"/>
  <c r="AC36" i="42"/>
  <c r="AC36" i="29"/>
  <c r="AC36" i="21"/>
  <c r="AC36" i="104"/>
  <c r="AC36" i="114"/>
  <c r="AC36" i="99"/>
  <c r="AC36" i="173"/>
  <c r="P37" i="150"/>
  <c r="P37" i="148"/>
  <c r="P37" i="147"/>
  <c r="P37" i="146"/>
  <c r="P37" i="149"/>
  <c r="P37" i="115"/>
  <c r="P37" i="40"/>
  <c r="P37" i="77"/>
  <c r="P37" i="174"/>
  <c r="P37" i="104"/>
  <c r="P37" i="42"/>
  <c r="P37" i="29"/>
  <c r="P37" i="173"/>
  <c r="P37" i="21"/>
  <c r="P37" i="114"/>
  <c r="P37" i="99"/>
  <c r="H58" i="2"/>
  <c r="H58" i="106" s="1"/>
  <c r="H58" i="112" s="1"/>
  <c r="P26" i="150"/>
  <c r="P26" i="148"/>
  <c r="P26" i="147"/>
  <c r="P26" i="146"/>
  <c r="P26" i="149"/>
  <c r="P26" i="174"/>
  <c r="P26" i="115"/>
  <c r="P26" i="40"/>
  <c r="P26" i="77"/>
  <c r="P26" i="42"/>
  <c r="P26" i="173"/>
  <c r="P26" i="29"/>
  <c r="P26" i="21"/>
  <c r="P26" i="99"/>
  <c r="P26" i="104"/>
  <c r="P26" i="114"/>
  <c r="Q43" i="173"/>
  <c r="Q43" i="21"/>
  <c r="Q43" i="104"/>
  <c r="Q43" i="99"/>
  <c r="Q43" i="114"/>
  <c r="Q32" i="150"/>
  <c r="Q32" i="148"/>
  <c r="Q32" i="147"/>
  <c r="Q32" i="146"/>
  <c r="Q32" i="174"/>
  <c r="Q32" i="115"/>
  <c r="Q32" i="149"/>
  <c r="Q32" i="40"/>
  <c r="Q32" i="42"/>
  <c r="Q32" i="173"/>
  <c r="Q32" i="77"/>
  <c r="Q32" i="21"/>
  <c r="Q32" i="114"/>
  <c r="Q32" i="104"/>
  <c r="Q32" i="29"/>
  <c r="Q32" i="99"/>
  <c r="W57" i="104"/>
  <c r="W57" i="21"/>
  <c r="W57" i="114"/>
  <c r="W57" i="99"/>
  <c r="W57" i="173"/>
  <c r="AL43" i="173"/>
  <c r="AL43" i="21"/>
  <c r="AL43" i="104"/>
  <c r="AL43" i="114"/>
  <c r="AL43" i="99"/>
  <c r="G44" i="173"/>
  <c r="G44" i="21"/>
  <c r="G44" i="104"/>
  <c r="G44" i="114"/>
  <c r="G44" i="99"/>
  <c r="AB43" i="173"/>
  <c r="AB43" i="21"/>
  <c r="AB43" i="104"/>
  <c r="AB43" i="114"/>
  <c r="AB43" i="99"/>
  <c r="C36" i="150"/>
  <c r="C36" i="148"/>
  <c r="C36" i="147"/>
  <c r="C36" i="146"/>
  <c r="C36" i="149"/>
  <c r="C36" i="174"/>
  <c r="C36" i="115"/>
  <c r="C36" i="40"/>
  <c r="C36" i="77"/>
  <c r="C36" i="29"/>
  <c r="C36" i="42"/>
  <c r="C36" i="173"/>
  <c r="C36" i="21"/>
  <c r="C36" i="104"/>
  <c r="C36" i="114"/>
  <c r="C36" i="99"/>
  <c r="N31" i="150"/>
  <c r="N31" i="148"/>
  <c r="N31" i="147"/>
  <c r="N31" i="146"/>
  <c r="N31" i="174"/>
  <c r="N31" i="115"/>
  <c r="N31" i="40"/>
  <c r="N31" i="149"/>
  <c r="N31" i="77"/>
  <c r="N31" i="29"/>
  <c r="N31" i="42"/>
  <c r="N31" i="173"/>
  <c r="N31" i="21"/>
  <c r="N31" i="104"/>
  <c r="N31" i="114"/>
  <c r="N31" i="99"/>
  <c r="AM31" i="150"/>
  <c r="AM31" i="148"/>
  <c r="AM31" i="147"/>
  <c r="AM31" i="146"/>
  <c r="AM31" i="149"/>
  <c r="AM31" i="174"/>
  <c r="AM31" i="115"/>
  <c r="AM31" i="40"/>
  <c r="AM31" i="77"/>
  <c r="AM31" i="29"/>
  <c r="AM31" i="42"/>
  <c r="AM31" i="173"/>
  <c r="AM31" i="21"/>
  <c r="AM31" i="104"/>
  <c r="AM31" i="114"/>
  <c r="AM31" i="99"/>
  <c r="AK36" i="150"/>
  <c r="AK36" i="148"/>
  <c r="AK36" i="147"/>
  <c r="AK36" i="146"/>
  <c r="AK36" i="149"/>
  <c r="AK36" i="115"/>
  <c r="AK36" i="40"/>
  <c r="AK36" i="77"/>
  <c r="AK36" i="174"/>
  <c r="AK36" i="42"/>
  <c r="AK36" i="173"/>
  <c r="AK36" i="104"/>
  <c r="AK36" i="114"/>
  <c r="AK36" i="99"/>
  <c r="AK36" i="29"/>
  <c r="AK36" i="21"/>
  <c r="V32" i="2"/>
  <c r="V31" i="150"/>
  <c r="V31" i="148"/>
  <c r="V31" i="147"/>
  <c r="V31" i="146"/>
  <c r="V31" i="174"/>
  <c r="V31" i="115"/>
  <c r="V31" i="40"/>
  <c r="V31" i="149"/>
  <c r="V31" i="29"/>
  <c r="V31" i="42"/>
  <c r="V31" i="173"/>
  <c r="V31" i="77"/>
  <c r="V31" i="21"/>
  <c r="V31" i="104"/>
  <c r="V31" i="114"/>
  <c r="V31" i="99"/>
  <c r="AI26" i="150"/>
  <c r="AI26" i="148"/>
  <c r="AI26" i="147"/>
  <c r="AI26" i="146"/>
  <c r="AI26" i="149"/>
  <c r="AI26" i="174"/>
  <c r="AI26" i="115"/>
  <c r="AI26" i="40"/>
  <c r="AI26" i="77"/>
  <c r="AI26" i="29"/>
  <c r="AI26" i="42"/>
  <c r="AI26" i="173"/>
  <c r="AI26" i="21"/>
  <c r="AI26" i="104"/>
  <c r="AI26" i="114"/>
  <c r="AI26" i="99"/>
  <c r="AG16" i="150"/>
  <c r="AG16" i="148"/>
  <c r="AG16" i="147"/>
  <c r="AG16" i="146"/>
  <c r="AG16" i="115"/>
  <c r="AG16" i="40"/>
  <c r="AG16" i="149"/>
  <c r="AG16" i="174"/>
  <c r="AG16" i="29"/>
  <c r="AG16" i="42"/>
  <c r="AG16" i="173"/>
  <c r="AG16" i="77"/>
  <c r="AG16" i="21"/>
  <c r="AG16" i="114"/>
  <c r="AG16" i="104"/>
  <c r="AG16" i="99"/>
  <c r="Z57" i="173"/>
  <c r="Z57" i="21"/>
  <c r="Z57" i="114"/>
  <c r="Z57" i="99"/>
  <c r="Z57" i="104"/>
  <c r="AA36" i="150"/>
  <c r="AA36" i="148"/>
  <c r="AA36" i="147"/>
  <c r="AA36" i="146"/>
  <c r="AA36" i="149"/>
  <c r="AA36" i="174"/>
  <c r="AA36" i="115"/>
  <c r="AA36" i="40"/>
  <c r="AA36" i="77"/>
  <c r="AA36" i="29"/>
  <c r="AA36" i="42"/>
  <c r="AA36" i="173"/>
  <c r="AA36" i="21"/>
  <c r="AA36" i="104"/>
  <c r="AA36" i="114"/>
  <c r="AA36" i="99"/>
  <c r="V26" i="150"/>
  <c r="V26" i="148"/>
  <c r="V26" i="147"/>
  <c r="V26" i="146"/>
  <c r="V26" i="149"/>
  <c r="V26" i="115"/>
  <c r="V26" i="40"/>
  <c r="V26" i="174"/>
  <c r="V26" i="42"/>
  <c r="V26" i="173"/>
  <c r="V26" i="29"/>
  <c r="V26" i="77"/>
  <c r="V26" i="21"/>
  <c r="V26" i="104"/>
  <c r="V26" i="114"/>
  <c r="V26" i="99"/>
  <c r="P57" i="173"/>
  <c r="P57" i="21"/>
  <c r="P57" i="104"/>
  <c r="P57" i="114"/>
  <c r="P57" i="99"/>
  <c r="AG10" i="150"/>
  <c r="AG10" i="148"/>
  <c r="AG10" i="147"/>
  <c r="AG10" i="146"/>
  <c r="AG10" i="149"/>
  <c r="AG10" i="115"/>
  <c r="AG10" i="40"/>
  <c r="AG10" i="174"/>
  <c r="AG10" i="42"/>
  <c r="AG10" i="173"/>
  <c r="AG10" i="29"/>
  <c r="AG10" i="77"/>
  <c r="AG10" i="21"/>
  <c r="AG10" i="114"/>
  <c r="AG10" i="104"/>
  <c r="AG10" i="99"/>
  <c r="I26" i="150"/>
  <c r="I26" i="148"/>
  <c r="I26" i="147"/>
  <c r="I26" i="146"/>
  <c r="I26" i="149"/>
  <c r="I26" i="174"/>
  <c r="I26" i="40"/>
  <c r="I26" i="115"/>
  <c r="I26" i="77"/>
  <c r="I26" i="29"/>
  <c r="I26" i="173"/>
  <c r="I26" i="42"/>
  <c r="I26" i="114"/>
  <c r="I26" i="21"/>
  <c r="I26" i="99"/>
  <c r="I26" i="104"/>
  <c r="L27" i="2"/>
  <c r="L26" i="150"/>
  <c r="L26" i="148"/>
  <c r="L26" i="147"/>
  <c r="L26" i="146"/>
  <c r="L26" i="149"/>
  <c r="L26" i="115"/>
  <c r="L26" i="40"/>
  <c r="L26" i="77"/>
  <c r="L26" i="174"/>
  <c r="L26" i="29"/>
  <c r="L26" i="42"/>
  <c r="L26" i="173"/>
  <c r="L26" i="21"/>
  <c r="L26" i="114"/>
  <c r="L26" i="99"/>
  <c r="L26" i="104"/>
  <c r="U26" i="150"/>
  <c r="U26" i="148"/>
  <c r="U26" i="147"/>
  <c r="U26" i="149"/>
  <c r="U26" i="174"/>
  <c r="U26" i="146"/>
  <c r="U26" i="115"/>
  <c r="U26" i="77"/>
  <c r="U26" i="29"/>
  <c r="U26" i="40"/>
  <c r="U26" i="42"/>
  <c r="U26" i="21"/>
  <c r="U26" i="104"/>
  <c r="U26" i="114"/>
  <c r="U26" i="99"/>
  <c r="U26" i="173"/>
  <c r="D26" i="150"/>
  <c r="D26" i="148"/>
  <c r="D26" i="147"/>
  <c r="D26" i="146"/>
  <c r="D26" i="149"/>
  <c r="D26" i="174"/>
  <c r="D26" i="115"/>
  <c r="D26" i="40"/>
  <c r="D26" i="77"/>
  <c r="D26" i="29"/>
  <c r="D26" i="42"/>
  <c r="D26" i="173"/>
  <c r="D26" i="21"/>
  <c r="D26" i="114"/>
  <c r="D26" i="99"/>
  <c r="D26" i="104"/>
  <c r="AH32" i="2"/>
  <c r="AH31" i="150"/>
  <c r="AH31" i="148"/>
  <c r="AH31" i="147"/>
  <c r="AH31" i="146"/>
  <c r="AH31" i="174"/>
  <c r="AH31" i="115"/>
  <c r="AH31" i="149"/>
  <c r="AH31" i="40"/>
  <c r="AH31" i="42"/>
  <c r="AH31" i="173"/>
  <c r="AH31" i="77"/>
  <c r="AH31" i="29"/>
  <c r="AH31" i="21"/>
  <c r="AH31" i="104"/>
  <c r="AH31" i="114"/>
  <c r="AH31" i="99"/>
  <c r="AN57" i="2"/>
  <c r="AN57" i="106" s="1"/>
  <c r="AN57" i="112" s="1"/>
  <c r="AN56" i="104"/>
  <c r="AN56" i="173"/>
  <c r="AN56" i="21"/>
  <c r="AN56" i="114"/>
  <c r="AN56" i="99"/>
  <c r="AG36" i="150"/>
  <c r="AG36" i="148"/>
  <c r="AG36" i="147"/>
  <c r="AG36" i="146"/>
  <c r="AG36" i="149"/>
  <c r="AG36" i="115"/>
  <c r="AG36" i="174"/>
  <c r="AG36" i="40"/>
  <c r="AG36" i="77"/>
  <c r="AG36" i="42"/>
  <c r="AG36" i="29"/>
  <c r="AG36" i="173"/>
  <c r="AG36" i="21"/>
  <c r="AG36" i="99"/>
  <c r="AG36" i="104"/>
  <c r="AG36" i="114"/>
  <c r="F57" i="173"/>
  <c r="F57" i="21"/>
  <c r="F57" i="114"/>
  <c r="F57" i="99"/>
  <c r="F57" i="104"/>
  <c r="N57" i="173"/>
  <c r="N57" i="21"/>
  <c r="N57" i="114"/>
  <c r="N57" i="99"/>
  <c r="N57" i="104"/>
  <c r="X36" i="150"/>
  <c r="X36" i="148"/>
  <c r="X36" i="147"/>
  <c r="X36" i="146"/>
  <c r="X36" i="149"/>
  <c r="X36" i="174"/>
  <c r="X36" i="115"/>
  <c r="X36" i="40"/>
  <c r="X36" i="77"/>
  <c r="X36" i="29"/>
  <c r="X36" i="42"/>
  <c r="X36" i="173"/>
  <c r="X36" i="21"/>
  <c r="X36" i="99"/>
  <c r="X36" i="104"/>
  <c r="X36" i="114"/>
  <c r="X31" i="150"/>
  <c r="X31" i="148"/>
  <c r="X31" i="147"/>
  <c r="X31" i="146"/>
  <c r="X31" i="149"/>
  <c r="X31" i="174"/>
  <c r="X31" i="115"/>
  <c r="X31" i="40"/>
  <c r="X31" i="77"/>
  <c r="X31" i="29"/>
  <c r="X31" i="42"/>
  <c r="X31" i="173"/>
  <c r="X31" i="21"/>
  <c r="X31" i="114"/>
  <c r="X31" i="99"/>
  <c r="X31" i="104"/>
  <c r="G27" i="150"/>
  <c r="G27" i="148"/>
  <c r="G27" i="147"/>
  <c r="G27" i="146"/>
  <c r="G27" i="149"/>
  <c r="G27" i="174"/>
  <c r="G27" i="115"/>
  <c r="G27" i="40"/>
  <c r="G27" i="77"/>
  <c r="G27" i="29"/>
  <c r="G27" i="42"/>
  <c r="G27" i="173"/>
  <c r="G27" i="104"/>
  <c r="G27" i="21"/>
  <c r="G27" i="99"/>
  <c r="G27" i="114"/>
  <c r="T58" i="173"/>
  <c r="T58" i="21"/>
  <c r="T58" i="114"/>
  <c r="T58" i="104"/>
  <c r="T58" i="99"/>
  <c r="W43" i="21"/>
  <c r="W43" i="104"/>
  <c r="W43" i="114"/>
  <c r="W43" i="99"/>
  <c r="W43" i="173"/>
  <c r="T32" i="150"/>
  <c r="T32" i="148"/>
  <c r="T32" i="147"/>
  <c r="T32" i="149"/>
  <c r="T32" i="146"/>
  <c r="T32" i="115"/>
  <c r="T32" i="174"/>
  <c r="T32" i="77"/>
  <c r="T32" i="29"/>
  <c r="T32" i="40"/>
  <c r="T32" i="42"/>
  <c r="T32" i="104"/>
  <c r="T32" i="114"/>
  <c r="T32" i="173"/>
  <c r="T32" i="99"/>
  <c r="T32" i="21"/>
  <c r="AA57" i="173"/>
  <c r="AA57" i="114"/>
  <c r="AA57" i="99"/>
  <c r="AA57" i="21"/>
  <c r="AA57" i="104"/>
  <c r="AF26" i="150"/>
  <c r="AF26" i="148"/>
  <c r="AF26" i="147"/>
  <c r="AF26" i="146"/>
  <c r="AF26" i="149"/>
  <c r="AF26" i="174"/>
  <c r="AF26" i="115"/>
  <c r="AF26" i="40"/>
  <c r="AF26" i="77"/>
  <c r="AF26" i="42"/>
  <c r="AF26" i="173"/>
  <c r="AF26" i="29"/>
  <c r="AF26" i="21"/>
  <c r="AF26" i="99"/>
  <c r="AF26" i="104"/>
  <c r="AF26" i="114"/>
  <c r="O37" i="150"/>
  <c r="O37" i="148"/>
  <c r="O37" i="147"/>
  <c r="O37" i="146"/>
  <c r="O37" i="149"/>
  <c r="O37" i="174"/>
  <c r="O37" i="115"/>
  <c r="O37" i="40"/>
  <c r="O37" i="77"/>
  <c r="O37" i="29"/>
  <c r="O37" i="42"/>
  <c r="O37" i="104"/>
  <c r="O37" i="173"/>
  <c r="O37" i="21"/>
  <c r="O37" i="99"/>
  <c r="O37" i="114"/>
  <c r="AL27" i="150"/>
  <c r="AL27" i="148"/>
  <c r="AL27" i="147"/>
  <c r="AL27" i="146"/>
  <c r="AL27" i="149"/>
  <c r="AL27" i="174"/>
  <c r="AL27" i="115"/>
  <c r="AL27" i="40"/>
  <c r="AL27" i="77"/>
  <c r="AL27" i="29"/>
  <c r="AL27" i="42"/>
  <c r="AL27" i="173"/>
  <c r="AL27" i="21"/>
  <c r="AL27" i="114"/>
  <c r="AL27" i="104"/>
  <c r="AL27" i="99"/>
  <c r="W26" i="150"/>
  <c r="W26" i="148"/>
  <c r="W26" i="147"/>
  <c r="W26" i="146"/>
  <c r="W26" i="149"/>
  <c r="W26" i="115"/>
  <c r="W26" i="40"/>
  <c r="W26" i="77"/>
  <c r="W26" i="29"/>
  <c r="W26" i="174"/>
  <c r="W26" i="42"/>
  <c r="W26" i="173"/>
  <c r="W26" i="21"/>
  <c r="W26" i="104"/>
  <c r="W26" i="114"/>
  <c r="W26" i="99"/>
  <c r="AG19" i="150"/>
  <c r="AG19" i="148"/>
  <c r="AG19" i="147"/>
  <c r="AG19" i="146"/>
  <c r="AG19" i="149"/>
  <c r="AG19" i="174"/>
  <c r="AG19" i="115"/>
  <c r="AG19" i="40"/>
  <c r="AG19" i="77"/>
  <c r="AG19" i="29"/>
  <c r="AG19" i="42"/>
  <c r="AG19" i="173"/>
  <c r="AG19" i="104"/>
  <c r="AG19" i="21"/>
  <c r="AG19" i="114"/>
  <c r="AG19" i="99"/>
  <c r="B26" i="150"/>
  <c r="B26" i="148"/>
  <c r="B26" i="147"/>
  <c r="B26" i="146"/>
  <c r="B26" i="115"/>
  <c r="B26" i="40"/>
  <c r="B26" i="149"/>
  <c r="B26" i="174"/>
  <c r="B26" i="29"/>
  <c r="B26" i="42"/>
  <c r="B26" i="173"/>
  <c r="B26" i="77"/>
  <c r="B26" i="21"/>
  <c r="B26" i="104"/>
  <c r="B26" i="114"/>
  <c r="B26" i="99"/>
  <c r="V37" i="2"/>
  <c r="V36" i="150"/>
  <c r="V36" i="148"/>
  <c r="V36" i="147"/>
  <c r="V36" i="146"/>
  <c r="V36" i="174"/>
  <c r="V36" i="115"/>
  <c r="V36" i="149"/>
  <c r="V36" i="29"/>
  <c r="V36" i="42"/>
  <c r="V36" i="77"/>
  <c r="V36" i="40"/>
  <c r="V36" i="173"/>
  <c r="V36" i="21"/>
  <c r="V36" i="104"/>
  <c r="V36" i="114"/>
  <c r="V36" i="99"/>
  <c r="AO36" i="150"/>
  <c r="AO36" i="148"/>
  <c r="AO36" i="147"/>
  <c r="AO36" i="146"/>
  <c r="AO36" i="149"/>
  <c r="AO36" i="174"/>
  <c r="AO36" i="40"/>
  <c r="AO36" i="77"/>
  <c r="AO36" i="115"/>
  <c r="AO36" i="29"/>
  <c r="AO36" i="21"/>
  <c r="AO36" i="173"/>
  <c r="AO36" i="99"/>
  <c r="AO36" i="42"/>
  <c r="AO36" i="114"/>
  <c r="AO36" i="104"/>
  <c r="B57" i="173"/>
  <c r="B57" i="21"/>
  <c r="B57" i="114"/>
  <c r="B57" i="99"/>
  <c r="B57" i="104"/>
  <c r="K32" i="2"/>
  <c r="K32" i="106" s="1"/>
  <c r="K32" i="112" s="1"/>
  <c r="K31" i="150"/>
  <c r="K31" i="148"/>
  <c r="K31" i="147"/>
  <c r="K31" i="146"/>
  <c r="K31" i="149"/>
  <c r="K31" i="174"/>
  <c r="K31" i="115"/>
  <c r="K31" i="40"/>
  <c r="K31" i="77"/>
  <c r="K31" i="29"/>
  <c r="K31" i="42"/>
  <c r="K31" i="173"/>
  <c r="K31" i="21"/>
  <c r="K31" i="104"/>
  <c r="K31" i="114"/>
  <c r="K31" i="99"/>
  <c r="M26" i="150"/>
  <c r="M26" i="148"/>
  <c r="M26" i="147"/>
  <c r="M26" i="146"/>
  <c r="M26" i="149"/>
  <c r="M26" i="174"/>
  <c r="M26" i="40"/>
  <c r="M26" i="115"/>
  <c r="M26" i="77"/>
  <c r="M26" i="29"/>
  <c r="M26" i="173"/>
  <c r="M26" i="42"/>
  <c r="M26" i="104"/>
  <c r="M26" i="114"/>
  <c r="M26" i="99"/>
  <c r="M26" i="21"/>
  <c r="AJ44" i="2"/>
  <c r="AJ43" i="173"/>
  <c r="AJ43" i="21"/>
  <c r="AJ43" i="104"/>
  <c r="AJ43" i="114"/>
  <c r="AJ43" i="99"/>
  <c r="R27" i="2"/>
  <c r="R27" i="106" s="1"/>
  <c r="R27" i="112" s="1"/>
  <c r="R26" i="150"/>
  <c r="R26" i="148"/>
  <c r="R26" i="147"/>
  <c r="R26" i="146"/>
  <c r="R26" i="115"/>
  <c r="R26" i="40"/>
  <c r="R26" i="174"/>
  <c r="R26" i="149"/>
  <c r="R26" i="29"/>
  <c r="R26" i="42"/>
  <c r="R26" i="173"/>
  <c r="R26" i="77"/>
  <c r="R26" i="21"/>
  <c r="R26" i="104"/>
  <c r="R26" i="114"/>
  <c r="R26" i="99"/>
  <c r="X43" i="173"/>
  <c r="X43" i="21"/>
  <c r="X43" i="104"/>
  <c r="X43" i="114"/>
  <c r="X43" i="99"/>
  <c r="X32" i="150"/>
  <c r="X32" i="148"/>
  <c r="X32" i="147"/>
  <c r="X32" i="146"/>
  <c r="X32" i="149"/>
  <c r="X32" i="115"/>
  <c r="X32" i="40"/>
  <c r="X32" i="174"/>
  <c r="X32" i="77"/>
  <c r="X32" i="29"/>
  <c r="X32" i="173"/>
  <c r="X32" i="42"/>
  <c r="X32" i="104"/>
  <c r="X32" i="21"/>
  <c r="X32" i="99"/>
  <c r="X32" i="114"/>
  <c r="H32" i="150"/>
  <c r="H32" i="148"/>
  <c r="H32" i="147"/>
  <c r="H32" i="146"/>
  <c r="H32" i="149"/>
  <c r="H32" i="115"/>
  <c r="H32" i="40"/>
  <c r="H32" i="174"/>
  <c r="H32" i="77"/>
  <c r="H32" i="29"/>
  <c r="H32" i="173"/>
  <c r="H32" i="42"/>
  <c r="H32" i="104"/>
  <c r="H32" i="99"/>
  <c r="H32" i="114"/>
  <c r="H32" i="21"/>
  <c r="H37" i="150"/>
  <c r="H37" i="148"/>
  <c r="H37" i="147"/>
  <c r="H37" i="149"/>
  <c r="H37" i="146"/>
  <c r="H37" i="115"/>
  <c r="H37" i="174"/>
  <c r="H37" i="40"/>
  <c r="H37" i="77"/>
  <c r="H37" i="42"/>
  <c r="H37" i="29"/>
  <c r="H37" i="104"/>
  <c r="H37" i="114"/>
  <c r="H37" i="99"/>
  <c r="H37" i="173"/>
  <c r="H37" i="21"/>
  <c r="AH36" i="150"/>
  <c r="AH36" i="147"/>
  <c r="AH36" i="146"/>
  <c r="AH36" i="148"/>
  <c r="AH36" i="174"/>
  <c r="AH36" i="115"/>
  <c r="AH36" i="149"/>
  <c r="AH36" i="77"/>
  <c r="AH36" i="29"/>
  <c r="AH36" i="42"/>
  <c r="AH36" i="40"/>
  <c r="AH36" i="173"/>
  <c r="AH36" i="21"/>
  <c r="AH36" i="104"/>
  <c r="AH36" i="114"/>
  <c r="AH36" i="99"/>
  <c r="I36" i="150"/>
  <c r="I36" i="148"/>
  <c r="I36" i="147"/>
  <c r="I36" i="146"/>
  <c r="I36" i="149"/>
  <c r="I36" i="174"/>
  <c r="I36" i="40"/>
  <c r="I36" i="77"/>
  <c r="I36" i="115"/>
  <c r="I36" i="29"/>
  <c r="I36" i="114"/>
  <c r="I36" i="42"/>
  <c r="I36" i="173"/>
  <c r="I36" i="99"/>
  <c r="I36" i="21"/>
  <c r="I36" i="104"/>
  <c r="AE31" i="150"/>
  <c r="AE31" i="148"/>
  <c r="AE31" i="147"/>
  <c r="AE31" i="146"/>
  <c r="AE31" i="149"/>
  <c r="AE31" i="174"/>
  <c r="AE31" i="115"/>
  <c r="AE31" i="40"/>
  <c r="AE31" i="77"/>
  <c r="AE31" i="29"/>
  <c r="AE31" i="42"/>
  <c r="AE31" i="173"/>
  <c r="AE31" i="21"/>
  <c r="AE31" i="104"/>
  <c r="AE31" i="114"/>
  <c r="AE31" i="99"/>
  <c r="L44" i="173"/>
  <c r="L44" i="21"/>
  <c r="L44" i="104"/>
  <c r="L44" i="99"/>
  <c r="L44" i="114"/>
  <c r="AJ31" i="150"/>
  <c r="AJ31" i="148"/>
  <c r="AJ31" i="147"/>
  <c r="AJ31" i="146"/>
  <c r="AJ31" i="149"/>
  <c r="AJ31" i="174"/>
  <c r="AJ31" i="115"/>
  <c r="AJ31" i="40"/>
  <c r="AJ31" i="77"/>
  <c r="AJ31" i="42"/>
  <c r="AJ31" i="173"/>
  <c r="AJ31" i="29"/>
  <c r="AJ31" i="21"/>
  <c r="AJ31" i="99"/>
  <c r="AJ31" i="104"/>
  <c r="AJ31" i="114"/>
  <c r="O43" i="21"/>
  <c r="O43" i="173"/>
  <c r="O43" i="104"/>
  <c r="O43" i="114"/>
  <c r="O43" i="99"/>
  <c r="AG26" i="150"/>
  <c r="AG26" i="148"/>
  <c r="AG26" i="147"/>
  <c r="AG26" i="146"/>
  <c r="AG26" i="149"/>
  <c r="AG26" i="174"/>
  <c r="AG26" i="40"/>
  <c r="AG26" i="77"/>
  <c r="AG26" i="29"/>
  <c r="AG26" i="115"/>
  <c r="AG26" i="173"/>
  <c r="AG26" i="42"/>
  <c r="AG26" i="21"/>
  <c r="AG26" i="99"/>
  <c r="AG26" i="104"/>
  <c r="AG26" i="114"/>
  <c r="I58" i="104"/>
  <c r="I58" i="173"/>
  <c r="I58" i="21"/>
  <c r="I58" i="114"/>
  <c r="I58" i="99"/>
  <c r="P43" i="173"/>
  <c r="P43" i="21"/>
  <c r="P43" i="104"/>
  <c r="P43" i="114"/>
  <c r="P43" i="99"/>
  <c r="U37" i="150"/>
  <c r="U37" i="147"/>
  <c r="U37" i="148"/>
  <c r="U37" i="146"/>
  <c r="U37" i="174"/>
  <c r="U37" i="115"/>
  <c r="U37" i="149"/>
  <c r="U37" i="29"/>
  <c r="U37" i="42"/>
  <c r="U37" i="77"/>
  <c r="U37" i="173"/>
  <c r="U37" i="21"/>
  <c r="U37" i="114"/>
  <c r="U37" i="40"/>
  <c r="U37" i="104"/>
  <c r="U37" i="99"/>
  <c r="U57" i="173"/>
  <c r="U57" i="21"/>
  <c r="U57" i="104"/>
  <c r="U57" i="114"/>
  <c r="U57" i="99"/>
  <c r="M36" i="150"/>
  <c r="M36" i="148"/>
  <c r="M36" i="147"/>
  <c r="M36" i="149"/>
  <c r="M36" i="115"/>
  <c r="M36" i="174"/>
  <c r="M36" i="146"/>
  <c r="M36" i="40"/>
  <c r="M36" i="77"/>
  <c r="M36" i="42"/>
  <c r="M36" i="29"/>
  <c r="M36" i="21"/>
  <c r="M36" i="104"/>
  <c r="M36" i="114"/>
  <c r="M36" i="99"/>
  <c r="M36" i="173"/>
  <c r="K57" i="173"/>
  <c r="K57" i="114"/>
  <c r="K57" i="99"/>
  <c r="K57" i="21"/>
  <c r="K57" i="104"/>
  <c r="S43" i="21"/>
  <c r="S43" i="104"/>
  <c r="S43" i="114"/>
  <c r="S43" i="99"/>
  <c r="S43" i="173"/>
  <c r="E43" i="173"/>
  <c r="E43" i="21"/>
  <c r="E43" i="104"/>
  <c r="E43" i="114"/>
  <c r="E43" i="99"/>
  <c r="AK44" i="104"/>
  <c r="AK44" i="173"/>
  <c r="AK44" i="21"/>
  <c r="AK44" i="114"/>
  <c r="AK44" i="99"/>
  <c r="AC43" i="173"/>
  <c r="AC43" i="21"/>
  <c r="AC43" i="104"/>
  <c r="AC43" i="114"/>
  <c r="AC43" i="99"/>
  <c r="AH27" i="150"/>
  <c r="AH27" i="148"/>
  <c r="AH27" i="147"/>
  <c r="AH27" i="146"/>
  <c r="AH27" i="149"/>
  <c r="AH27" i="174"/>
  <c r="AH27" i="115"/>
  <c r="AH27" i="40"/>
  <c r="AH27" i="77"/>
  <c r="AH27" i="29"/>
  <c r="AH27" i="42"/>
  <c r="AH27" i="173"/>
  <c r="AH27" i="21"/>
  <c r="AH27" i="114"/>
  <c r="AH27" i="99"/>
  <c r="AH27" i="104"/>
  <c r="F31" i="150"/>
  <c r="F31" i="148"/>
  <c r="F31" i="147"/>
  <c r="F31" i="146"/>
  <c r="F31" i="174"/>
  <c r="F31" i="115"/>
  <c r="F31" i="40"/>
  <c r="F31" i="149"/>
  <c r="F31" i="29"/>
  <c r="F31" i="42"/>
  <c r="F31" i="173"/>
  <c r="F31" i="77"/>
  <c r="F31" i="21"/>
  <c r="F31" i="104"/>
  <c r="F31" i="114"/>
  <c r="F31" i="99"/>
  <c r="X27" i="150"/>
  <c r="X27" i="148"/>
  <c r="X27" i="147"/>
  <c r="X27" i="146"/>
  <c r="X27" i="149"/>
  <c r="X27" i="40"/>
  <c r="X27" i="115"/>
  <c r="X27" i="77"/>
  <c r="X27" i="29"/>
  <c r="X27" i="174"/>
  <c r="X27" i="173"/>
  <c r="X27" i="104"/>
  <c r="X27" i="42"/>
  <c r="X27" i="21"/>
  <c r="X27" i="114"/>
  <c r="X27" i="99"/>
  <c r="E31" i="150"/>
  <c r="E31" i="148"/>
  <c r="E31" i="147"/>
  <c r="E31" i="146"/>
  <c r="E31" i="149"/>
  <c r="E31" i="174"/>
  <c r="E31" i="40"/>
  <c r="E31" i="77"/>
  <c r="E31" i="29"/>
  <c r="E31" i="115"/>
  <c r="E31" i="173"/>
  <c r="E31" i="114"/>
  <c r="E31" i="42"/>
  <c r="E31" i="99"/>
  <c r="E31" i="104"/>
  <c r="E31" i="21"/>
  <c r="AC31" i="150"/>
  <c r="AC31" i="148"/>
  <c r="AC31" i="147"/>
  <c r="AC31" i="146"/>
  <c r="AC31" i="149"/>
  <c r="AC31" i="40"/>
  <c r="AC31" i="115"/>
  <c r="AC31" i="174"/>
  <c r="AC31" i="77"/>
  <c r="AC31" i="29"/>
  <c r="AC31" i="173"/>
  <c r="AC31" i="42"/>
  <c r="AC31" i="21"/>
  <c r="AC31" i="99"/>
  <c r="AC31" i="104"/>
  <c r="AC31" i="114"/>
  <c r="I43" i="173"/>
  <c r="I43" i="21"/>
  <c r="I43" i="104"/>
  <c r="I43" i="114"/>
  <c r="I43" i="99"/>
  <c r="W31" i="150"/>
  <c r="W31" i="148"/>
  <c r="W31" i="147"/>
  <c r="W31" i="146"/>
  <c r="W31" i="149"/>
  <c r="W31" i="174"/>
  <c r="W31" i="115"/>
  <c r="W31" i="40"/>
  <c r="W31" i="77"/>
  <c r="W31" i="29"/>
  <c r="W31" i="42"/>
  <c r="W31" i="173"/>
  <c r="W31" i="21"/>
  <c r="W31" i="104"/>
  <c r="W31" i="114"/>
  <c r="W31" i="99"/>
  <c r="AG13" i="150"/>
  <c r="AG13" i="148"/>
  <c r="AG13" i="147"/>
  <c r="AG13" i="146"/>
  <c r="AG13" i="149"/>
  <c r="AG13" i="174"/>
  <c r="AG13" i="115"/>
  <c r="AG13" i="40"/>
  <c r="AG13" i="77"/>
  <c r="AG13" i="29"/>
  <c r="AG13" i="42"/>
  <c r="AG13" i="173"/>
  <c r="AG13" i="104"/>
  <c r="AG13" i="21"/>
  <c r="AG13" i="99"/>
  <c r="AG13" i="114"/>
  <c r="AO31" i="150"/>
  <c r="AO31" i="148"/>
  <c r="AO31" i="149"/>
  <c r="AO31" i="147"/>
  <c r="AO31" i="146"/>
  <c r="AO31" i="115"/>
  <c r="AO31" i="174"/>
  <c r="AO31" i="40"/>
  <c r="AO31" i="77"/>
  <c r="AO31" i="29"/>
  <c r="AO31" i="42"/>
  <c r="AO31" i="173"/>
  <c r="AO31" i="21"/>
  <c r="AO31" i="104"/>
  <c r="AO31" i="114"/>
  <c r="AO31" i="99"/>
  <c r="AE43" i="173"/>
  <c r="AE43" i="104"/>
  <c r="AE43" i="114"/>
  <c r="AE43" i="99"/>
  <c r="AE43" i="21"/>
  <c r="O31" i="150"/>
  <c r="O31" i="148"/>
  <c r="O31" i="147"/>
  <c r="O31" i="146"/>
  <c r="O31" i="149"/>
  <c r="O31" i="174"/>
  <c r="O31" i="115"/>
  <c r="O31" i="40"/>
  <c r="O31" i="77"/>
  <c r="O31" i="29"/>
  <c r="O31" i="42"/>
  <c r="O31" i="173"/>
  <c r="O31" i="21"/>
  <c r="O31" i="104"/>
  <c r="O31" i="114"/>
  <c r="O31" i="99"/>
  <c r="E37" i="150"/>
  <c r="E37" i="147"/>
  <c r="E37" i="148"/>
  <c r="E37" i="146"/>
  <c r="E37" i="174"/>
  <c r="E37" i="115"/>
  <c r="E37" i="29"/>
  <c r="E37" i="42"/>
  <c r="E37" i="149"/>
  <c r="E37" i="77"/>
  <c r="E37" i="173"/>
  <c r="E37" i="21"/>
  <c r="E37" i="114"/>
  <c r="E37" i="40"/>
  <c r="E37" i="104"/>
  <c r="E37" i="99"/>
  <c r="AD43" i="173"/>
  <c r="AD43" i="21"/>
  <c r="AD43" i="104"/>
  <c r="AD43" i="114"/>
  <c r="AD43" i="99"/>
  <c r="AK26" i="150"/>
  <c r="AK26" i="148"/>
  <c r="AK26" i="149"/>
  <c r="AK26" i="174"/>
  <c r="AK26" i="146"/>
  <c r="AK26" i="115"/>
  <c r="AK26" i="77"/>
  <c r="AK26" i="29"/>
  <c r="AK26" i="40"/>
  <c r="AK26" i="42"/>
  <c r="AK26" i="173"/>
  <c r="AK26" i="21"/>
  <c r="AK26" i="104"/>
  <c r="AK26" i="114"/>
  <c r="AK26" i="99"/>
  <c r="AK26" i="147"/>
  <c r="O57" i="104"/>
  <c r="O57" i="173"/>
  <c r="O57" i="114"/>
  <c r="O57" i="99"/>
  <c r="O57" i="21"/>
  <c r="K26" i="150"/>
  <c r="K26" i="148"/>
  <c r="K26" i="147"/>
  <c r="K26" i="146"/>
  <c r="K26" i="149"/>
  <c r="K26" i="115"/>
  <c r="K26" i="40"/>
  <c r="K26" i="174"/>
  <c r="K26" i="77"/>
  <c r="K26" i="29"/>
  <c r="K26" i="42"/>
  <c r="K26" i="173"/>
  <c r="K26" i="21"/>
  <c r="K26" i="104"/>
  <c r="K26" i="114"/>
  <c r="K26" i="99"/>
  <c r="AM27" i="150"/>
  <c r="AM27" i="148"/>
  <c r="AM27" i="147"/>
  <c r="AM27" i="146"/>
  <c r="AM27" i="149"/>
  <c r="AM27" i="174"/>
  <c r="AM27" i="115"/>
  <c r="AM27" i="40"/>
  <c r="AM27" i="77"/>
  <c r="AM27" i="29"/>
  <c r="AM27" i="42"/>
  <c r="AM27" i="173"/>
  <c r="AM27" i="104"/>
  <c r="AM27" i="21"/>
  <c r="AM27" i="99"/>
  <c r="AM27" i="114"/>
  <c r="AI31" i="150"/>
  <c r="AI31" i="148"/>
  <c r="AI31" i="147"/>
  <c r="AI31" i="146"/>
  <c r="AI31" i="149"/>
  <c r="AI31" i="174"/>
  <c r="AI31" i="115"/>
  <c r="AI31" i="40"/>
  <c r="AI31" i="77"/>
  <c r="AI31" i="29"/>
  <c r="AI31" i="42"/>
  <c r="AI31" i="173"/>
  <c r="AI31" i="21"/>
  <c r="AI31" i="104"/>
  <c r="AI31" i="114"/>
  <c r="AI31" i="99"/>
  <c r="B43" i="173"/>
  <c r="B43" i="21"/>
  <c r="B43" i="114"/>
  <c r="B43" i="99"/>
  <c r="B43" i="104"/>
  <c r="Z43" i="173"/>
  <c r="Z43" i="21"/>
  <c r="Z43" i="114"/>
  <c r="Z43" i="99"/>
  <c r="Z43" i="104"/>
  <c r="AG43" i="173"/>
  <c r="AG43" i="21"/>
  <c r="AG43" i="104"/>
  <c r="AG43" i="114"/>
  <c r="AG43" i="99"/>
  <c r="R31" i="150"/>
  <c r="R31" i="148"/>
  <c r="R31" i="147"/>
  <c r="R31" i="146"/>
  <c r="R31" i="174"/>
  <c r="R31" i="115"/>
  <c r="R31" i="40"/>
  <c r="R31" i="149"/>
  <c r="R31" i="42"/>
  <c r="R31" i="173"/>
  <c r="R31" i="77"/>
  <c r="R31" i="29"/>
  <c r="R31" i="21"/>
  <c r="R31" i="104"/>
  <c r="R31" i="114"/>
  <c r="R31" i="99"/>
  <c r="F37" i="2"/>
  <c r="F36" i="150"/>
  <c r="F36" i="148"/>
  <c r="F36" i="147"/>
  <c r="F36" i="146"/>
  <c r="F36" i="174"/>
  <c r="F36" i="115"/>
  <c r="F36" i="149"/>
  <c r="F36" i="29"/>
  <c r="F36" i="42"/>
  <c r="F36" i="77"/>
  <c r="F36" i="40"/>
  <c r="F36" i="173"/>
  <c r="F36" i="21"/>
  <c r="F36" i="104"/>
  <c r="F36" i="114"/>
  <c r="F36" i="99"/>
  <c r="AD27" i="2"/>
  <c r="AD26" i="150"/>
  <c r="AD26" i="148"/>
  <c r="AD26" i="147"/>
  <c r="AD26" i="146"/>
  <c r="AD26" i="174"/>
  <c r="AD26" i="115"/>
  <c r="AD26" i="40"/>
  <c r="AD26" i="149"/>
  <c r="AD26" i="42"/>
  <c r="AD26" i="173"/>
  <c r="AD26" i="77"/>
  <c r="AD26" i="29"/>
  <c r="AD26" i="21"/>
  <c r="AD26" i="104"/>
  <c r="AD26" i="114"/>
  <c r="AD26" i="99"/>
  <c r="AO43" i="173"/>
  <c r="AO43" i="21"/>
  <c r="AO43" i="104"/>
  <c r="AO43" i="114"/>
  <c r="AO43" i="99"/>
  <c r="N26" i="150"/>
  <c r="N26" i="148"/>
  <c r="N26" i="147"/>
  <c r="N26" i="146"/>
  <c r="N26" i="174"/>
  <c r="N26" i="115"/>
  <c r="N26" i="40"/>
  <c r="N26" i="149"/>
  <c r="N26" i="42"/>
  <c r="N26" i="173"/>
  <c r="N26" i="77"/>
  <c r="N26" i="29"/>
  <c r="N26" i="21"/>
  <c r="N26" i="104"/>
  <c r="N26" i="114"/>
  <c r="N26" i="99"/>
  <c r="AI37" i="2"/>
  <c r="AI37" i="106" s="1"/>
  <c r="AI37" i="112" s="1"/>
  <c r="AI36" i="150"/>
  <c r="AI36" i="148"/>
  <c r="AI36" i="147"/>
  <c r="AI36" i="146"/>
  <c r="AI36" i="149"/>
  <c r="AI36" i="174"/>
  <c r="AI36" i="115"/>
  <c r="AI36" i="40"/>
  <c r="AI36" i="77"/>
  <c r="AI36" i="29"/>
  <c r="AI36" i="42"/>
  <c r="AI36" i="173"/>
  <c r="AI36" i="21"/>
  <c r="AI36" i="104"/>
  <c r="AI36" i="114"/>
  <c r="AI36" i="99"/>
  <c r="AO56" i="173"/>
  <c r="AO56" i="21"/>
  <c r="AO56" i="104"/>
  <c r="AO56" i="114"/>
  <c r="AO56" i="99"/>
  <c r="N36" i="150"/>
  <c r="N36" i="147"/>
  <c r="N36" i="148"/>
  <c r="N36" i="146"/>
  <c r="N36" i="149"/>
  <c r="N36" i="174"/>
  <c r="N36" i="115"/>
  <c r="N36" i="40"/>
  <c r="N36" i="29"/>
  <c r="N36" i="42"/>
  <c r="N36" i="173"/>
  <c r="N36" i="21"/>
  <c r="N36" i="104"/>
  <c r="N36" i="114"/>
  <c r="N36" i="77"/>
  <c r="N36" i="99"/>
  <c r="AH57" i="2"/>
  <c r="AH56" i="173"/>
  <c r="AH56" i="21"/>
  <c r="AH56" i="104"/>
  <c r="AH56" i="114"/>
  <c r="AH56" i="99"/>
  <c r="L36" i="148"/>
  <c r="L36" i="150"/>
  <c r="L36" i="147"/>
  <c r="L36" i="146"/>
  <c r="L36" i="149"/>
  <c r="L36" i="174"/>
  <c r="L36" i="115"/>
  <c r="L36" i="40"/>
  <c r="L36" i="77"/>
  <c r="L36" i="29"/>
  <c r="L36" i="42"/>
  <c r="L36" i="173"/>
  <c r="L36" i="21"/>
  <c r="L36" i="114"/>
  <c r="L36" i="99"/>
  <c r="L36" i="104"/>
  <c r="Z36" i="150"/>
  <c r="Z36" i="147"/>
  <c r="Z36" i="148"/>
  <c r="Z36" i="146"/>
  <c r="Z36" i="174"/>
  <c r="Z36" i="115"/>
  <c r="Z36" i="149"/>
  <c r="Z36" i="29"/>
  <c r="Z36" i="42"/>
  <c r="Z36" i="77"/>
  <c r="Z36" i="40"/>
  <c r="Z36" i="173"/>
  <c r="Z36" i="21"/>
  <c r="Z36" i="104"/>
  <c r="Z36" i="114"/>
  <c r="Z36" i="99"/>
  <c r="AM43" i="21"/>
  <c r="AM43" i="104"/>
  <c r="AM43" i="114"/>
  <c r="AM43" i="99"/>
  <c r="AM43" i="173"/>
  <c r="Y31" i="150"/>
  <c r="Y31" i="148"/>
  <c r="Y31" i="147"/>
  <c r="Y31" i="149"/>
  <c r="Y31" i="146"/>
  <c r="Y31" i="115"/>
  <c r="Y31" i="174"/>
  <c r="Y31" i="77"/>
  <c r="Y31" i="29"/>
  <c r="Y31" i="40"/>
  <c r="Y31" i="42"/>
  <c r="Y31" i="21"/>
  <c r="Y31" i="104"/>
  <c r="Y31" i="173"/>
  <c r="Y31" i="114"/>
  <c r="Y31" i="99"/>
  <c r="L57" i="173"/>
  <c r="L57" i="21"/>
  <c r="L57" i="104"/>
  <c r="L57" i="114"/>
  <c r="L57" i="99"/>
  <c r="AF36" i="150"/>
  <c r="AF36" i="148"/>
  <c r="AF36" i="147"/>
  <c r="AF36" i="146"/>
  <c r="AF36" i="149"/>
  <c r="AF36" i="174"/>
  <c r="AF36" i="115"/>
  <c r="AF36" i="40"/>
  <c r="AF36" i="77"/>
  <c r="AF36" i="29"/>
  <c r="AF36" i="42"/>
  <c r="AF36" i="173"/>
  <c r="AF36" i="21"/>
  <c r="AF36" i="99"/>
  <c r="AF36" i="104"/>
  <c r="AF36" i="114"/>
  <c r="Q31" i="150"/>
  <c r="Q31" i="148"/>
  <c r="Q31" i="147"/>
  <c r="Q31" i="146"/>
  <c r="Q31" i="149"/>
  <c r="Q31" i="40"/>
  <c r="Q31" i="115"/>
  <c r="Q31" i="77"/>
  <c r="Q31" i="29"/>
  <c r="Q31" i="173"/>
  <c r="Q31" i="174"/>
  <c r="Q31" i="42"/>
  <c r="Q31" i="104"/>
  <c r="Q31" i="114"/>
  <c r="Q31" i="99"/>
  <c r="Q31" i="21"/>
  <c r="J26" i="150"/>
  <c r="J26" i="148"/>
  <c r="J26" i="147"/>
  <c r="J26" i="146"/>
  <c r="J26" i="115"/>
  <c r="J26" i="40"/>
  <c r="J26" i="149"/>
  <c r="J26" i="174"/>
  <c r="J26" i="77"/>
  <c r="J26" i="29"/>
  <c r="J26" i="42"/>
  <c r="J26" i="173"/>
  <c r="J26" i="21"/>
  <c r="J26" i="104"/>
  <c r="J26" i="114"/>
  <c r="J26" i="99"/>
  <c r="S36" i="150"/>
  <c r="S36" i="148"/>
  <c r="S36" i="147"/>
  <c r="S36" i="146"/>
  <c r="S36" i="149"/>
  <c r="S36" i="174"/>
  <c r="S36" i="115"/>
  <c r="S36" i="40"/>
  <c r="S36" i="77"/>
  <c r="S36" i="29"/>
  <c r="S36" i="42"/>
  <c r="S36" i="173"/>
  <c r="S36" i="21"/>
  <c r="S36" i="104"/>
  <c r="S36" i="114"/>
  <c r="S36" i="99"/>
  <c r="J58" i="2"/>
  <c r="J57" i="173"/>
  <c r="J57" i="21"/>
  <c r="J57" i="114"/>
  <c r="J57" i="99"/>
  <c r="J57" i="104"/>
  <c r="D44" i="2"/>
  <c r="D44" i="106" s="1"/>
  <c r="D44" i="112" s="1"/>
  <c r="D43" i="173"/>
  <c r="D43" i="21"/>
  <c r="D43" i="104"/>
  <c r="D43" i="114"/>
  <c r="D43" i="99"/>
  <c r="AF57" i="173"/>
  <c r="AF57" i="21"/>
  <c r="AF57" i="104"/>
  <c r="AF57" i="114"/>
  <c r="AF57" i="99"/>
  <c r="S31" i="150"/>
  <c r="S31" i="148"/>
  <c r="S31" i="147"/>
  <c r="S31" i="146"/>
  <c r="S31" i="149"/>
  <c r="S31" i="174"/>
  <c r="S31" i="115"/>
  <c r="S31" i="40"/>
  <c r="S31" i="77"/>
  <c r="S31" i="29"/>
  <c r="S31" i="42"/>
  <c r="S31" i="173"/>
  <c r="S31" i="21"/>
  <c r="S31" i="104"/>
  <c r="S31" i="114"/>
  <c r="S31" i="99"/>
  <c r="P31" i="150"/>
  <c r="P31" i="148"/>
  <c r="P31" i="147"/>
  <c r="P31" i="146"/>
  <c r="P31" i="149"/>
  <c r="P31" i="174"/>
  <c r="P31" i="115"/>
  <c r="P31" i="40"/>
  <c r="P31" i="77"/>
  <c r="P31" i="29"/>
  <c r="P31" i="42"/>
  <c r="P31" i="173"/>
  <c r="P31" i="21"/>
  <c r="P31" i="114"/>
  <c r="P31" i="99"/>
  <c r="P31" i="104"/>
  <c r="AE57" i="104"/>
  <c r="AE57" i="173"/>
  <c r="AE57" i="114"/>
  <c r="AE57" i="99"/>
  <c r="AE57" i="21"/>
  <c r="AF37" i="150"/>
  <c r="AF37" i="148"/>
  <c r="AF37" i="147"/>
  <c r="AF37" i="146"/>
  <c r="AF37" i="149"/>
  <c r="AF37" i="115"/>
  <c r="AF37" i="40"/>
  <c r="AF37" i="77"/>
  <c r="AF37" i="174"/>
  <c r="AF37" i="104"/>
  <c r="AF37" i="42"/>
  <c r="AF37" i="173"/>
  <c r="AF37" i="21"/>
  <c r="AF37" i="114"/>
  <c r="AF37" i="29"/>
  <c r="AF37" i="99"/>
  <c r="F26" i="148"/>
  <c r="F26" i="150"/>
  <c r="F26" i="147"/>
  <c r="F26" i="146"/>
  <c r="F26" i="149"/>
  <c r="F26" i="115"/>
  <c r="F26" i="40"/>
  <c r="F26" i="174"/>
  <c r="F26" i="42"/>
  <c r="F26" i="173"/>
  <c r="F26" i="29"/>
  <c r="F26" i="21"/>
  <c r="F26" i="104"/>
  <c r="F26" i="114"/>
  <c r="F26" i="77"/>
  <c r="F26" i="99"/>
  <c r="AG22" i="150"/>
  <c r="AG22" i="148"/>
  <c r="AG22" i="147"/>
  <c r="AG22" i="146"/>
  <c r="AG22" i="115"/>
  <c r="AG22" i="40"/>
  <c r="AG22" i="149"/>
  <c r="AG22" i="174"/>
  <c r="AG22" i="77"/>
  <c r="AG22" i="42"/>
  <c r="AG22" i="173"/>
  <c r="AG22" i="29"/>
  <c r="AG22" i="21"/>
  <c r="AG22" i="114"/>
  <c r="AG22" i="104"/>
  <c r="AG22" i="99"/>
  <c r="AH44" i="104"/>
  <c r="AH44" i="173"/>
  <c r="AH44" i="21"/>
  <c r="AH44" i="114"/>
  <c r="AH44" i="99"/>
  <c r="R43" i="173"/>
  <c r="R43" i="21"/>
  <c r="R43" i="114"/>
  <c r="R43" i="99"/>
  <c r="R43" i="104"/>
  <c r="Q26" i="150"/>
  <c r="Q26" i="148"/>
  <c r="Q26" i="147"/>
  <c r="Q26" i="146"/>
  <c r="Q26" i="149"/>
  <c r="Q26" i="174"/>
  <c r="Q26" i="40"/>
  <c r="Q26" i="77"/>
  <c r="Q26" i="29"/>
  <c r="Q26" i="115"/>
  <c r="Q26" i="173"/>
  <c r="Q26" i="99"/>
  <c r="Q26" i="114"/>
  <c r="Q26" i="42"/>
  <c r="Q26" i="104"/>
  <c r="Q26" i="21"/>
  <c r="AN36" i="150"/>
  <c r="AN36" i="148"/>
  <c r="AN36" i="147"/>
  <c r="AN36" i="146"/>
  <c r="AN36" i="149"/>
  <c r="AN36" i="174"/>
  <c r="AN36" i="115"/>
  <c r="AN36" i="40"/>
  <c r="AN36" i="77"/>
  <c r="AN36" i="29"/>
  <c r="AN36" i="42"/>
  <c r="AN36" i="173"/>
  <c r="AN36" i="21"/>
  <c r="AN36" i="99"/>
  <c r="AN36" i="104"/>
  <c r="AN36" i="114"/>
  <c r="AB37" i="150"/>
  <c r="AB37" i="148"/>
  <c r="AB37" i="147"/>
  <c r="AB37" i="146"/>
  <c r="AB37" i="149"/>
  <c r="AB37" i="115"/>
  <c r="AB37" i="174"/>
  <c r="AB37" i="40"/>
  <c r="AB37" i="77"/>
  <c r="AB37" i="42"/>
  <c r="AB37" i="104"/>
  <c r="AB37" i="29"/>
  <c r="AB37" i="99"/>
  <c r="AB37" i="173"/>
  <c r="AB37" i="21"/>
  <c r="AB37" i="114"/>
  <c r="U31" i="150"/>
  <c r="U31" i="148"/>
  <c r="U31" i="147"/>
  <c r="U31" i="146"/>
  <c r="U31" i="149"/>
  <c r="U31" i="174"/>
  <c r="U31" i="40"/>
  <c r="U31" i="77"/>
  <c r="U31" i="29"/>
  <c r="U31" i="115"/>
  <c r="U31" i="173"/>
  <c r="U31" i="21"/>
  <c r="U31" i="114"/>
  <c r="U31" i="99"/>
  <c r="U31" i="42"/>
  <c r="U31" i="104"/>
  <c r="AN26" i="150"/>
  <c r="AN26" i="148"/>
  <c r="AN26" i="147"/>
  <c r="AN26" i="146"/>
  <c r="AN26" i="149"/>
  <c r="AN26" i="174"/>
  <c r="AN26" i="115"/>
  <c r="AN26" i="40"/>
  <c r="AN26" i="77"/>
  <c r="AN26" i="42"/>
  <c r="AN26" i="173"/>
  <c r="AN26" i="21"/>
  <c r="AN26" i="99"/>
  <c r="AN26" i="104"/>
  <c r="AN26" i="29"/>
  <c r="AN26" i="114"/>
  <c r="B58" i="104"/>
  <c r="B58" i="173"/>
  <c r="B58" i="21"/>
  <c r="B58" i="114"/>
  <c r="B58" i="99"/>
  <c r="AL57" i="173"/>
  <c r="AL57" i="21"/>
  <c r="AL57" i="114"/>
  <c r="AL57" i="99"/>
  <c r="AL57" i="104"/>
  <c r="AM37" i="2"/>
  <c r="AM38" i="2" s="1"/>
  <c r="AM36" i="150"/>
  <c r="AM36" i="148"/>
  <c r="AM36" i="147"/>
  <c r="AM36" i="146"/>
  <c r="AM36" i="149"/>
  <c r="AM36" i="174"/>
  <c r="AM36" i="115"/>
  <c r="AM36" i="40"/>
  <c r="AM36" i="77"/>
  <c r="AM36" i="29"/>
  <c r="AM36" i="42"/>
  <c r="AM36" i="173"/>
  <c r="AM36" i="21"/>
  <c r="AM36" i="104"/>
  <c r="AM36" i="114"/>
  <c r="AM36" i="99"/>
  <c r="AL56" i="173"/>
  <c r="AL56" i="21"/>
  <c r="AL56" i="114"/>
  <c r="AL56" i="104"/>
  <c r="AL56" i="99"/>
  <c r="Y43" i="173"/>
  <c r="Y43" i="21"/>
  <c r="Y43" i="104"/>
  <c r="Y43" i="99"/>
  <c r="Y43" i="114"/>
  <c r="AL37" i="2"/>
  <c r="AL38" i="2" s="1"/>
  <c r="AL36" i="150"/>
  <c r="AL36" i="148"/>
  <c r="AL36" i="147"/>
  <c r="AL36" i="146"/>
  <c r="AL36" i="174"/>
  <c r="AL36" i="115"/>
  <c r="AL36" i="149"/>
  <c r="AL36" i="29"/>
  <c r="AL36" i="42"/>
  <c r="AL36" i="77"/>
  <c r="AL36" i="40"/>
  <c r="AL36" i="173"/>
  <c r="AL36" i="21"/>
  <c r="AL36" i="104"/>
  <c r="AL36" i="114"/>
  <c r="AL36" i="99"/>
  <c r="O26" i="150"/>
  <c r="O26" i="148"/>
  <c r="O26" i="147"/>
  <c r="O26" i="146"/>
  <c r="O26" i="149"/>
  <c r="O26" i="174"/>
  <c r="O26" i="115"/>
  <c r="O26" i="40"/>
  <c r="O26" i="77"/>
  <c r="O26" i="29"/>
  <c r="O26" i="42"/>
  <c r="O26" i="173"/>
  <c r="O26" i="21"/>
  <c r="O26" i="104"/>
  <c r="O26" i="114"/>
  <c r="O26" i="99"/>
  <c r="T43" i="173"/>
  <c r="T43" i="21"/>
  <c r="T43" i="104"/>
  <c r="T43" i="114"/>
  <c r="T43" i="99"/>
  <c r="G31" i="150"/>
  <c r="G31" i="148"/>
  <c r="G31" i="147"/>
  <c r="G31" i="146"/>
  <c r="G31" i="149"/>
  <c r="G31" i="174"/>
  <c r="G31" i="115"/>
  <c r="G31" i="40"/>
  <c r="G31" i="77"/>
  <c r="G31" i="29"/>
  <c r="G31" i="42"/>
  <c r="G31" i="173"/>
  <c r="G31" i="21"/>
  <c r="G31" i="104"/>
  <c r="G31" i="114"/>
  <c r="G31" i="99"/>
  <c r="AD57" i="173"/>
  <c r="AD57" i="21"/>
  <c r="AD57" i="114"/>
  <c r="AD57" i="99"/>
  <c r="AD57" i="104"/>
  <c r="AA32" i="150"/>
  <c r="AA32" i="148"/>
  <c r="AA32" i="147"/>
  <c r="AA32" i="146"/>
  <c r="AA32" i="149"/>
  <c r="AA32" i="174"/>
  <c r="AA32" i="115"/>
  <c r="AA32" i="40"/>
  <c r="AA32" i="77"/>
  <c r="AA32" i="29"/>
  <c r="AA32" i="42"/>
  <c r="AA32" i="173"/>
  <c r="AA32" i="104"/>
  <c r="AA32" i="21"/>
  <c r="AA32" i="99"/>
  <c r="AA32" i="114"/>
  <c r="AF45" i="173"/>
  <c r="AF45" i="21"/>
  <c r="AF45" i="114"/>
  <c r="AF45" i="99"/>
  <c r="AF45" i="104"/>
  <c r="U43" i="173"/>
  <c r="U43" i="21"/>
  <c r="U43" i="104"/>
  <c r="U43" i="114"/>
  <c r="U43" i="99"/>
  <c r="AO27" i="150"/>
  <c r="AO27" i="148"/>
  <c r="AO27" i="147"/>
  <c r="AO27" i="146"/>
  <c r="AO27" i="174"/>
  <c r="AO27" i="115"/>
  <c r="AO27" i="40"/>
  <c r="AO27" i="149"/>
  <c r="AO27" i="42"/>
  <c r="AO27" i="173"/>
  <c r="AO27" i="77"/>
  <c r="AO27" i="29"/>
  <c r="AO27" i="21"/>
  <c r="AO27" i="114"/>
  <c r="AO27" i="104"/>
  <c r="AO27" i="99"/>
  <c r="M43" i="173"/>
  <c r="M43" i="21"/>
  <c r="M43" i="104"/>
  <c r="M43" i="99"/>
  <c r="M43" i="114"/>
  <c r="K43" i="173"/>
  <c r="K43" i="114"/>
  <c r="K43" i="99"/>
  <c r="K43" i="104"/>
  <c r="K43" i="21"/>
  <c r="G58" i="173"/>
  <c r="G58" i="21"/>
  <c r="G58" i="104"/>
  <c r="G58" i="114"/>
  <c r="G58" i="99"/>
  <c r="B31" i="150"/>
  <c r="B31" i="148"/>
  <c r="B31" i="147"/>
  <c r="B31" i="146"/>
  <c r="B31" i="174"/>
  <c r="B31" i="115"/>
  <c r="B31" i="40"/>
  <c r="B31" i="149"/>
  <c r="B31" i="42"/>
  <c r="B31" i="173"/>
  <c r="B31" i="77"/>
  <c r="B31" i="29"/>
  <c r="B31" i="21"/>
  <c r="B31" i="104"/>
  <c r="B31" i="114"/>
  <c r="B31" i="99"/>
  <c r="V43" i="173"/>
  <c r="V43" i="21"/>
  <c r="V43" i="104"/>
  <c r="V43" i="114"/>
  <c r="V43" i="99"/>
  <c r="AL32" i="150"/>
  <c r="AL32" i="148"/>
  <c r="AL32" i="147"/>
  <c r="AL32" i="146"/>
  <c r="AL32" i="149"/>
  <c r="AL32" i="174"/>
  <c r="AL32" i="115"/>
  <c r="AL32" i="77"/>
  <c r="AL32" i="29"/>
  <c r="AL32" i="40"/>
  <c r="AL32" i="42"/>
  <c r="AL32" i="173"/>
  <c r="AL32" i="21"/>
  <c r="AL32" i="114"/>
  <c r="AL32" i="104"/>
  <c r="AL32" i="99"/>
  <c r="F58" i="104"/>
  <c r="F58" i="173"/>
  <c r="F58" i="114"/>
  <c r="F58" i="99"/>
  <c r="F58" i="21"/>
  <c r="Q36" i="150"/>
  <c r="Q36" i="148"/>
  <c r="Q36" i="147"/>
  <c r="Q36" i="146"/>
  <c r="Q36" i="149"/>
  <c r="Q36" i="115"/>
  <c r="Q36" i="174"/>
  <c r="Q36" i="40"/>
  <c r="Q36" i="77"/>
  <c r="Q36" i="42"/>
  <c r="Q36" i="29"/>
  <c r="Q36" i="21"/>
  <c r="Q36" i="99"/>
  <c r="Q36" i="104"/>
  <c r="Q36" i="173"/>
  <c r="Q36" i="114"/>
  <c r="R36" i="150"/>
  <c r="R36" i="147"/>
  <c r="R36" i="146"/>
  <c r="R36" i="148"/>
  <c r="R36" i="174"/>
  <c r="R36" i="115"/>
  <c r="R36" i="149"/>
  <c r="R36" i="77"/>
  <c r="R36" i="29"/>
  <c r="R36" i="42"/>
  <c r="R36" i="40"/>
  <c r="R36" i="173"/>
  <c r="R36" i="21"/>
  <c r="R36" i="104"/>
  <c r="R36" i="114"/>
  <c r="R36" i="99"/>
  <c r="J27" i="150"/>
  <c r="J27" i="148"/>
  <c r="J27" i="147"/>
  <c r="J27" i="146"/>
  <c r="J27" i="149"/>
  <c r="J27" i="174"/>
  <c r="J27" i="115"/>
  <c r="J27" i="40"/>
  <c r="J27" i="77"/>
  <c r="J27" i="29"/>
  <c r="J27" i="42"/>
  <c r="J27" i="173"/>
  <c r="J27" i="21"/>
  <c r="J27" i="114"/>
  <c r="J27" i="99"/>
  <c r="J27" i="104"/>
  <c r="Y36" i="150"/>
  <c r="Y36" i="148"/>
  <c r="Y36" i="147"/>
  <c r="Y36" i="146"/>
  <c r="Y36" i="149"/>
  <c r="Y36" i="174"/>
  <c r="Y36" i="40"/>
  <c r="Y36" i="77"/>
  <c r="Y36" i="29"/>
  <c r="Y36" i="115"/>
  <c r="Y36" i="114"/>
  <c r="Y36" i="173"/>
  <c r="Y36" i="99"/>
  <c r="Y36" i="42"/>
  <c r="Y36" i="104"/>
  <c r="Y36" i="21"/>
  <c r="X37" i="150"/>
  <c r="X37" i="148"/>
  <c r="X37" i="147"/>
  <c r="X37" i="149"/>
  <c r="X37" i="115"/>
  <c r="X37" i="146"/>
  <c r="X37" i="174"/>
  <c r="X37" i="40"/>
  <c r="X37" i="77"/>
  <c r="X37" i="42"/>
  <c r="X37" i="29"/>
  <c r="X37" i="104"/>
  <c r="X37" i="114"/>
  <c r="X37" i="99"/>
  <c r="X37" i="173"/>
  <c r="X37" i="21"/>
  <c r="AB27" i="150"/>
  <c r="AB27" i="148"/>
  <c r="AB27" i="147"/>
  <c r="AB27" i="146"/>
  <c r="AB27" i="149"/>
  <c r="AB27" i="174"/>
  <c r="AB27" i="40"/>
  <c r="AB27" i="77"/>
  <c r="AB27" i="29"/>
  <c r="AB27" i="115"/>
  <c r="AB27" i="104"/>
  <c r="AB27" i="173"/>
  <c r="AB27" i="21"/>
  <c r="AB27" i="99"/>
  <c r="AB27" i="42"/>
  <c r="AB27" i="114"/>
  <c r="E26" i="150"/>
  <c r="E26" i="148"/>
  <c r="E26" i="147"/>
  <c r="E26" i="149"/>
  <c r="E26" i="174"/>
  <c r="E26" i="146"/>
  <c r="E26" i="115"/>
  <c r="E26" i="77"/>
  <c r="E26" i="29"/>
  <c r="E26" i="42"/>
  <c r="E26" i="40"/>
  <c r="E26" i="21"/>
  <c r="E26" i="104"/>
  <c r="E26" i="114"/>
  <c r="E26" i="99"/>
  <c r="E26" i="173"/>
  <c r="AJ36" i="150"/>
  <c r="AJ36" i="148"/>
  <c r="AJ36" i="147"/>
  <c r="AJ36" i="146"/>
  <c r="AJ36" i="149"/>
  <c r="AJ36" i="174"/>
  <c r="AJ36" i="115"/>
  <c r="AJ36" i="40"/>
  <c r="AJ36" i="77"/>
  <c r="AJ36" i="29"/>
  <c r="AJ36" i="42"/>
  <c r="AJ36" i="173"/>
  <c r="AJ36" i="21"/>
  <c r="AJ36" i="114"/>
  <c r="AJ36" i="99"/>
  <c r="AJ36" i="104"/>
  <c r="AG56" i="173"/>
  <c r="AG56" i="21"/>
  <c r="AG56" i="114"/>
  <c r="AG56" i="99"/>
  <c r="AG56" i="104"/>
  <c r="AN44" i="173"/>
  <c r="AN44" i="21"/>
  <c r="AN44" i="104"/>
  <c r="AN44" i="114"/>
  <c r="AN44" i="99"/>
  <c r="AF58" i="173"/>
  <c r="AF58" i="21"/>
  <c r="AF58" i="114"/>
  <c r="AF58" i="104"/>
  <c r="AF58" i="99"/>
  <c r="S26" i="150"/>
  <c r="S26" i="148"/>
  <c r="S26" i="147"/>
  <c r="S26" i="146"/>
  <c r="S26" i="149"/>
  <c r="S26" i="174"/>
  <c r="S26" i="115"/>
  <c r="S26" i="40"/>
  <c r="S26" i="77"/>
  <c r="S26" i="29"/>
  <c r="S26" i="42"/>
  <c r="S26" i="173"/>
  <c r="S26" i="21"/>
  <c r="S26" i="104"/>
  <c r="S26" i="114"/>
  <c r="S26" i="99"/>
  <c r="P32" i="150"/>
  <c r="P32" i="148"/>
  <c r="P32" i="147"/>
  <c r="P32" i="146"/>
  <c r="P32" i="149"/>
  <c r="P32" i="174"/>
  <c r="P32" i="40"/>
  <c r="P32" i="77"/>
  <c r="P32" i="29"/>
  <c r="P32" i="115"/>
  <c r="P32" i="104"/>
  <c r="P32" i="173"/>
  <c r="P32" i="42"/>
  <c r="P32" i="21"/>
  <c r="P32" i="99"/>
  <c r="P32" i="114"/>
  <c r="J43" i="173"/>
  <c r="J43" i="21"/>
  <c r="J43" i="114"/>
  <c r="J43" i="99"/>
  <c r="J43" i="104"/>
  <c r="J37" i="150"/>
  <c r="J37" i="148"/>
  <c r="J37" i="147"/>
  <c r="J37" i="146"/>
  <c r="J37" i="149"/>
  <c r="J37" i="174"/>
  <c r="J37" i="115"/>
  <c r="J37" i="40"/>
  <c r="J37" i="77"/>
  <c r="J37" i="29"/>
  <c r="J37" i="42"/>
  <c r="J37" i="173"/>
  <c r="J37" i="21"/>
  <c r="J37" i="114"/>
  <c r="J37" i="104"/>
  <c r="J37" i="99"/>
  <c r="AJ26" i="150"/>
  <c r="AJ26" i="148"/>
  <c r="AJ26" i="147"/>
  <c r="AJ26" i="146"/>
  <c r="AJ26" i="149"/>
  <c r="AJ26" i="174"/>
  <c r="AJ26" i="115"/>
  <c r="AJ26" i="40"/>
  <c r="AJ26" i="77"/>
  <c r="AJ26" i="29"/>
  <c r="AJ26" i="42"/>
  <c r="AJ26" i="173"/>
  <c r="AJ26" i="21"/>
  <c r="AJ26" i="114"/>
  <c r="AJ26" i="99"/>
  <c r="AJ26" i="104"/>
  <c r="AA43" i="173"/>
  <c r="AA43" i="114"/>
  <c r="AA43" i="99"/>
  <c r="AA43" i="21"/>
  <c r="AA43" i="104"/>
  <c r="T36" i="150"/>
  <c r="T36" i="148"/>
  <c r="T36" i="147"/>
  <c r="T36" i="146"/>
  <c r="T36" i="149"/>
  <c r="T36" i="174"/>
  <c r="T36" i="115"/>
  <c r="T36" i="40"/>
  <c r="T36" i="77"/>
  <c r="T36" i="29"/>
  <c r="T36" i="42"/>
  <c r="T36" i="173"/>
  <c r="T36" i="21"/>
  <c r="T36" i="114"/>
  <c r="T36" i="99"/>
  <c r="T36" i="104"/>
  <c r="F43" i="173"/>
  <c r="F43" i="21"/>
  <c r="F43" i="104"/>
  <c r="F43" i="114"/>
  <c r="F43" i="99"/>
  <c r="N43" i="173"/>
  <c r="N43" i="21"/>
  <c r="N43" i="104"/>
  <c r="N43" i="114"/>
  <c r="N43" i="99"/>
  <c r="Y27" i="150"/>
  <c r="Y27" i="148"/>
  <c r="Y27" i="147"/>
  <c r="Y27" i="146"/>
  <c r="Y27" i="174"/>
  <c r="Y27" i="115"/>
  <c r="Y27" i="40"/>
  <c r="Y27" i="149"/>
  <c r="Y27" i="42"/>
  <c r="Y27" i="173"/>
  <c r="Y27" i="77"/>
  <c r="Y27" i="29"/>
  <c r="Y27" i="21"/>
  <c r="Y27" i="114"/>
  <c r="Y27" i="104"/>
  <c r="Y27" i="99"/>
  <c r="AM56" i="104"/>
  <c r="AM56" i="173"/>
  <c r="AM56" i="21"/>
  <c r="AM56" i="114"/>
  <c r="AM56" i="99"/>
  <c r="G36" i="150"/>
  <c r="G36" i="148"/>
  <c r="G36" i="147"/>
  <c r="G36" i="146"/>
  <c r="G36" i="149"/>
  <c r="G36" i="174"/>
  <c r="G36" i="115"/>
  <c r="G36" i="40"/>
  <c r="G36" i="77"/>
  <c r="G36" i="29"/>
  <c r="G36" i="42"/>
  <c r="G36" i="173"/>
  <c r="G36" i="21"/>
  <c r="G36" i="104"/>
  <c r="G36" i="114"/>
  <c r="G36" i="99"/>
  <c r="S32" i="150"/>
  <c r="S32" i="148"/>
  <c r="S32" i="147"/>
  <c r="S32" i="146"/>
  <c r="S32" i="149"/>
  <c r="S32" i="174"/>
  <c r="S32" i="115"/>
  <c r="S32" i="40"/>
  <c r="S32" i="77"/>
  <c r="S32" i="29"/>
  <c r="S32" i="42"/>
  <c r="S32" i="173"/>
  <c r="S32" i="104"/>
  <c r="S32" i="21"/>
  <c r="S32" i="99"/>
  <c r="S32" i="114"/>
  <c r="C26" i="150"/>
  <c r="C26" i="148"/>
  <c r="C26" i="147"/>
  <c r="C26" i="146"/>
  <c r="C26" i="149"/>
  <c r="C26" i="174"/>
  <c r="C26" i="115"/>
  <c r="C26" i="40"/>
  <c r="C26" i="77"/>
  <c r="C26" i="29"/>
  <c r="C26" i="42"/>
  <c r="C26" i="173"/>
  <c r="C26" i="21"/>
  <c r="C26" i="104"/>
  <c r="C26" i="114"/>
  <c r="C26" i="99"/>
  <c r="AG31" i="150"/>
  <c r="AG31" i="148"/>
  <c r="AG31" i="147"/>
  <c r="AG31" i="146"/>
  <c r="AG31" i="149"/>
  <c r="AG31" i="40"/>
  <c r="AG31" i="115"/>
  <c r="AG31" i="77"/>
  <c r="AG31" i="29"/>
  <c r="AG31" i="174"/>
  <c r="AG31" i="173"/>
  <c r="AG31" i="42"/>
  <c r="AG31" i="104"/>
  <c r="AG31" i="114"/>
  <c r="AG31" i="99"/>
  <c r="AG31" i="21"/>
  <c r="M31" i="150"/>
  <c r="M31" i="148"/>
  <c r="M31" i="147"/>
  <c r="M31" i="146"/>
  <c r="M31" i="149"/>
  <c r="M31" i="40"/>
  <c r="M31" i="115"/>
  <c r="M31" i="174"/>
  <c r="M31" i="77"/>
  <c r="M31" i="29"/>
  <c r="M31" i="173"/>
  <c r="M31" i="42"/>
  <c r="M31" i="21"/>
  <c r="M31" i="99"/>
  <c r="M31" i="104"/>
  <c r="M31" i="114"/>
  <c r="J32" i="150"/>
  <c r="J32" i="148"/>
  <c r="J32" i="147"/>
  <c r="J32" i="146"/>
  <c r="J32" i="149"/>
  <c r="J32" i="174"/>
  <c r="J32" i="115"/>
  <c r="J32" i="40"/>
  <c r="J32" i="77"/>
  <c r="J32" i="29"/>
  <c r="J32" i="42"/>
  <c r="J32" i="173"/>
  <c r="J32" i="21"/>
  <c r="J32" i="114"/>
  <c r="J32" i="99"/>
  <c r="J32" i="104"/>
  <c r="W36" i="150"/>
  <c r="W36" i="148"/>
  <c r="W36" i="147"/>
  <c r="W36" i="146"/>
  <c r="W36" i="149"/>
  <c r="W36" i="174"/>
  <c r="W36" i="115"/>
  <c r="W36" i="40"/>
  <c r="W36" i="77"/>
  <c r="W36" i="29"/>
  <c r="W36" i="42"/>
  <c r="W36" i="173"/>
  <c r="W36" i="21"/>
  <c r="W36" i="104"/>
  <c r="W36" i="114"/>
  <c r="W36" i="99"/>
  <c r="C57" i="21"/>
  <c r="C57" i="114"/>
  <c r="C57" i="99"/>
  <c r="C57" i="173"/>
  <c r="C57" i="104"/>
  <c r="J31" i="150"/>
  <c r="J31" i="148"/>
  <c r="J31" i="147"/>
  <c r="J31" i="146"/>
  <c r="J31" i="149"/>
  <c r="J31" i="174"/>
  <c r="J31" i="115"/>
  <c r="J31" i="40"/>
  <c r="J31" i="42"/>
  <c r="J31" i="173"/>
  <c r="J31" i="29"/>
  <c r="J31" i="21"/>
  <c r="J31" i="104"/>
  <c r="J31" i="114"/>
  <c r="J31" i="77"/>
  <c r="J31" i="99"/>
  <c r="AF31" i="150"/>
  <c r="AF31" i="148"/>
  <c r="AF31" i="147"/>
  <c r="AF31" i="146"/>
  <c r="AF31" i="149"/>
  <c r="AF31" i="174"/>
  <c r="AF31" i="115"/>
  <c r="AF31" i="40"/>
  <c r="AF31" i="77"/>
  <c r="AF31" i="29"/>
  <c r="AF31" i="42"/>
  <c r="AF31" i="173"/>
  <c r="AF31" i="21"/>
  <c r="AF31" i="114"/>
  <c r="AF31" i="99"/>
  <c r="AF31" i="104"/>
  <c r="AB57" i="173"/>
  <c r="AB57" i="21"/>
  <c r="AB57" i="104"/>
  <c r="AB57" i="114"/>
  <c r="AB57" i="99"/>
  <c r="Z31" i="150"/>
  <c r="Z31" i="147"/>
  <c r="Z31" i="146"/>
  <c r="Z31" i="148"/>
  <c r="Z31" i="149"/>
  <c r="Z31" i="174"/>
  <c r="Z31" i="115"/>
  <c r="Z31" i="40"/>
  <c r="Z31" i="42"/>
  <c r="Z31" i="173"/>
  <c r="Z31" i="29"/>
  <c r="Z31" i="77"/>
  <c r="Z31" i="21"/>
  <c r="Z31" i="104"/>
  <c r="Z31" i="114"/>
  <c r="Z31" i="99"/>
  <c r="R57" i="173"/>
  <c r="R57" i="21"/>
  <c r="R57" i="114"/>
  <c r="R57" i="99"/>
  <c r="R57" i="104"/>
  <c r="AD31" i="150"/>
  <c r="AD31" i="148"/>
  <c r="AD31" i="147"/>
  <c r="AD31" i="146"/>
  <c r="AD31" i="174"/>
  <c r="AD31" i="115"/>
  <c r="AD31" i="40"/>
  <c r="AD31" i="149"/>
  <c r="AD31" i="77"/>
  <c r="AD31" i="29"/>
  <c r="AD31" i="42"/>
  <c r="AD31" i="173"/>
  <c r="AD31" i="21"/>
  <c r="AD31" i="104"/>
  <c r="AD31" i="114"/>
  <c r="AD31" i="99"/>
  <c r="Q57" i="173"/>
  <c r="Q57" i="21"/>
  <c r="Q57" i="104"/>
  <c r="Q57" i="114"/>
  <c r="Q57" i="99"/>
  <c r="AK31" i="150"/>
  <c r="AK31" i="148"/>
  <c r="AK31" i="147"/>
  <c r="AK31" i="146"/>
  <c r="AK31" i="149"/>
  <c r="AK31" i="174"/>
  <c r="AK31" i="77"/>
  <c r="AK31" i="29"/>
  <c r="AK31" i="115"/>
  <c r="AK31" i="40"/>
  <c r="AK31" i="173"/>
  <c r="AK31" i="114"/>
  <c r="AK31" i="99"/>
  <c r="AK31" i="42"/>
  <c r="AK31" i="104"/>
  <c r="AK31" i="21"/>
  <c r="B36" i="150"/>
  <c r="B36" i="147"/>
  <c r="B36" i="146"/>
  <c r="B36" i="148"/>
  <c r="B36" i="174"/>
  <c r="B36" i="115"/>
  <c r="B36" i="149"/>
  <c r="B36" i="77"/>
  <c r="B36" i="29"/>
  <c r="B36" i="42"/>
  <c r="B36" i="40"/>
  <c r="B36" i="173"/>
  <c r="B36" i="21"/>
  <c r="B36" i="104"/>
  <c r="B36" i="114"/>
  <c r="B36" i="99"/>
  <c r="AI44" i="2"/>
  <c r="AI45" i="2" s="1"/>
  <c r="AI43" i="21"/>
  <c r="AI43" i="114"/>
  <c r="AI43" i="99"/>
  <c r="AI43" i="104"/>
  <c r="AI43" i="173"/>
  <c r="G57" i="104"/>
  <c r="G57" i="21"/>
  <c r="G57" i="114"/>
  <c r="G57" i="99"/>
  <c r="G57" i="173"/>
  <c r="H27" i="2"/>
  <c r="H27" i="106" s="1"/>
  <c r="H27" i="112" s="1"/>
  <c r="H26" i="150"/>
  <c r="H26" i="148"/>
  <c r="H26" i="147"/>
  <c r="H26" i="146"/>
  <c r="H26" i="149"/>
  <c r="H26" i="174"/>
  <c r="H26" i="115"/>
  <c r="H26" i="40"/>
  <c r="H26" i="77"/>
  <c r="H26" i="42"/>
  <c r="H26" i="173"/>
  <c r="H26" i="21"/>
  <c r="H26" i="99"/>
  <c r="H26" i="29"/>
  <c r="H26" i="104"/>
  <c r="H26" i="114"/>
  <c r="AE37" i="2"/>
  <c r="AE36" i="150"/>
  <c r="AE36" i="148"/>
  <c r="AE36" i="147"/>
  <c r="AE36" i="146"/>
  <c r="AE36" i="149"/>
  <c r="AE36" i="174"/>
  <c r="AE36" i="115"/>
  <c r="AE36" i="40"/>
  <c r="AE36" i="77"/>
  <c r="AE36" i="29"/>
  <c r="AE36" i="42"/>
  <c r="AE36" i="173"/>
  <c r="AE36" i="21"/>
  <c r="AE36" i="104"/>
  <c r="AE36" i="114"/>
  <c r="AE36" i="99"/>
  <c r="AJ57" i="2"/>
  <c r="AJ57" i="106" s="1"/>
  <c r="AJ57" i="112" s="1"/>
  <c r="AJ56" i="104"/>
  <c r="AJ56" i="173"/>
  <c r="AJ56" i="21"/>
  <c r="AJ56" i="114"/>
  <c r="AJ56" i="99"/>
  <c r="H44" i="2"/>
  <c r="H45" i="2" s="1"/>
  <c r="H43" i="173"/>
  <c r="H43" i="21"/>
  <c r="H43" i="104"/>
  <c r="H43" i="114"/>
  <c r="H43" i="99"/>
  <c r="C31" i="106"/>
  <c r="C31" i="112" s="1"/>
  <c r="O26" i="106"/>
  <c r="O26" i="112" s="1"/>
  <c r="X57" i="173"/>
  <c r="X57" i="21"/>
  <c r="X57" i="104"/>
  <c r="X57" i="114"/>
  <c r="X57" i="99"/>
  <c r="U36" i="150"/>
  <c r="U36" i="148"/>
  <c r="U36" i="147"/>
  <c r="U36" i="146"/>
  <c r="U36" i="149"/>
  <c r="U36" i="115"/>
  <c r="U36" i="40"/>
  <c r="U36" i="77"/>
  <c r="U36" i="42"/>
  <c r="U36" i="174"/>
  <c r="U36" i="173"/>
  <c r="U36" i="104"/>
  <c r="U36" i="114"/>
  <c r="U36" i="99"/>
  <c r="U36" i="29"/>
  <c r="U36" i="21"/>
  <c r="F37" i="106"/>
  <c r="F37" i="112" s="1"/>
  <c r="AH57" i="106"/>
  <c r="AH57" i="112" s="1"/>
  <c r="L27" i="106"/>
  <c r="L27" i="112" s="1"/>
  <c r="V32" i="106"/>
  <c r="V32" i="112" s="1"/>
  <c r="AJ44" i="106"/>
  <c r="AJ44" i="112" s="1"/>
  <c r="D37" i="106"/>
  <c r="D37" i="112" s="1"/>
  <c r="J58" i="106"/>
  <c r="J58" i="112" s="1"/>
  <c r="G27" i="106"/>
  <c r="G27" i="112" s="1"/>
  <c r="AE57" i="106"/>
  <c r="AE57" i="112" s="1"/>
  <c r="O43" i="106"/>
  <c r="O43" i="112" s="1"/>
  <c r="W43" i="106"/>
  <c r="W43" i="112" s="1"/>
  <c r="T32" i="106"/>
  <c r="T32" i="112" s="1"/>
  <c r="AA57" i="106"/>
  <c r="AA57" i="112" s="1"/>
  <c r="E43" i="106"/>
  <c r="E43" i="112" s="1"/>
  <c r="AN31" i="106"/>
  <c r="AN31" i="112" s="1"/>
  <c r="AI27" i="106"/>
  <c r="AI27" i="112" s="1"/>
  <c r="C43" i="106"/>
  <c r="C43" i="112" s="1"/>
  <c r="AC31" i="106"/>
  <c r="AC31" i="112" s="1"/>
  <c r="J43" i="106"/>
  <c r="J43" i="112" s="1"/>
  <c r="X58" i="106"/>
  <c r="X58" i="112" s="1"/>
  <c r="E37" i="106"/>
  <c r="E37" i="112" s="1"/>
  <c r="AK26" i="106"/>
  <c r="AK26" i="112" s="1"/>
  <c r="AM27" i="106"/>
  <c r="AM27" i="112" s="1"/>
  <c r="AB43" i="106"/>
  <c r="AB43" i="112" s="1"/>
  <c r="J32" i="106"/>
  <c r="J32" i="112" s="1"/>
  <c r="AB57" i="106"/>
  <c r="AB57" i="112" s="1"/>
  <c r="Q57" i="106"/>
  <c r="Q57" i="112" s="1"/>
  <c r="I26" i="106"/>
  <c r="I26" i="112" s="1"/>
  <c r="D26" i="106"/>
  <c r="D26" i="112" s="1"/>
  <c r="H44" i="106"/>
  <c r="H44" i="112" s="1"/>
  <c r="D58" i="106"/>
  <c r="D58" i="112" s="1"/>
  <c r="K43" i="106"/>
  <c r="K43" i="112" s="1"/>
  <c r="AG26" i="106"/>
  <c r="AG26" i="112" s="1"/>
  <c r="H32" i="106"/>
  <c r="H32" i="112" s="1"/>
  <c r="H37" i="106"/>
  <c r="H37" i="112" s="1"/>
  <c r="AH36" i="106"/>
  <c r="AH36" i="112" s="1"/>
  <c r="N58" i="106"/>
  <c r="N58" i="112" s="1"/>
  <c r="I36" i="106"/>
  <c r="I36" i="112" s="1"/>
  <c r="S57" i="106"/>
  <c r="S57" i="112" s="1"/>
  <c r="J27" i="106"/>
  <c r="J27" i="112" s="1"/>
  <c r="Y36" i="106"/>
  <c r="Y36" i="112" s="1"/>
  <c r="X37" i="106"/>
  <c r="X37" i="112" s="1"/>
  <c r="AH27" i="106"/>
  <c r="AH27" i="112" s="1"/>
  <c r="AL27" i="106"/>
  <c r="AL27" i="112" s="1"/>
  <c r="AG56" i="106"/>
  <c r="AG56" i="112" s="1"/>
  <c r="R43" i="106"/>
  <c r="R43" i="112" s="1"/>
  <c r="AF58" i="106"/>
  <c r="AF58" i="112" s="1"/>
  <c r="I43" i="106"/>
  <c r="I43" i="112" s="1"/>
  <c r="AD37" i="106"/>
  <c r="AD37" i="112" s="1"/>
  <c r="Q26" i="106"/>
  <c r="Q26" i="112" s="1"/>
  <c r="V37" i="106"/>
  <c r="V37" i="112" s="1"/>
  <c r="T36" i="106"/>
  <c r="T36" i="112" s="1"/>
  <c r="F43" i="106"/>
  <c r="F43" i="112" s="1"/>
  <c r="N43" i="106"/>
  <c r="N43" i="112" s="1"/>
  <c r="Y27" i="106"/>
  <c r="Y27" i="112" s="1"/>
  <c r="AM56" i="106"/>
  <c r="AM56" i="112" s="1"/>
  <c r="G36" i="106"/>
  <c r="G36" i="112" s="1"/>
  <c r="S32" i="106"/>
  <c r="S32" i="112" s="1"/>
  <c r="B43" i="106"/>
  <c r="B43" i="112" s="1"/>
  <c r="Z43" i="106"/>
  <c r="Z43" i="112" s="1"/>
  <c r="AG43" i="106"/>
  <c r="AG43" i="112" s="1"/>
  <c r="R31" i="106"/>
  <c r="R31" i="112" s="1"/>
  <c r="V36" i="106"/>
  <c r="V36" i="112" s="1"/>
  <c r="AL57" i="106"/>
  <c r="AL57" i="112" s="1"/>
  <c r="AE26" i="106"/>
  <c r="AE26" i="112" s="1"/>
  <c r="AO36" i="106"/>
  <c r="AO36" i="112" s="1"/>
  <c r="AM36" i="106"/>
  <c r="AM36" i="112" s="1"/>
  <c r="H57" i="106"/>
  <c r="H57" i="112" s="1"/>
  <c r="B57" i="106"/>
  <c r="B57" i="112" s="1"/>
  <c r="AL56" i="106"/>
  <c r="AL56" i="112" s="1"/>
  <c r="AK56" i="106"/>
  <c r="AK56" i="112" s="1"/>
  <c r="K31" i="106"/>
  <c r="K31" i="112" s="1"/>
  <c r="K36" i="106"/>
  <c r="K36" i="112" s="1"/>
  <c r="Y43" i="106"/>
  <c r="Y43" i="112" s="1"/>
  <c r="Y31" i="106"/>
  <c r="Y31" i="112" s="1"/>
  <c r="L57" i="106"/>
  <c r="L57" i="112" s="1"/>
  <c r="AF36" i="106"/>
  <c r="AF36" i="112" s="1"/>
  <c r="Q31" i="106"/>
  <c r="Q31" i="112" s="1"/>
  <c r="J26" i="106"/>
  <c r="J26" i="112" s="1"/>
  <c r="S36" i="106"/>
  <c r="S36" i="112" s="1"/>
  <c r="D43" i="106"/>
  <c r="D43" i="112" s="1"/>
  <c r="M43" i="106"/>
  <c r="M43" i="112" s="1"/>
  <c r="E57" i="106"/>
  <c r="E57" i="112" s="1"/>
  <c r="AG37" i="106"/>
  <c r="AG37" i="112" s="1"/>
  <c r="AG22" i="106"/>
  <c r="AG22" i="112" s="1"/>
  <c r="AK44" i="106"/>
  <c r="AK44" i="112" s="1"/>
  <c r="M57" i="106"/>
  <c r="M57" i="112" s="1"/>
  <c r="O27" i="106"/>
  <c r="O27" i="112" s="1"/>
  <c r="AF32" i="106"/>
  <c r="AF32" i="112" s="1"/>
  <c r="AO31" i="106"/>
  <c r="AO31" i="112" s="1"/>
  <c r="O31" i="106"/>
  <c r="O31" i="112" s="1"/>
  <c r="O57" i="106"/>
  <c r="O57" i="112" s="1"/>
  <c r="AI31" i="106"/>
  <c r="AI31" i="112" s="1"/>
  <c r="AD58" i="106"/>
  <c r="AD58" i="112" s="1"/>
  <c r="W36" i="106"/>
  <c r="W36" i="112" s="1"/>
  <c r="J31" i="106"/>
  <c r="J31" i="112" s="1"/>
  <c r="Z31" i="106"/>
  <c r="Z31" i="112" s="1"/>
  <c r="AD31" i="106"/>
  <c r="AD31" i="112" s="1"/>
  <c r="AH32" i="106"/>
  <c r="AH32" i="112" s="1"/>
  <c r="U26" i="106"/>
  <c r="U26" i="112" s="1"/>
  <c r="AN56" i="106"/>
  <c r="AN56" i="112" s="1"/>
  <c r="L44" i="106"/>
  <c r="L44" i="112" s="1"/>
  <c r="AA32" i="106"/>
  <c r="AA32" i="112" s="1"/>
  <c r="T58" i="106"/>
  <c r="T58" i="112" s="1"/>
  <c r="I58" i="106"/>
  <c r="I58" i="112" s="1"/>
  <c r="P43" i="106"/>
  <c r="P43" i="112" s="1"/>
  <c r="U37" i="106"/>
  <c r="U37" i="112" s="1"/>
  <c r="U57" i="106"/>
  <c r="U57" i="112" s="1"/>
  <c r="M36" i="106"/>
  <c r="M36" i="112" s="1"/>
  <c r="K57" i="106"/>
  <c r="K57" i="112" s="1"/>
  <c r="AF26" i="106"/>
  <c r="AF26" i="112" s="1"/>
  <c r="S37" i="106"/>
  <c r="S37" i="112" s="1"/>
  <c r="AD32" i="2"/>
  <c r="AB27" i="106"/>
  <c r="AB27" i="112" s="1"/>
  <c r="E26" i="106"/>
  <c r="E26" i="112" s="1"/>
  <c r="Z27" i="106"/>
  <c r="Z27" i="112" s="1"/>
  <c r="E31" i="106"/>
  <c r="E31" i="112" s="1"/>
  <c r="AM37" i="106"/>
  <c r="AM37" i="112" s="1"/>
  <c r="AB31" i="106"/>
  <c r="AB31" i="112" s="1"/>
  <c r="S26" i="106"/>
  <c r="S26" i="112" s="1"/>
  <c r="P32" i="106"/>
  <c r="P32" i="112" s="1"/>
  <c r="Q58" i="2"/>
  <c r="AC36" i="106"/>
  <c r="AC36" i="112" s="1"/>
  <c r="U27" i="2"/>
  <c r="AN36" i="106"/>
  <c r="AN36" i="112" s="1"/>
  <c r="AB37" i="106"/>
  <c r="AB37" i="112" s="1"/>
  <c r="T26" i="106"/>
  <c r="T26" i="112" s="1"/>
  <c r="U31" i="106"/>
  <c r="U31" i="112" s="1"/>
  <c r="AG19" i="106"/>
  <c r="AG19" i="112" s="1"/>
  <c r="AN26" i="106"/>
  <c r="AN26" i="112" s="1"/>
  <c r="C26" i="106"/>
  <c r="C26" i="112" s="1"/>
  <c r="AG31" i="106"/>
  <c r="AG31" i="112" s="1"/>
  <c r="M31" i="106"/>
  <c r="M31" i="112" s="1"/>
  <c r="N31" i="106"/>
  <c r="N31" i="112" s="1"/>
  <c r="AM31" i="106"/>
  <c r="AM31" i="112" s="1"/>
  <c r="AK36" i="106"/>
  <c r="AK36" i="112" s="1"/>
  <c r="V31" i="106"/>
  <c r="V31" i="112" s="1"/>
  <c r="AI26" i="106"/>
  <c r="AI26" i="112" s="1"/>
  <c r="AG16" i="106"/>
  <c r="AG16" i="112" s="1"/>
  <c r="Z57" i="106"/>
  <c r="Z57" i="112" s="1"/>
  <c r="AA36" i="106"/>
  <c r="AA36" i="112" s="1"/>
  <c r="V26" i="106"/>
  <c r="V26" i="112" s="1"/>
  <c r="P57" i="106"/>
  <c r="P57" i="112" s="1"/>
  <c r="AG10" i="106"/>
  <c r="AG10" i="112" s="1"/>
  <c r="AK31" i="106"/>
  <c r="AK31" i="112" s="1"/>
  <c r="B36" i="106"/>
  <c r="B36" i="112" s="1"/>
  <c r="AI43" i="106"/>
  <c r="AI43" i="112" s="1"/>
  <c r="G57" i="106"/>
  <c r="G57" i="112" s="1"/>
  <c r="H26" i="106"/>
  <c r="H26" i="112" s="1"/>
  <c r="AE36" i="106"/>
  <c r="AE36" i="112" s="1"/>
  <c r="AJ56" i="106"/>
  <c r="AJ56" i="112" s="1"/>
  <c r="H43" i="106"/>
  <c r="H43" i="112" s="1"/>
  <c r="AO27" i="106"/>
  <c r="AO27" i="112" s="1"/>
  <c r="X32" i="106"/>
  <c r="X32" i="112" s="1"/>
  <c r="F26" i="106"/>
  <c r="F26" i="112" s="1"/>
  <c r="L31" i="106"/>
  <c r="L31" i="112" s="1"/>
  <c r="S43" i="106"/>
  <c r="S43" i="112" s="1"/>
  <c r="AC43" i="106"/>
  <c r="AC43" i="112" s="1"/>
  <c r="AJ36" i="106"/>
  <c r="AJ36" i="112" s="1"/>
  <c r="AA26" i="106"/>
  <c r="AA26" i="112" s="1"/>
  <c r="J37" i="106"/>
  <c r="J37" i="112" s="1"/>
  <c r="AA43" i="106"/>
  <c r="AA43" i="112" s="1"/>
  <c r="AD43" i="106"/>
  <c r="AD43" i="112" s="1"/>
  <c r="K26" i="106"/>
  <c r="K26" i="112" s="1"/>
  <c r="C36" i="106"/>
  <c r="C36" i="112" s="1"/>
  <c r="C57" i="106"/>
  <c r="C57" i="112" s="1"/>
  <c r="AF31" i="106"/>
  <c r="AF31" i="112" s="1"/>
  <c r="R57" i="106"/>
  <c r="R57" i="112" s="1"/>
  <c r="L26" i="106"/>
  <c r="L26" i="112" s="1"/>
  <c r="AH31" i="106"/>
  <c r="AH31" i="112" s="1"/>
  <c r="AF45" i="106"/>
  <c r="AF45" i="112" s="1"/>
  <c r="U43" i="106"/>
  <c r="U43" i="112" s="1"/>
  <c r="AJ31" i="106"/>
  <c r="AJ31" i="112" s="1"/>
  <c r="G32" i="106"/>
  <c r="G32" i="112" s="1"/>
  <c r="AF37" i="106"/>
  <c r="AF37" i="112" s="1"/>
  <c r="G58" i="106"/>
  <c r="G58" i="112" s="1"/>
  <c r="B31" i="106"/>
  <c r="B31" i="112" s="1"/>
  <c r="V43" i="106"/>
  <c r="V43" i="112" s="1"/>
  <c r="AL32" i="106"/>
  <c r="AL32" i="112" s="1"/>
  <c r="F58" i="106"/>
  <c r="F58" i="112" s="1"/>
  <c r="Q36" i="106"/>
  <c r="Q36" i="112" s="1"/>
  <c r="R36" i="106"/>
  <c r="R36" i="112" s="1"/>
  <c r="V58" i="106"/>
  <c r="V58" i="112" s="1"/>
  <c r="AE31" i="106"/>
  <c r="AE31" i="112" s="1"/>
  <c r="Y58" i="106"/>
  <c r="Y58" i="112" s="1"/>
  <c r="O37" i="106"/>
  <c r="O37" i="112" s="1"/>
  <c r="AC57" i="106"/>
  <c r="AC57" i="112" s="1"/>
  <c r="AH44" i="106"/>
  <c r="AH44" i="112" s="1"/>
  <c r="F31" i="106"/>
  <c r="F31" i="112" s="1"/>
  <c r="X27" i="106"/>
  <c r="X27" i="112" s="1"/>
  <c r="C32" i="106"/>
  <c r="C32" i="112" s="1"/>
  <c r="AN44" i="106"/>
  <c r="AN44" i="112" s="1"/>
  <c r="I32" i="106"/>
  <c r="I32" i="112" s="1"/>
  <c r="AI56" i="106"/>
  <c r="AI56" i="112" s="1"/>
  <c r="W26" i="106"/>
  <c r="W26" i="112" s="1"/>
  <c r="AD27" i="106"/>
  <c r="AD27" i="112" s="1"/>
  <c r="W31" i="106"/>
  <c r="W31" i="112" s="1"/>
  <c r="AG13" i="106"/>
  <c r="AG13" i="112" s="1"/>
  <c r="P37" i="106"/>
  <c r="P37" i="112" s="1"/>
  <c r="AJ26" i="106"/>
  <c r="AJ26" i="112" s="1"/>
  <c r="AE43" i="106"/>
  <c r="AE43" i="112" s="1"/>
  <c r="P26" i="106"/>
  <c r="P26" i="112" s="1"/>
  <c r="Q43" i="106"/>
  <c r="Q43" i="112" s="1"/>
  <c r="T44" i="106"/>
  <c r="T44" i="112" s="1"/>
  <c r="Q32" i="106"/>
  <c r="Q32" i="112" s="1"/>
  <c r="W57" i="106"/>
  <c r="W57" i="112" s="1"/>
  <c r="AL43" i="106"/>
  <c r="AL43" i="112" s="1"/>
  <c r="G44" i="106"/>
  <c r="G44" i="112" s="1"/>
  <c r="AB58" i="2"/>
  <c r="B26" i="106"/>
  <c r="B26" i="112" s="1"/>
  <c r="AE27" i="106"/>
  <c r="AE27" i="112" s="1"/>
  <c r="B58" i="106"/>
  <c r="B58" i="112" s="1"/>
  <c r="Z32" i="2"/>
  <c r="F36" i="106"/>
  <c r="F36" i="112" s="1"/>
  <c r="AD26" i="106"/>
  <c r="AD26" i="112" s="1"/>
  <c r="AO43" i="106"/>
  <c r="AO43" i="112" s="1"/>
  <c r="N26" i="106"/>
  <c r="N26" i="112" s="1"/>
  <c r="AI36" i="106"/>
  <c r="AI36" i="112" s="1"/>
  <c r="AO56" i="106"/>
  <c r="AO56" i="112" s="1"/>
  <c r="N36" i="106"/>
  <c r="N36" i="112" s="1"/>
  <c r="AH56" i="106"/>
  <c r="AH56" i="112" s="1"/>
  <c r="L36" i="106"/>
  <c r="L36" i="112" s="1"/>
  <c r="Z36" i="106"/>
  <c r="Z36" i="112" s="1"/>
  <c r="AM43" i="106"/>
  <c r="AM43" i="112" s="1"/>
  <c r="M26" i="106"/>
  <c r="M26" i="112" s="1"/>
  <c r="D31" i="106"/>
  <c r="D31" i="112" s="1"/>
  <c r="AJ43" i="106"/>
  <c r="AJ43" i="112" s="1"/>
  <c r="AL36" i="106"/>
  <c r="AL36" i="112" s="1"/>
  <c r="D36" i="106"/>
  <c r="D36" i="112" s="1"/>
  <c r="R26" i="106"/>
  <c r="R26" i="112" s="1"/>
  <c r="J57" i="106"/>
  <c r="J57" i="112" s="1"/>
  <c r="AG36" i="106"/>
  <c r="AG36" i="112" s="1"/>
  <c r="L37" i="2"/>
  <c r="L38" i="2" s="1"/>
  <c r="L58" i="2"/>
  <c r="K37" i="2"/>
  <c r="V27" i="2"/>
  <c r="AA37" i="2"/>
  <c r="P58" i="2"/>
  <c r="C58" i="2"/>
  <c r="W37" i="2"/>
  <c r="Y44" i="2"/>
  <c r="D27" i="2"/>
  <c r="N32" i="2"/>
  <c r="N27" i="2"/>
  <c r="AO57" i="2"/>
  <c r="AK57" i="2"/>
  <c r="AM44" i="2"/>
  <c r="Z58" i="2"/>
  <c r="AO44" i="2"/>
  <c r="AO37" i="2"/>
  <c r="AK37" i="2"/>
  <c r="R58" i="2"/>
  <c r="Z37" i="2"/>
  <c r="N37" i="2"/>
  <c r="AK32" i="2"/>
  <c r="M27" i="2"/>
  <c r="I27" i="2"/>
  <c r="Y32" i="2"/>
  <c r="AM32" i="2"/>
  <c r="AL58" i="2"/>
  <c r="R32" i="2"/>
  <c r="AH58" i="2"/>
  <c r="U44" i="2"/>
  <c r="AF27" i="2"/>
  <c r="AC58" i="2"/>
  <c r="W27" i="2"/>
  <c r="Q27" i="2"/>
  <c r="AB38" i="2"/>
  <c r="AK27" i="2"/>
  <c r="T27" i="2"/>
  <c r="AF46" i="2"/>
  <c r="AE58" i="2"/>
  <c r="AJ45" i="2"/>
  <c r="O44" i="2"/>
  <c r="AI38" i="2"/>
  <c r="P44" i="2"/>
  <c r="M37" i="2"/>
  <c r="AA58" i="2"/>
  <c r="X38" i="2"/>
  <c r="AN32" i="2"/>
  <c r="M58" i="2"/>
  <c r="E27" i="2"/>
  <c r="AJ37" i="2"/>
  <c r="AG57" i="2"/>
  <c r="C44" i="2"/>
  <c r="AB32" i="2"/>
  <c r="AC32" i="2"/>
  <c r="S27" i="2"/>
  <c r="J44" i="2"/>
  <c r="P38" i="2"/>
  <c r="T37" i="2"/>
  <c r="Q44" i="2"/>
  <c r="N44" i="2"/>
  <c r="W58" i="2"/>
  <c r="G37" i="2"/>
  <c r="AI32" i="2"/>
  <c r="M32" i="2"/>
  <c r="C37" i="2"/>
  <c r="AF38" i="2"/>
  <c r="H38" i="2"/>
  <c r="AG38" i="2"/>
  <c r="F32" i="2"/>
  <c r="D38" i="2"/>
  <c r="W32" i="2"/>
  <c r="AA44" i="2"/>
  <c r="Z44" i="2"/>
  <c r="M44" i="2"/>
  <c r="K44" i="2"/>
  <c r="V44" i="2"/>
  <c r="AH37" i="2"/>
  <c r="I37" i="2"/>
  <c r="S58" i="2"/>
  <c r="R37" i="2"/>
  <c r="S38" i="2"/>
  <c r="Y37" i="2"/>
  <c r="AC44" i="2"/>
  <c r="O38" i="2"/>
  <c r="AH45" i="2"/>
  <c r="R44" i="2"/>
  <c r="AI57" i="2"/>
  <c r="AO32" i="2"/>
  <c r="AJ27" i="2"/>
  <c r="D45" i="2"/>
  <c r="AN37" i="2"/>
  <c r="O32" i="2"/>
  <c r="E38" i="2"/>
  <c r="O58" i="2"/>
  <c r="U32" i="2"/>
  <c r="K27" i="2"/>
  <c r="AG44" i="2"/>
  <c r="Q37" i="2"/>
  <c r="S44" i="2"/>
  <c r="E44" i="2"/>
  <c r="AN45" i="2"/>
  <c r="AD38" i="2"/>
  <c r="F38" i="2"/>
  <c r="AD44" i="2"/>
  <c r="L45" i="2"/>
  <c r="AJ32" i="2"/>
  <c r="AG27" i="2"/>
  <c r="E58" i="2"/>
  <c r="W44" i="2"/>
  <c r="F27" i="2"/>
  <c r="U38" i="2"/>
  <c r="U58" i="2"/>
  <c r="L32" i="2"/>
  <c r="K58" i="2"/>
  <c r="AE32" i="2"/>
  <c r="AK45" i="2"/>
  <c r="E32" i="2"/>
  <c r="AA27" i="2"/>
  <c r="I44" i="2"/>
  <c r="AC37" i="2"/>
  <c r="J38" i="2"/>
  <c r="AE44" i="2"/>
  <c r="V38" i="2"/>
  <c r="P27" i="2"/>
  <c r="F44" i="2"/>
  <c r="T45" i="2"/>
  <c r="AM57" i="2"/>
  <c r="AL44" i="2"/>
  <c r="G45" i="2"/>
  <c r="AN27" i="2"/>
  <c r="C27" i="2"/>
  <c r="AB44" i="2"/>
  <c r="AG32" i="2"/>
  <c r="X58" i="99" l="1"/>
  <c r="AJ58" i="2"/>
  <c r="AL37" i="106"/>
  <c r="AL37" i="112" s="1"/>
  <c r="X45" i="21"/>
  <c r="X44" i="114"/>
  <c r="X45" i="106"/>
  <c r="X45" i="112" s="1"/>
  <c r="X44" i="21"/>
  <c r="X45" i="104"/>
  <c r="X45" i="173"/>
  <c r="X46" i="2"/>
  <c r="X46" i="104" s="1"/>
  <c r="X44" i="106"/>
  <c r="X44" i="112" s="1"/>
  <c r="X44" i="104"/>
  <c r="X44" i="173"/>
  <c r="X45" i="99"/>
  <c r="X44" i="99"/>
  <c r="AI45" i="173"/>
  <c r="AI45" i="21"/>
  <c r="AI45" i="104"/>
  <c r="AI45" i="114"/>
  <c r="AI45" i="99"/>
  <c r="AB44" i="173"/>
  <c r="AB44" i="21"/>
  <c r="AB44" i="104"/>
  <c r="AB44" i="114"/>
  <c r="AB44" i="99"/>
  <c r="P27" i="150"/>
  <c r="P27" i="148"/>
  <c r="P27" i="147"/>
  <c r="P27" i="149"/>
  <c r="P27" i="146"/>
  <c r="P27" i="115"/>
  <c r="P27" i="174"/>
  <c r="P27" i="77"/>
  <c r="P27" i="29"/>
  <c r="P27" i="40"/>
  <c r="P27" i="42"/>
  <c r="P27" i="104"/>
  <c r="P27" i="114"/>
  <c r="P27" i="173"/>
  <c r="P27" i="99"/>
  <c r="P27" i="21"/>
  <c r="L32" i="150"/>
  <c r="L32" i="148"/>
  <c r="L32" i="147"/>
  <c r="L32" i="146"/>
  <c r="L32" i="149"/>
  <c r="L32" i="115"/>
  <c r="L32" i="77"/>
  <c r="L32" i="29"/>
  <c r="L32" i="40"/>
  <c r="L32" i="174"/>
  <c r="L32" i="173"/>
  <c r="L32" i="104"/>
  <c r="L32" i="42"/>
  <c r="L32" i="21"/>
  <c r="L32" i="114"/>
  <c r="L32" i="99"/>
  <c r="AD44" i="104"/>
  <c r="AD44" i="114"/>
  <c r="AD44" i="99"/>
  <c r="AD44" i="21"/>
  <c r="AD44" i="173"/>
  <c r="K27" i="150"/>
  <c r="K27" i="148"/>
  <c r="K27" i="147"/>
  <c r="K27" i="146"/>
  <c r="K27" i="149"/>
  <c r="K27" i="174"/>
  <c r="K27" i="115"/>
  <c r="K27" i="40"/>
  <c r="K27" i="77"/>
  <c r="K27" i="29"/>
  <c r="K27" i="42"/>
  <c r="K27" i="173"/>
  <c r="K27" i="104"/>
  <c r="K27" i="21"/>
  <c r="K27" i="99"/>
  <c r="K27" i="114"/>
  <c r="R44" i="104"/>
  <c r="R44" i="173"/>
  <c r="R44" i="21"/>
  <c r="R44" i="114"/>
  <c r="R44" i="99"/>
  <c r="V44" i="104"/>
  <c r="V44" i="173"/>
  <c r="V44" i="21"/>
  <c r="V44" i="114"/>
  <c r="V44" i="99"/>
  <c r="P38" i="150"/>
  <c r="P38" i="147"/>
  <c r="P38" i="148"/>
  <c r="P38" i="146"/>
  <c r="P38" i="174"/>
  <c r="P38" i="115"/>
  <c r="P38" i="149"/>
  <c r="P38" i="29"/>
  <c r="P38" i="42"/>
  <c r="P38" i="77"/>
  <c r="P38" i="40"/>
  <c r="P38" i="173"/>
  <c r="P38" i="21"/>
  <c r="P38" i="104"/>
  <c r="P38" i="114"/>
  <c r="P38" i="99"/>
  <c r="AB32" i="150"/>
  <c r="AB32" i="148"/>
  <c r="AB32" i="147"/>
  <c r="AB32" i="146"/>
  <c r="AB32" i="149"/>
  <c r="AB32" i="115"/>
  <c r="AB32" i="77"/>
  <c r="AB32" i="29"/>
  <c r="AB32" i="174"/>
  <c r="AB32" i="173"/>
  <c r="AB32" i="104"/>
  <c r="AB32" i="42"/>
  <c r="AB32" i="40"/>
  <c r="AB32" i="21"/>
  <c r="AB32" i="114"/>
  <c r="AB32" i="99"/>
  <c r="AA58" i="173"/>
  <c r="AA58" i="21"/>
  <c r="AA58" i="104"/>
  <c r="AA58" i="114"/>
  <c r="AA58" i="99"/>
  <c r="AE58" i="173"/>
  <c r="AE58" i="21"/>
  <c r="AE58" i="104"/>
  <c r="AE58" i="114"/>
  <c r="AE58" i="99"/>
  <c r="U44" i="104"/>
  <c r="U44" i="173"/>
  <c r="U44" i="21"/>
  <c r="U44" i="114"/>
  <c r="U44" i="99"/>
  <c r="AM32" i="150"/>
  <c r="AM32" i="148"/>
  <c r="AM32" i="147"/>
  <c r="AM32" i="146"/>
  <c r="AM32" i="149"/>
  <c r="AM32" i="174"/>
  <c r="AM32" i="115"/>
  <c r="AM32" i="40"/>
  <c r="AM32" i="77"/>
  <c r="AM32" i="29"/>
  <c r="AM32" i="42"/>
  <c r="AM32" i="173"/>
  <c r="AM32" i="104"/>
  <c r="AM32" i="21"/>
  <c r="AM32" i="99"/>
  <c r="AM32" i="114"/>
  <c r="AO44" i="104"/>
  <c r="AO44" i="173"/>
  <c r="AO44" i="21"/>
  <c r="AO44" i="114"/>
  <c r="AO44" i="99"/>
  <c r="D27" i="150"/>
  <c r="D27" i="148"/>
  <c r="D27" i="147"/>
  <c r="D27" i="146"/>
  <c r="D27" i="149"/>
  <c r="D27" i="40"/>
  <c r="D27" i="115"/>
  <c r="D27" i="174"/>
  <c r="D27" i="77"/>
  <c r="D27" i="29"/>
  <c r="D27" i="173"/>
  <c r="D27" i="42"/>
  <c r="D27" i="104"/>
  <c r="D27" i="21"/>
  <c r="D27" i="99"/>
  <c r="D27" i="114"/>
  <c r="K37" i="150"/>
  <c r="K37" i="148"/>
  <c r="K37" i="147"/>
  <c r="K37" i="146"/>
  <c r="K37" i="149"/>
  <c r="K37" i="174"/>
  <c r="K37" i="115"/>
  <c r="K37" i="40"/>
  <c r="K37" i="77"/>
  <c r="K37" i="29"/>
  <c r="K37" i="42"/>
  <c r="K37" i="104"/>
  <c r="K37" i="173"/>
  <c r="K37" i="21"/>
  <c r="K37" i="99"/>
  <c r="K37" i="114"/>
  <c r="C27" i="150"/>
  <c r="C27" i="148"/>
  <c r="C27" i="147"/>
  <c r="C27" i="146"/>
  <c r="C27" i="149"/>
  <c r="C27" i="174"/>
  <c r="C27" i="115"/>
  <c r="C27" i="40"/>
  <c r="C27" i="77"/>
  <c r="C27" i="29"/>
  <c r="C27" i="42"/>
  <c r="C27" i="173"/>
  <c r="C27" i="104"/>
  <c r="C27" i="21"/>
  <c r="C27" i="99"/>
  <c r="C27" i="114"/>
  <c r="AM57" i="104"/>
  <c r="AM57" i="173"/>
  <c r="AM57" i="21"/>
  <c r="AM57" i="114"/>
  <c r="AM57" i="99"/>
  <c r="V38" i="150"/>
  <c r="V38" i="148"/>
  <c r="V38" i="147"/>
  <c r="V38" i="146"/>
  <c r="V38" i="149"/>
  <c r="V38" i="174"/>
  <c r="V38" i="115"/>
  <c r="V38" i="40"/>
  <c r="V38" i="77"/>
  <c r="V38" i="29"/>
  <c r="V38" i="42"/>
  <c r="V38" i="173"/>
  <c r="V38" i="21"/>
  <c r="V38" i="99"/>
  <c r="V38" i="114"/>
  <c r="V38" i="104"/>
  <c r="AC37" i="150"/>
  <c r="AC37" i="147"/>
  <c r="AC37" i="146"/>
  <c r="AC37" i="148"/>
  <c r="AC37" i="174"/>
  <c r="AC37" i="115"/>
  <c r="AC37" i="149"/>
  <c r="AC37" i="77"/>
  <c r="AC37" i="29"/>
  <c r="AC37" i="42"/>
  <c r="AC37" i="40"/>
  <c r="AC37" i="173"/>
  <c r="AC37" i="21"/>
  <c r="AC37" i="114"/>
  <c r="AC37" i="104"/>
  <c r="AC37" i="99"/>
  <c r="AK45" i="21"/>
  <c r="AK45" i="104"/>
  <c r="AK45" i="114"/>
  <c r="AK45" i="99"/>
  <c r="AK45" i="173"/>
  <c r="U58" i="104"/>
  <c r="U58" i="173"/>
  <c r="U58" i="114"/>
  <c r="U58" i="99"/>
  <c r="U58" i="21"/>
  <c r="W44" i="173"/>
  <c r="W44" i="21"/>
  <c r="W44" i="104"/>
  <c r="W44" i="114"/>
  <c r="W44" i="99"/>
  <c r="L45" i="173"/>
  <c r="L45" i="21"/>
  <c r="L45" i="114"/>
  <c r="L45" i="99"/>
  <c r="L45" i="104"/>
  <c r="F38" i="150"/>
  <c r="F38" i="148"/>
  <c r="F38" i="147"/>
  <c r="F38" i="146"/>
  <c r="F38" i="149"/>
  <c r="F38" i="174"/>
  <c r="F38" i="115"/>
  <c r="F38" i="40"/>
  <c r="F38" i="77"/>
  <c r="F38" i="29"/>
  <c r="F38" i="42"/>
  <c r="F38" i="173"/>
  <c r="F38" i="21"/>
  <c r="F38" i="99"/>
  <c r="F38" i="114"/>
  <c r="F38" i="104"/>
  <c r="S44" i="173"/>
  <c r="S44" i="21"/>
  <c r="S44" i="114"/>
  <c r="S44" i="99"/>
  <c r="S44" i="104"/>
  <c r="AG44" i="104"/>
  <c r="AG44" i="173"/>
  <c r="AG44" i="21"/>
  <c r="AG44" i="114"/>
  <c r="AG44" i="99"/>
  <c r="U32" i="150"/>
  <c r="U32" i="148"/>
  <c r="U32" i="147"/>
  <c r="U32" i="146"/>
  <c r="U32" i="149"/>
  <c r="U32" i="174"/>
  <c r="U32" i="115"/>
  <c r="U32" i="40"/>
  <c r="U32" i="42"/>
  <c r="U32" i="173"/>
  <c r="U32" i="29"/>
  <c r="U32" i="21"/>
  <c r="U32" i="114"/>
  <c r="U32" i="77"/>
  <c r="U32" i="104"/>
  <c r="U32" i="99"/>
  <c r="O32" i="150"/>
  <c r="O32" i="148"/>
  <c r="O32" i="147"/>
  <c r="O32" i="146"/>
  <c r="O32" i="149"/>
  <c r="O32" i="174"/>
  <c r="O32" i="115"/>
  <c r="O32" i="40"/>
  <c r="O32" i="77"/>
  <c r="O32" i="29"/>
  <c r="O32" i="42"/>
  <c r="O32" i="173"/>
  <c r="O32" i="104"/>
  <c r="O32" i="21"/>
  <c r="O32" i="99"/>
  <c r="O32" i="114"/>
  <c r="AO32" i="150"/>
  <c r="AO32" i="147"/>
  <c r="AO32" i="146"/>
  <c r="AO32" i="148"/>
  <c r="AO32" i="174"/>
  <c r="AO32" i="115"/>
  <c r="AO32" i="149"/>
  <c r="AO32" i="77"/>
  <c r="AO32" i="42"/>
  <c r="AO32" i="173"/>
  <c r="AO32" i="40"/>
  <c r="AO32" i="21"/>
  <c r="AO32" i="114"/>
  <c r="AO32" i="29"/>
  <c r="AO32" i="104"/>
  <c r="AO32" i="99"/>
  <c r="AH45" i="173"/>
  <c r="AH45" i="21"/>
  <c r="AH45" i="104"/>
  <c r="AH45" i="114"/>
  <c r="AH45" i="99"/>
  <c r="Y37" i="150"/>
  <c r="Y37" i="147"/>
  <c r="Y37" i="148"/>
  <c r="Y37" i="146"/>
  <c r="Y37" i="149"/>
  <c r="Y37" i="174"/>
  <c r="Y37" i="115"/>
  <c r="Y37" i="40"/>
  <c r="Y37" i="29"/>
  <c r="Y37" i="42"/>
  <c r="Y37" i="173"/>
  <c r="Y37" i="21"/>
  <c r="Y37" i="114"/>
  <c r="Y37" i="77"/>
  <c r="Y37" i="104"/>
  <c r="Y37" i="99"/>
  <c r="S58" i="173"/>
  <c r="S58" i="21"/>
  <c r="S58" i="104"/>
  <c r="S58" i="114"/>
  <c r="S58" i="99"/>
  <c r="F32" i="150"/>
  <c r="F32" i="148"/>
  <c r="F32" i="147"/>
  <c r="F32" i="146"/>
  <c r="F32" i="149"/>
  <c r="F32" i="174"/>
  <c r="F32" i="115"/>
  <c r="F32" i="40"/>
  <c r="F32" i="77"/>
  <c r="F32" i="29"/>
  <c r="F32" i="42"/>
  <c r="F32" i="173"/>
  <c r="F32" i="21"/>
  <c r="F32" i="114"/>
  <c r="F32" i="104"/>
  <c r="F32" i="99"/>
  <c r="AF38" i="150"/>
  <c r="AF38" i="147"/>
  <c r="AF38" i="148"/>
  <c r="AF38" i="146"/>
  <c r="AF38" i="174"/>
  <c r="AF38" i="115"/>
  <c r="AF38" i="29"/>
  <c r="AF38" i="42"/>
  <c r="AF38" i="149"/>
  <c r="AF38" i="77"/>
  <c r="AF38" i="173"/>
  <c r="AF38" i="21"/>
  <c r="AF38" i="104"/>
  <c r="AF38" i="114"/>
  <c r="AF38" i="40"/>
  <c r="AF38" i="99"/>
  <c r="AI32" i="150"/>
  <c r="AI32" i="148"/>
  <c r="AI32" i="147"/>
  <c r="AI32" i="146"/>
  <c r="AI32" i="149"/>
  <c r="AI32" i="174"/>
  <c r="AI32" i="115"/>
  <c r="AI32" i="40"/>
  <c r="AI32" i="77"/>
  <c r="AI32" i="29"/>
  <c r="AI32" i="42"/>
  <c r="AI32" i="173"/>
  <c r="AI32" i="104"/>
  <c r="AI32" i="21"/>
  <c r="AI32" i="99"/>
  <c r="AI32" i="114"/>
  <c r="N44" i="104"/>
  <c r="N44" i="173"/>
  <c r="N44" i="114"/>
  <c r="N44" i="99"/>
  <c r="N44" i="21"/>
  <c r="J44" i="104"/>
  <c r="J44" i="114"/>
  <c r="J44" i="99"/>
  <c r="J44" i="173"/>
  <c r="J44" i="21"/>
  <c r="AM38" i="150"/>
  <c r="AM38" i="148"/>
  <c r="AM38" i="147"/>
  <c r="AM38" i="146"/>
  <c r="AM38" i="149"/>
  <c r="AM38" i="115"/>
  <c r="AM38" i="40"/>
  <c r="AM38" i="77"/>
  <c r="AM38" i="174"/>
  <c r="AM38" i="42"/>
  <c r="AM38" i="173"/>
  <c r="AM38" i="104"/>
  <c r="AM38" i="29"/>
  <c r="AM38" i="99"/>
  <c r="AM38" i="21"/>
  <c r="AM38" i="114"/>
  <c r="AG57" i="173"/>
  <c r="AG57" i="21"/>
  <c r="AG57" i="104"/>
  <c r="AG57" i="114"/>
  <c r="AG57" i="99"/>
  <c r="AN32" i="150"/>
  <c r="AN32" i="148"/>
  <c r="AN32" i="147"/>
  <c r="AN32" i="146"/>
  <c r="AN32" i="149"/>
  <c r="AN32" i="115"/>
  <c r="AN32" i="174"/>
  <c r="AN32" i="40"/>
  <c r="AN32" i="77"/>
  <c r="AN32" i="29"/>
  <c r="AN32" i="173"/>
  <c r="AN32" i="42"/>
  <c r="AN32" i="104"/>
  <c r="AN32" i="99"/>
  <c r="AN32" i="114"/>
  <c r="AN32" i="21"/>
  <c r="M37" i="150"/>
  <c r="M37" i="147"/>
  <c r="M37" i="146"/>
  <c r="M37" i="148"/>
  <c r="M37" i="174"/>
  <c r="M37" i="115"/>
  <c r="M37" i="149"/>
  <c r="M37" i="77"/>
  <c r="M37" i="29"/>
  <c r="M37" i="42"/>
  <c r="M37" i="40"/>
  <c r="M37" i="173"/>
  <c r="M37" i="21"/>
  <c r="M37" i="114"/>
  <c r="M37" i="104"/>
  <c r="M37" i="99"/>
  <c r="AI38" i="150"/>
  <c r="AI38" i="148"/>
  <c r="AI38" i="147"/>
  <c r="AI38" i="146"/>
  <c r="AI38" i="149"/>
  <c r="AI38" i="115"/>
  <c r="AI38" i="174"/>
  <c r="AI38" i="40"/>
  <c r="AI38" i="77"/>
  <c r="AI38" i="42"/>
  <c r="AI38" i="29"/>
  <c r="AI38" i="114"/>
  <c r="AI38" i="21"/>
  <c r="AI38" i="104"/>
  <c r="AI38" i="99"/>
  <c r="AI38" i="173"/>
  <c r="AF46" i="104"/>
  <c r="AF46" i="114"/>
  <c r="AF46" i="99"/>
  <c r="AF46" i="173"/>
  <c r="AF46" i="21"/>
  <c r="AB38" i="150"/>
  <c r="AB38" i="148"/>
  <c r="AB38" i="147"/>
  <c r="AB38" i="146"/>
  <c r="AB38" i="174"/>
  <c r="AB38" i="115"/>
  <c r="AB38" i="149"/>
  <c r="AB38" i="29"/>
  <c r="AB38" i="42"/>
  <c r="AB38" i="77"/>
  <c r="AB38" i="40"/>
  <c r="AB38" i="173"/>
  <c r="AB38" i="21"/>
  <c r="AB38" i="104"/>
  <c r="AB38" i="114"/>
  <c r="AB38" i="99"/>
  <c r="AN58" i="2"/>
  <c r="AN58" i="106" s="1"/>
  <c r="AN58" i="112" s="1"/>
  <c r="AH58" i="104"/>
  <c r="AH58" i="173"/>
  <c r="AH58" i="21"/>
  <c r="AH58" i="114"/>
  <c r="AH58" i="99"/>
  <c r="AK32" i="150"/>
  <c r="AK32" i="147"/>
  <c r="AK32" i="148"/>
  <c r="AK32" i="146"/>
  <c r="AK32" i="149"/>
  <c r="AK32" i="174"/>
  <c r="AK32" i="115"/>
  <c r="AK32" i="40"/>
  <c r="AK32" i="42"/>
  <c r="AK32" i="173"/>
  <c r="AK32" i="29"/>
  <c r="AK32" i="21"/>
  <c r="AK32" i="114"/>
  <c r="AK32" i="77"/>
  <c r="AK32" i="104"/>
  <c r="AK32" i="99"/>
  <c r="R58" i="104"/>
  <c r="R58" i="173"/>
  <c r="R58" i="21"/>
  <c r="R58" i="114"/>
  <c r="R58" i="99"/>
  <c r="Z58" i="104"/>
  <c r="Z58" i="21"/>
  <c r="Z58" i="114"/>
  <c r="Z58" i="99"/>
  <c r="Z58" i="173"/>
  <c r="N27" i="150"/>
  <c r="N27" i="148"/>
  <c r="N27" i="147"/>
  <c r="N27" i="146"/>
  <c r="N27" i="149"/>
  <c r="N27" i="174"/>
  <c r="N27" i="115"/>
  <c r="N27" i="40"/>
  <c r="N27" i="77"/>
  <c r="N27" i="29"/>
  <c r="N27" i="42"/>
  <c r="N27" i="173"/>
  <c r="N27" i="21"/>
  <c r="N27" i="114"/>
  <c r="N27" i="104"/>
  <c r="N27" i="99"/>
  <c r="Y45" i="2"/>
  <c r="Y45" i="106" s="1"/>
  <c r="Y45" i="112" s="1"/>
  <c r="Y44" i="104"/>
  <c r="Y44" i="173"/>
  <c r="Y44" i="21"/>
  <c r="Y44" i="114"/>
  <c r="Y44" i="99"/>
  <c r="P58" i="173"/>
  <c r="P58" i="21"/>
  <c r="P58" i="104"/>
  <c r="P58" i="114"/>
  <c r="P58" i="99"/>
  <c r="L58" i="173"/>
  <c r="L58" i="21"/>
  <c r="L58" i="104"/>
  <c r="L58" i="114"/>
  <c r="L58" i="99"/>
  <c r="Z32" i="150"/>
  <c r="Z32" i="148"/>
  <c r="Z32" i="147"/>
  <c r="Z32" i="146"/>
  <c r="Z32" i="149"/>
  <c r="Z32" i="174"/>
  <c r="Z32" i="115"/>
  <c r="Z32" i="40"/>
  <c r="Z32" i="77"/>
  <c r="Z32" i="29"/>
  <c r="Z32" i="42"/>
  <c r="Z32" i="173"/>
  <c r="Z32" i="21"/>
  <c r="Z32" i="114"/>
  <c r="Z32" i="104"/>
  <c r="Z32" i="99"/>
  <c r="AB58" i="173"/>
  <c r="AB58" i="21"/>
  <c r="AB58" i="104"/>
  <c r="AB58" i="114"/>
  <c r="AB58" i="99"/>
  <c r="AI44" i="106"/>
  <c r="AI44" i="112" s="1"/>
  <c r="H44" i="173"/>
  <c r="H44" i="21"/>
  <c r="H44" i="99"/>
  <c r="H44" i="114"/>
  <c r="H44" i="104"/>
  <c r="H27" i="150"/>
  <c r="H27" i="148"/>
  <c r="H27" i="147"/>
  <c r="H27" i="146"/>
  <c r="H27" i="149"/>
  <c r="H27" i="40"/>
  <c r="H27" i="115"/>
  <c r="H27" i="77"/>
  <c r="H27" i="29"/>
  <c r="H27" i="174"/>
  <c r="H27" i="173"/>
  <c r="H27" i="104"/>
  <c r="H27" i="42"/>
  <c r="H27" i="21"/>
  <c r="H27" i="114"/>
  <c r="H27" i="99"/>
  <c r="J58" i="104"/>
  <c r="J58" i="21"/>
  <c r="J58" i="114"/>
  <c r="J58" i="99"/>
  <c r="J58" i="173"/>
  <c r="AH57" i="173"/>
  <c r="AH57" i="21"/>
  <c r="AH57" i="114"/>
  <c r="AH57" i="99"/>
  <c r="AH57" i="104"/>
  <c r="AD27" i="150"/>
  <c r="AD27" i="148"/>
  <c r="AD27" i="147"/>
  <c r="AD27" i="146"/>
  <c r="AD27" i="149"/>
  <c r="AD27" i="174"/>
  <c r="AD27" i="115"/>
  <c r="AD27" i="40"/>
  <c r="AD27" i="77"/>
  <c r="AD27" i="29"/>
  <c r="AD27" i="42"/>
  <c r="AD27" i="173"/>
  <c r="AD27" i="21"/>
  <c r="AD27" i="114"/>
  <c r="AD27" i="104"/>
  <c r="AD27" i="99"/>
  <c r="V37" i="150"/>
  <c r="V37" i="148"/>
  <c r="V37" i="147"/>
  <c r="V37" i="146"/>
  <c r="V37" i="149"/>
  <c r="V37" i="174"/>
  <c r="V37" i="115"/>
  <c r="V37" i="40"/>
  <c r="V37" i="77"/>
  <c r="V37" i="29"/>
  <c r="V37" i="42"/>
  <c r="V37" i="173"/>
  <c r="V37" i="21"/>
  <c r="V37" i="114"/>
  <c r="V37" i="104"/>
  <c r="V37" i="99"/>
  <c r="AH32" i="150"/>
  <c r="AH32" i="148"/>
  <c r="AH32" i="147"/>
  <c r="AH32" i="146"/>
  <c r="AH32" i="149"/>
  <c r="AH32" i="174"/>
  <c r="AH32" i="115"/>
  <c r="AH32" i="40"/>
  <c r="AH32" i="77"/>
  <c r="AH32" i="29"/>
  <c r="AH32" i="42"/>
  <c r="AH32" i="173"/>
  <c r="AH32" i="21"/>
  <c r="AH32" i="114"/>
  <c r="AH32" i="99"/>
  <c r="AH32" i="104"/>
  <c r="V32" i="150"/>
  <c r="V32" i="148"/>
  <c r="V32" i="147"/>
  <c r="V32" i="146"/>
  <c r="V32" i="149"/>
  <c r="V32" i="174"/>
  <c r="V32" i="115"/>
  <c r="V32" i="40"/>
  <c r="V32" i="77"/>
  <c r="V32" i="29"/>
  <c r="V32" i="42"/>
  <c r="V32" i="173"/>
  <c r="V32" i="21"/>
  <c r="V32" i="114"/>
  <c r="V32" i="104"/>
  <c r="V32" i="99"/>
  <c r="J38" i="150"/>
  <c r="J38" i="148"/>
  <c r="J38" i="147"/>
  <c r="J38" i="146"/>
  <c r="J38" i="149"/>
  <c r="J38" i="174"/>
  <c r="J38" i="115"/>
  <c r="J38" i="40"/>
  <c r="J38" i="77"/>
  <c r="J38" i="29"/>
  <c r="J38" i="42"/>
  <c r="J38" i="173"/>
  <c r="J38" i="21"/>
  <c r="J38" i="104"/>
  <c r="J38" i="99"/>
  <c r="J38" i="114"/>
  <c r="E44" i="104"/>
  <c r="E44" i="173"/>
  <c r="E44" i="21"/>
  <c r="E44" i="114"/>
  <c r="E44" i="99"/>
  <c r="E38" i="150"/>
  <c r="E38" i="148"/>
  <c r="E38" i="147"/>
  <c r="E38" i="146"/>
  <c r="E38" i="149"/>
  <c r="E38" i="174"/>
  <c r="E38" i="115"/>
  <c r="E38" i="40"/>
  <c r="E38" i="77"/>
  <c r="E38" i="29"/>
  <c r="E38" i="42"/>
  <c r="E38" i="173"/>
  <c r="E38" i="21"/>
  <c r="E38" i="104"/>
  <c r="E38" i="114"/>
  <c r="E38" i="99"/>
  <c r="R37" i="150"/>
  <c r="R37" i="148"/>
  <c r="R37" i="147"/>
  <c r="R37" i="146"/>
  <c r="R37" i="149"/>
  <c r="R37" i="174"/>
  <c r="R37" i="115"/>
  <c r="R37" i="40"/>
  <c r="R37" i="77"/>
  <c r="R37" i="29"/>
  <c r="R37" i="42"/>
  <c r="R37" i="173"/>
  <c r="R37" i="21"/>
  <c r="R37" i="114"/>
  <c r="R37" i="104"/>
  <c r="R37" i="99"/>
  <c r="D38" i="150"/>
  <c r="D38" i="147"/>
  <c r="D38" i="148"/>
  <c r="D38" i="146"/>
  <c r="D38" i="149"/>
  <c r="D38" i="174"/>
  <c r="D38" i="115"/>
  <c r="D38" i="40"/>
  <c r="D38" i="29"/>
  <c r="D38" i="42"/>
  <c r="D38" i="173"/>
  <c r="D38" i="21"/>
  <c r="D38" i="104"/>
  <c r="D38" i="114"/>
  <c r="D38" i="77"/>
  <c r="D38" i="99"/>
  <c r="W58" i="173"/>
  <c r="W58" i="21"/>
  <c r="W58" i="104"/>
  <c r="W58" i="114"/>
  <c r="W58" i="99"/>
  <c r="AL38" i="150"/>
  <c r="AL38" i="148"/>
  <c r="AL38" i="147"/>
  <c r="AL38" i="146"/>
  <c r="AL38" i="149"/>
  <c r="AL38" i="174"/>
  <c r="AL38" i="115"/>
  <c r="AL38" i="40"/>
  <c r="AL38" i="77"/>
  <c r="AL38" i="29"/>
  <c r="AL38" i="42"/>
  <c r="AL38" i="173"/>
  <c r="AL38" i="21"/>
  <c r="AL38" i="99"/>
  <c r="AL38" i="114"/>
  <c r="AL38" i="104"/>
  <c r="L38" i="150"/>
  <c r="L38" i="148"/>
  <c r="L38" i="147"/>
  <c r="L38" i="146"/>
  <c r="L38" i="174"/>
  <c r="L38" i="115"/>
  <c r="L38" i="149"/>
  <c r="L38" i="29"/>
  <c r="L38" i="42"/>
  <c r="L38" i="77"/>
  <c r="L38" i="40"/>
  <c r="L38" i="173"/>
  <c r="L38" i="21"/>
  <c r="L38" i="104"/>
  <c r="L38" i="114"/>
  <c r="L38" i="99"/>
  <c r="AK27" i="150"/>
  <c r="AK27" i="148"/>
  <c r="AK27" i="147"/>
  <c r="AK27" i="146"/>
  <c r="AK27" i="174"/>
  <c r="AK27" i="115"/>
  <c r="AK27" i="40"/>
  <c r="AK27" i="149"/>
  <c r="AK27" i="77"/>
  <c r="AK27" i="42"/>
  <c r="AK27" i="173"/>
  <c r="AK27" i="21"/>
  <c r="AK27" i="114"/>
  <c r="AK27" i="29"/>
  <c r="AK27" i="104"/>
  <c r="AK27" i="99"/>
  <c r="M27" i="150"/>
  <c r="M27" i="148"/>
  <c r="M27" i="147"/>
  <c r="M27" i="146"/>
  <c r="M27" i="174"/>
  <c r="M27" i="115"/>
  <c r="M27" i="40"/>
  <c r="M27" i="149"/>
  <c r="M27" i="42"/>
  <c r="M27" i="173"/>
  <c r="M27" i="77"/>
  <c r="M27" i="21"/>
  <c r="M27" i="114"/>
  <c r="M27" i="104"/>
  <c r="M27" i="29"/>
  <c r="M27" i="99"/>
  <c r="AO57" i="173"/>
  <c r="AO57" i="21"/>
  <c r="AO57" i="104"/>
  <c r="AO57" i="114"/>
  <c r="AO57" i="99"/>
  <c r="C58" i="173"/>
  <c r="C58" i="21"/>
  <c r="C58" i="104"/>
  <c r="C58" i="114"/>
  <c r="C58" i="99"/>
  <c r="AE37" i="150"/>
  <c r="AE37" i="148"/>
  <c r="AE37" i="147"/>
  <c r="AE37" i="146"/>
  <c r="AE37" i="149"/>
  <c r="AE37" i="174"/>
  <c r="AE37" i="115"/>
  <c r="AE37" i="40"/>
  <c r="AE37" i="77"/>
  <c r="AE37" i="29"/>
  <c r="AE37" i="42"/>
  <c r="AE37" i="104"/>
  <c r="AE37" i="173"/>
  <c r="AE37" i="21"/>
  <c r="AE37" i="99"/>
  <c r="AE37" i="114"/>
  <c r="R27" i="150"/>
  <c r="R27" i="148"/>
  <c r="R27" i="147"/>
  <c r="R27" i="146"/>
  <c r="R27" i="149"/>
  <c r="R27" i="174"/>
  <c r="R27" i="115"/>
  <c r="R27" i="40"/>
  <c r="R27" i="77"/>
  <c r="R27" i="29"/>
  <c r="R27" i="42"/>
  <c r="R27" i="173"/>
  <c r="R27" i="21"/>
  <c r="R27" i="114"/>
  <c r="R27" i="104"/>
  <c r="R27" i="99"/>
  <c r="D32" i="150"/>
  <c r="D32" i="148"/>
  <c r="D32" i="149"/>
  <c r="D32" i="146"/>
  <c r="D32" i="115"/>
  <c r="D32" i="174"/>
  <c r="D32" i="77"/>
  <c r="D32" i="29"/>
  <c r="D32" i="40"/>
  <c r="D32" i="147"/>
  <c r="D32" i="42"/>
  <c r="D32" i="104"/>
  <c r="D32" i="173"/>
  <c r="D32" i="114"/>
  <c r="D32" i="99"/>
  <c r="D32" i="21"/>
  <c r="AG32" i="150"/>
  <c r="AG32" i="147"/>
  <c r="AG32" i="148"/>
  <c r="AG32" i="146"/>
  <c r="AG32" i="174"/>
  <c r="AG32" i="115"/>
  <c r="AG32" i="149"/>
  <c r="AG32" i="40"/>
  <c r="AG32" i="42"/>
  <c r="AG32" i="173"/>
  <c r="AG32" i="77"/>
  <c r="AG32" i="21"/>
  <c r="AG32" i="114"/>
  <c r="AG32" i="29"/>
  <c r="AG32" i="104"/>
  <c r="AG32" i="99"/>
  <c r="AE44" i="173"/>
  <c r="AE44" i="21"/>
  <c r="AE44" i="104"/>
  <c r="AE44" i="114"/>
  <c r="AE44" i="99"/>
  <c r="AE32" i="150"/>
  <c r="AE32" i="148"/>
  <c r="AE32" i="147"/>
  <c r="AE32" i="146"/>
  <c r="AE32" i="149"/>
  <c r="AE32" i="174"/>
  <c r="AE32" i="115"/>
  <c r="AE32" i="40"/>
  <c r="AE32" i="77"/>
  <c r="AE32" i="29"/>
  <c r="AE32" i="42"/>
  <c r="AE32" i="173"/>
  <c r="AE32" i="104"/>
  <c r="AE32" i="21"/>
  <c r="AE32" i="99"/>
  <c r="AE32" i="114"/>
  <c r="X46" i="114"/>
  <c r="AN37" i="150"/>
  <c r="AN37" i="148"/>
  <c r="AN37" i="147"/>
  <c r="AN37" i="149"/>
  <c r="AN37" i="146"/>
  <c r="AN37" i="115"/>
  <c r="AN37" i="174"/>
  <c r="AN37" i="40"/>
  <c r="AN37" i="77"/>
  <c r="AN37" i="42"/>
  <c r="AN37" i="29"/>
  <c r="AN37" i="104"/>
  <c r="AN37" i="114"/>
  <c r="AN37" i="99"/>
  <c r="AN37" i="173"/>
  <c r="AN37" i="21"/>
  <c r="I37" i="150"/>
  <c r="I37" i="147"/>
  <c r="I37" i="148"/>
  <c r="I37" i="146"/>
  <c r="I37" i="149"/>
  <c r="I37" i="174"/>
  <c r="I37" i="115"/>
  <c r="I37" i="40"/>
  <c r="I37" i="29"/>
  <c r="I37" i="42"/>
  <c r="I37" i="173"/>
  <c r="I37" i="21"/>
  <c r="I37" i="114"/>
  <c r="I37" i="77"/>
  <c r="I37" i="104"/>
  <c r="I37" i="99"/>
  <c r="AG38" i="150"/>
  <c r="AG38" i="148"/>
  <c r="AG38" i="147"/>
  <c r="AG38" i="146"/>
  <c r="AG38" i="149"/>
  <c r="AG38" i="174"/>
  <c r="AG38" i="115"/>
  <c r="AG38" i="40"/>
  <c r="AG38" i="77"/>
  <c r="AG38" i="29"/>
  <c r="AG38" i="42"/>
  <c r="AG38" i="173"/>
  <c r="AG38" i="21"/>
  <c r="AG38" i="104"/>
  <c r="AG38" i="114"/>
  <c r="AG38" i="99"/>
  <c r="P44" i="173"/>
  <c r="P44" i="21"/>
  <c r="P44" i="114"/>
  <c r="P44" i="104"/>
  <c r="P44" i="99"/>
  <c r="Y32" i="150"/>
  <c r="Y32" i="147"/>
  <c r="Y32" i="146"/>
  <c r="Y32" i="148"/>
  <c r="Y32" i="174"/>
  <c r="Y32" i="115"/>
  <c r="Y32" i="149"/>
  <c r="Y32" i="40"/>
  <c r="Y32" i="77"/>
  <c r="Y32" i="42"/>
  <c r="Y32" i="173"/>
  <c r="Y32" i="29"/>
  <c r="Y32" i="21"/>
  <c r="Y32" i="114"/>
  <c r="Y32" i="104"/>
  <c r="Y32" i="99"/>
  <c r="AM44" i="173"/>
  <c r="AM44" i="21"/>
  <c r="AM44" i="104"/>
  <c r="AM44" i="114"/>
  <c r="AM44" i="99"/>
  <c r="AA38" i="2"/>
  <c r="AA39" i="2" s="1"/>
  <c r="AA37" i="150"/>
  <c r="AA37" i="148"/>
  <c r="AA37" i="147"/>
  <c r="AA37" i="146"/>
  <c r="AA37" i="149"/>
  <c r="AA37" i="174"/>
  <c r="AA37" i="115"/>
  <c r="AA37" i="40"/>
  <c r="AA37" i="77"/>
  <c r="AA37" i="29"/>
  <c r="AA37" i="42"/>
  <c r="AA37" i="104"/>
  <c r="AA37" i="173"/>
  <c r="AA37" i="21"/>
  <c r="AA37" i="99"/>
  <c r="AA37" i="114"/>
  <c r="D32" i="106"/>
  <c r="D32" i="112" s="1"/>
  <c r="Q58" i="104"/>
  <c r="Q58" i="173"/>
  <c r="Q58" i="21"/>
  <c r="Q58" i="114"/>
  <c r="Q58" i="99"/>
  <c r="AM37" i="150"/>
  <c r="AM37" i="148"/>
  <c r="AM37" i="147"/>
  <c r="AM37" i="146"/>
  <c r="AM37" i="149"/>
  <c r="AM37" i="174"/>
  <c r="AM37" i="115"/>
  <c r="AM37" i="40"/>
  <c r="AM37" i="77"/>
  <c r="AM37" i="29"/>
  <c r="AM37" i="42"/>
  <c r="AM37" i="104"/>
  <c r="AM37" i="173"/>
  <c r="AM37" i="21"/>
  <c r="AM37" i="99"/>
  <c r="AM37" i="114"/>
  <c r="F37" i="150"/>
  <c r="F37" i="148"/>
  <c r="F37" i="147"/>
  <c r="F37" i="146"/>
  <c r="F37" i="149"/>
  <c r="F37" i="174"/>
  <c r="F37" i="115"/>
  <c r="F37" i="40"/>
  <c r="F37" i="77"/>
  <c r="F37" i="29"/>
  <c r="F37" i="42"/>
  <c r="F37" i="173"/>
  <c r="F37" i="21"/>
  <c r="F37" i="114"/>
  <c r="F37" i="104"/>
  <c r="F37" i="99"/>
  <c r="AJ44" i="173"/>
  <c r="AJ44" i="21"/>
  <c r="AJ44" i="104"/>
  <c r="AJ44" i="114"/>
  <c r="AJ44" i="99"/>
  <c r="L27" i="150"/>
  <c r="L27" i="148"/>
  <c r="L27" i="147"/>
  <c r="L27" i="146"/>
  <c r="L27" i="149"/>
  <c r="L27" i="174"/>
  <c r="L27" i="40"/>
  <c r="L27" i="77"/>
  <c r="L27" i="29"/>
  <c r="L27" i="115"/>
  <c r="L27" i="104"/>
  <c r="L27" i="173"/>
  <c r="L27" i="42"/>
  <c r="L27" i="21"/>
  <c r="L27" i="99"/>
  <c r="L27" i="114"/>
  <c r="D37" i="150"/>
  <c r="D37" i="148"/>
  <c r="D37" i="147"/>
  <c r="D37" i="146"/>
  <c r="D37" i="149"/>
  <c r="D37" i="174"/>
  <c r="D37" i="40"/>
  <c r="D37" i="77"/>
  <c r="D37" i="115"/>
  <c r="D37" i="29"/>
  <c r="D37" i="104"/>
  <c r="D37" i="173"/>
  <c r="D37" i="21"/>
  <c r="D37" i="99"/>
  <c r="D37" i="114"/>
  <c r="D37" i="42"/>
  <c r="AL44" i="104"/>
  <c r="AL44" i="173"/>
  <c r="AL44" i="21"/>
  <c r="AL44" i="114"/>
  <c r="AL44" i="99"/>
  <c r="E32" i="150"/>
  <c r="E32" i="148"/>
  <c r="E32" i="147"/>
  <c r="E32" i="146"/>
  <c r="E32" i="149"/>
  <c r="E32" i="174"/>
  <c r="E32" i="115"/>
  <c r="E32" i="40"/>
  <c r="E32" i="42"/>
  <c r="E32" i="173"/>
  <c r="E32" i="29"/>
  <c r="E32" i="21"/>
  <c r="E32" i="114"/>
  <c r="E32" i="77"/>
  <c r="E32" i="104"/>
  <c r="E32" i="99"/>
  <c r="AJ32" i="150"/>
  <c r="AJ32" i="148"/>
  <c r="AJ32" i="147"/>
  <c r="AJ32" i="149"/>
  <c r="AJ32" i="146"/>
  <c r="AJ32" i="115"/>
  <c r="AJ32" i="174"/>
  <c r="AJ32" i="77"/>
  <c r="AJ32" i="29"/>
  <c r="AJ32" i="40"/>
  <c r="AJ32" i="42"/>
  <c r="AJ32" i="104"/>
  <c r="AJ32" i="114"/>
  <c r="AJ32" i="99"/>
  <c r="AJ32" i="173"/>
  <c r="AJ32" i="21"/>
  <c r="AJ27" i="150"/>
  <c r="AJ27" i="148"/>
  <c r="AJ27" i="147"/>
  <c r="AJ27" i="146"/>
  <c r="AJ27" i="149"/>
  <c r="AJ27" i="40"/>
  <c r="AJ27" i="115"/>
  <c r="AJ27" i="174"/>
  <c r="AJ27" i="77"/>
  <c r="AJ27" i="29"/>
  <c r="AJ27" i="173"/>
  <c r="AJ27" i="42"/>
  <c r="AJ27" i="104"/>
  <c r="AJ27" i="99"/>
  <c r="AJ27" i="21"/>
  <c r="AJ27" i="114"/>
  <c r="AC44" i="104"/>
  <c r="AC44" i="173"/>
  <c r="AC44" i="21"/>
  <c r="AC44" i="114"/>
  <c r="AC44" i="99"/>
  <c r="Z44" i="104"/>
  <c r="Z44" i="114"/>
  <c r="Z44" i="99"/>
  <c r="Z44" i="173"/>
  <c r="Z44" i="21"/>
  <c r="B44" i="104"/>
  <c r="B44" i="173"/>
  <c r="B44" i="21"/>
  <c r="B44" i="114"/>
  <c r="B44" i="99"/>
  <c r="M58" i="104"/>
  <c r="M58" i="173"/>
  <c r="M58" i="114"/>
  <c r="M58" i="99"/>
  <c r="M58" i="21"/>
  <c r="W27" i="150"/>
  <c r="W27" i="148"/>
  <c r="W27" i="147"/>
  <c r="W27" i="146"/>
  <c r="W27" i="149"/>
  <c r="W27" i="174"/>
  <c r="W27" i="115"/>
  <c r="W27" i="40"/>
  <c r="W27" i="77"/>
  <c r="W27" i="29"/>
  <c r="W27" i="42"/>
  <c r="W27" i="173"/>
  <c r="W27" i="104"/>
  <c r="W27" i="21"/>
  <c r="W27" i="99"/>
  <c r="W27" i="114"/>
  <c r="Z37" i="150"/>
  <c r="Z37" i="148"/>
  <c r="Z37" i="147"/>
  <c r="Z37" i="146"/>
  <c r="Z37" i="149"/>
  <c r="Z37" i="174"/>
  <c r="Z37" i="115"/>
  <c r="Z37" i="40"/>
  <c r="Z37" i="77"/>
  <c r="Z37" i="29"/>
  <c r="Z37" i="42"/>
  <c r="Z37" i="173"/>
  <c r="Z37" i="21"/>
  <c r="Z37" i="114"/>
  <c r="Z37" i="99"/>
  <c r="Z37" i="104"/>
  <c r="AI44" i="173"/>
  <c r="AI44" i="21"/>
  <c r="AI44" i="104"/>
  <c r="AI44" i="114"/>
  <c r="AI44" i="99"/>
  <c r="AN57" i="173"/>
  <c r="AN57" i="21"/>
  <c r="AN57" i="104"/>
  <c r="AN57" i="114"/>
  <c r="AN57" i="99"/>
  <c r="H58" i="173"/>
  <c r="H58" i="21"/>
  <c r="H58" i="114"/>
  <c r="H58" i="104"/>
  <c r="H58" i="99"/>
  <c r="AN27" i="150"/>
  <c r="AN27" i="148"/>
  <c r="AN27" i="147"/>
  <c r="AN27" i="146"/>
  <c r="AN27" i="149"/>
  <c r="AN27" i="40"/>
  <c r="AN27" i="115"/>
  <c r="AN27" i="77"/>
  <c r="AN27" i="29"/>
  <c r="AN27" i="174"/>
  <c r="AN27" i="173"/>
  <c r="AN27" i="104"/>
  <c r="AN27" i="42"/>
  <c r="AN27" i="21"/>
  <c r="AN27" i="114"/>
  <c r="AN27" i="99"/>
  <c r="T45" i="173"/>
  <c r="T45" i="21"/>
  <c r="T45" i="114"/>
  <c r="T45" i="99"/>
  <c r="T45" i="104"/>
  <c r="I44" i="104"/>
  <c r="I44" i="173"/>
  <c r="I44" i="21"/>
  <c r="I44" i="114"/>
  <c r="I44" i="99"/>
  <c r="U38" i="150"/>
  <c r="U38" i="148"/>
  <c r="U38" i="147"/>
  <c r="U38" i="146"/>
  <c r="U38" i="149"/>
  <c r="U38" i="174"/>
  <c r="U38" i="115"/>
  <c r="U38" i="40"/>
  <c r="U38" i="77"/>
  <c r="U38" i="29"/>
  <c r="U38" i="42"/>
  <c r="U38" i="173"/>
  <c r="U38" i="21"/>
  <c r="U38" i="104"/>
  <c r="U38" i="114"/>
  <c r="U38" i="99"/>
  <c r="E58" i="104"/>
  <c r="E58" i="173"/>
  <c r="E58" i="114"/>
  <c r="E58" i="99"/>
  <c r="E58" i="21"/>
  <c r="AD38" i="150"/>
  <c r="AD38" i="148"/>
  <c r="AD38" i="147"/>
  <c r="AD38" i="146"/>
  <c r="AD38" i="149"/>
  <c r="AD38" i="174"/>
  <c r="AD38" i="115"/>
  <c r="AD38" i="40"/>
  <c r="AD38" i="77"/>
  <c r="AD38" i="29"/>
  <c r="AD38" i="42"/>
  <c r="AD38" i="173"/>
  <c r="AD38" i="21"/>
  <c r="AD38" i="99"/>
  <c r="AD38" i="114"/>
  <c r="AD38" i="104"/>
  <c r="Q37" i="150"/>
  <c r="Q37" i="148"/>
  <c r="Q37" i="147"/>
  <c r="Q37" i="146"/>
  <c r="Q37" i="174"/>
  <c r="Q37" i="115"/>
  <c r="Q37" i="149"/>
  <c r="Q37" i="29"/>
  <c r="Q37" i="42"/>
  <c r="Q37" i="77"/>
  <c r="Q37" i="40"/>
  <c r="Q37" i="173"/>
  <c r="Q37" i="21"/>
  <c r="Q37" i="114"/>
  <c r="Q37" i="104"/>
  <c r="Q37" i="99"/>
  <c r="O58" i="173"/>
  <c r="O58" i="21"/>
  <c r="O58" i="104"/>
  <c r="O58" i="114"/>
  <c r="O58" i="99"/>
  <c r="AJ58" i="173"/>
  <c r="AJ58" i="21"/>
  <c r="AJ58" i="104"/>
  <c r="AJ58" i="114"/>
  <c r="AJ58" i="99"/>
  <c r="S38" i="150"/>
  <c r="S38" i="148"/>
  <c r="S38" i="147"/>
  <c r="S38" i="146"/>
  <c r="S38" i="149"/>
  <c r="S38" i="115"/>
  <c r="S38" i="174"/>
  <c r="S38" i="40"/>
  <c r="S38" i="77"/>
  <c r="S38" i="42"/>
  <c r="S38" i="29"/>
  <c r="S38" i="114"/>
  <c r="S38" i="21"/>
  <c r="S38" i="104"/>
  <c r="S38" i="99"/>
  <c r="S38" i="173"/>
  <c r="K44" i="173"/>
  <c r="K44" i="21"/>
  <c r="K44" i="104"/>
  <c r="K44" i="114"/>
  <c r="K44" i="99"/>
  <c r="AA44" i="173"/>
  <c r="AA44" i="21"/>
  <c r="AA44" i="104"/>
  <c r="AA44" i="114"/>
  <c r="AA44" i="99"/>
  <c r="C37" i="150"/>
  <c r="C37" i="148"/>
  <c r="C37" i="147"/>
  <c r="C37" i="146"/>
  <c r="C37" i="149"/>
  <c r="C37" i="174"/>
  <c r="C37" i="115"/>
  <c r="C37" i="40"/>
  <c r="C37" i="77"/>
  <c r="C37" i="29"/>
  <c r="C37" i="42"/>
  <c r="C37" i="104"/>
  <c r="C37" i="173"/>
  <c r="C37" i="21"/>
  <c r="C37" i="99"/>
  <c r="C37" i="114"/>
  <c r="Q44" i="104"/>
  <c r="Q44" i="173"/>
  <c r="Q44" i="21"/>
  <c r="Q44" i="114"/>
  <c r="Q44" i="99"/>
  <c r="S27" i="150"/>
  <c r="S27" i="148"/>
  <c r="S27" i="147"/>
  <c r="S27" i="146"/>
  <c r="S27" i="149"/>
  <c r="S27" i="174"/>
  <c r="S27" i="115"/>
  <c r="S27" i="40"/>
  <c r="S27" i="77"/>
  <c r="S27" i="29"/>
  <c r="S27" i="42"/>
  <c r="S27" i="173"/>
  <c r="S27" i="104"/>
  <c r="S27" i="21"/>
  <c r="S27" i="99"/>
  <c r="S27" i="114"/>
  <c r="AJ37" i="150"/>
  <c r="AJ37" i="148"/>
  <c r="AJ37" i="147"/>
  <c r="AJ37" i="146"/>
  <c r="AJ37" i="149"/>
  <c r="AJ37" i="174"/>
  <c r="AJ37" i="40"/>
  <c r="AJ37" i="77"/>
  <c r="AJ37" i="115"/>
  <c r="AJ37" i="29"/>
  <c r="AJ37" i="104"/>
  <c r="AJ37" i="42"/>
  <c r="AJ37" i="173"/>
  <c r="AJ37" i="21"/>
  <c r="AJ37" i="99"/>
  <c r="AJ37" i="114"/>
  <c r="X38" i="150"/>
  <c r="X38" i="147"/>
  <c r="X38" i="146"/>
  <c r="X38" i="148"/>
  <c r="X38" i="174"/>
  <c r="X38" i="115"/>
  <c r="X38" i="149"/>
  <c r="X38" i="77"/>
  <c r="X38" i="29"/>
  <c r="X38" i="42"/>
  <c r="X38" i="40"/>
  <c r="X38" i="173"/>
  <c r="X38" i="21"/>
  <c r="X38" i="104"/>
  <c r="X38" i="114"/>
  <c r="X38" i="99"/>
  <c r="O44" i="173"/>
  <c r="O44" i="21"/>
  <c r="O44" i="104"/>
  <c r="O44" i="114"/>
  <c r="O44" i="99"/>
  <c r="H45" i="173"/>
  <c r="H45" i="21"/>
  <c r="H45" i="114"/>
  <c r="H45" i="99"/>
  <c r="H45" i="104"/>
  <c r="AC58" i="104"/>
  <c r="AC58" i="173"/>
  <c r="AC58" i="114"/>
  <c r="AC58" i="99"/>
  <c r="AC58" i="21"/>
  <c r="R32" i="150"/>
  <c r="R32" i="148"/>
  <c r="R32" i="147"/>
  <c r="R32" i="146"/>
  <c r="R32" i="149"/>
  <c r="R32" i="174"/>
  <c r="R32" i="115"/>
  <c r="R32" i="40"/>
  <c r="R32" i="77"/>
  <c r="R32" i="29"/>
  <c r="R32" i="42"/>
  <c r="R32" i="173"/>
  <c r="R32" i="21"/>
  <c r="R32" i="114"/>
  <c r="R32" i="104"/>
  <c r="R32" i="99"/>
  <c r="N37" i="150"/>
  <c r="N37" i="148"/>
  <c r="N37" i="147"/>
  <c r="N37" i="146"/>
  <c r="N37" i="149"/>
  <c r="N37" i="174"/>
  <c r="N37" i="115"/>
  <c r="N37" i="40"/>
  <c r="N37" i="77"/>
  <c r="N37" i="29"/>
  <c r="N37" i="42"/>
  <c r="N37" i="173"/>
  <c r="N37" i="21"/>
  <c r="N37" i="114"/>
  <c r="N37" i="104"/>
  <c r="N37" i="99"/>
  <c r="AK37" i="150"/>
  <c r="AK37" i="147"/>
  <c r="AK37" i="148"/>
  <c r="AK37" i="146"/>
  <c r="AK37" i="174"/>
  <c r="AK37" i="115"/>
  <c r="AK37" i="149"/>
  <c r="AK37" i="29"/>
  <c r="AK37" i="42"/>
  <c r="AK37" i="77"/>
  <c r="AK37" i="173"/>
  <c r="AK37" i="21"/>
  <c r="AK37" i="114"/>
  <c r="AK37" i="104"/>
  <c r="AK37" i="40"/>
  <c r="AK37" i="99"/>
  <c r="N32" i="150"/>
  <c r="N32" i="148"/>
  <c r="N32" i="147"/>
  <c r="N32" i="146"/>
  <c r="N32" i="149"/>
  <c r="N32" i="174"/>
  <c r="N32" i="115"/>
  <c r="N32" i="40"/>
  <c r="N32" i="77"/>
  <c r="N32" i="29"/>
  <c r="N32" i="42"/>
  <c r="N32" i="173"/>
  <c r="N32" i="21"/>
  <c r="N32" i="114"/>
  <c r="N32" i="104"/>
  <c r="N32" i="99"/>
  <c r="L37" i="150"/>
  <c r="L37" i="148"/>
  <c r="L37" i="147"/>
  <c r="L37" i="146"/>
  <c r="L37" i="149"/>
  <c r="L37" i="115"/>
  <c r="L37" i="174"/>
  <c r="L37" i="40"/>
  <c r="L37" i="77"/>
  <c r="L37" i="42"/>
  <c r="L37" i="104"/>
  <c r="L37" i="29"/>
  <c r="L37" i="21"/>
  <c r="L37" i="99"/>
  <c r="L37" i="114"/>
  <c r="L37" i="173"/>
  <c r="K38" i="2"/>
  <c r="K38" i="106" s="1"/>
  <c r="K38" i="112" s="1"/>
  <c r="G45" i="173"/>
  <c r="G45" i="21"/>
  <c r="G45" i="104"/>
  <c r="G45" i="99"/>
  <c r="G45" i="114"/>
  <c r="F44" i="104"/>
  <c r="F44" i="173"/>
  <c r="F44" i="21"/>
  <c r="F44" i="114"/>
  <c r="F44" i="99"/>
  <c r="AA27" i="150"/>
  <c r="AA27" i="148"/>
  <c r="AA27" i="147"/>
  <c r="AA27" i="146"/>
  <c r="AA27" i="149"/>
  <c r="AA27" i="174"/>
  <c r="AA27" i="115"/>
  <c r="AA27" i="40"/>
  <c r="AA27" i="77"/>
  <c r="AA27" i="29"/>
  <c r="AA27" i="42"/>
  <c r="AA27" i="173"/>
  <c r="AA27" i="104"/>
  <c r="AA27" i="21"/>
  <c r="AA27" i="99"/>
  <c r="AA27" i="114"/>
  <c r="K58" i="173"/>
  <c r="K58" i="21"/>
  <c r="K58" i="104"/>
  <c r="K58" i="114"/>
  <c r="K58" i="99"/>
  <c r="F27" i="150"/>
  <c r="F27" i="148"/>
  <c r="F27" i="147"/>
  <c r="F27" i="146"/>
  <c r="F27" i="149"/>
  <c r="F27" i="174"/>
  <c r="F27" i="115"/>
  <c r="F27" i="40"/>
  <c r="F27" i="77"/>
  <c r="F27" i="29"/>
  <c r="F27" i="42"/>
  <c r="F27" i="173"/>
  <c r="F27" i="21"/>
  <c r="F27" i="114"/>
  <c r="F27" i="104"/>
  <c r="F27" i="99"/>
  <c r="AG27" i="150"/>
  <c r="AG27" i="148"/>
  <c r="AG27" i="147"/>
  <c r="AG27" i="146"/>
  <c r="AG27" i="149"/>
  <c r="AG27" i="174"/>
  <c r="AG27" i="115"/>
  <c r="AG27" i="40"/>
  <c r="AG27" i="42"/>
  <c r="AG27" i="173"/>
  <c r="AG27" i="29"/>
  <c r="AG27" i="21"/>
  <c r="AG27" i="114"/>
  <c r="AG27" i="77"/>
  <c r="AG27" i="104"/>
  <c r="AG27" i="99"/>
  <c r="B27" i="150"/>
  <c r="B27" i="148"/>
  <c r="B27" i="147"/>
  <c r="B27" i="146"/>
  <c r="B27" i="149"/>
  <c r="B27" i="174"/>
  <c r="B27" i="115"/>
  <c r="B27" i="40"/>
  <c r="B27" i="77"/>
  <c r="B27" i="29"/>
  <c r="B27" i="42"/>
  <c r="B27" i="173"/>
  <c r="B27" i="21"/>
  <c r="B27" i="114"/>
  <c r="B27" i="104"/>
  <c r="B27" i="99"/>
  <c r="AN45" i="173"/>
  <c r="AN45" i="21"/>
  <c r="AN45" i="114"/>
  <c r="AN45" i="99"/>
  <c r="AN45" i="104"/>
  <c r="D45" i="173"/>
  <c r="D45" i="21"/>
  <c r="D45" i="114"/>
  <c r="D45" i="99"/>
  <c r="D45" i="104"/>
  <c r="AI57" i="21"/>
  <c r="AI57" i="114"/>
  <c r="AI57" i="99"/>
  <c r="AI57" i="173"/>
  <c r="AI57" i="104"/>
  <c r="O38" i="150"/>
  <c r="O38" i="148"/>
  <c r="O38" i="149"/>
  <c r="O38" i="147"/>
  <c r="O38" i="146"/>
  <c r="O38" i="115"/>
  <c r="O38" i="174"/>
  <c r="O38" i="40"/>
  <c r="O38" i="77"/>
  <c r="O38" i="42"/>
  <c r="O38" i="29"/>
  <c r="O38" i="21"/>
  <c r="O38" i="104"/>
  <c r="O38" i="99"/>
  <c r="O38" i="173"/>
  <c r="O38" i="114"/>
  <c r="AE38" i="2"/>
  <c r="AE39" i="2" s="1"/>
  <c r="AH37" i="150"/>
  <c r="AH37" i="148"/>
  <c r="AH37" i="147"/>
  <c r="AH37" i="146"/>
  <c r="AH37" i="149"/>
  <c r="AH37" i="174"/>
  <c r="AH37" i="115"/>
  <c r="AH37" i="40"/>
  <c r="AH37" i="77"/>
  <c r="AH37" i="29"/>
  <c r="AH37" i="42"/>
  <c r="AH37" i="173"/>
  <c r="AH37" i="21"/>
  <c r="AH37" i="114"/>
  <c r="AH37" i="104"/>
  <c r="AH37" i="99"/>
  <c r="M44" i="104"/>
  <c r="M44" i="173"/>
  <c r="M44" i="21"/>
  <c r="M44" i="114"/>
  <c r="M44" i="99"/>
  <c r="W32" i="150"/>
  <c r="W32" i="148"/>
  <c r="W32" i="147"/>
  <c r="W32" i="146"/>
  <c r="W32" i="149"/>
  <c r="W32" i="174"/>
  <c r="W32" i="115"/>
  <c r="W32" i="40"/>
  <c r="W32" i="77"/>
  <c r="W32" i="29"/>
  <c r="W32" i="42"/>
  <c r="W32" i="173"/>
  <c r="W32" i="104"/>
  <c r="W32" i="21"/>
  <c r="W32" i="99"/>
  <c r="W32" i="114"/>
  <c r="H38" i="150"/>
  <c r="H38" i="147"/>
  <c r="H38" i="148"/>
  <c r="H38" i="146"/>
  <c r="H38" i="174"/>
  <c r="H38" i="115"/>
  <c r="H38" i="149"/>
  <c r="H38" i="77"/>
  <c r="H38" i="29"/>
  <c r="H38" i="42"/>
  <c r="H38" i="40"/>
  <c r="H38" i="173"/>
  <c r="H38" i="21"/>
  <c r="H38" i="104"/>
  <c r="H38" i="114"/>
  <c r="H38" i="99"/>
  <c r="M32" i="150"/>
  <c r="M32" i="148"/>
  <c r="M32" i="147"/>
  <c r="M32" i="146"/>
  <c r="M32" i="174"/>
  <c r="M32" i="115"/>
  <c r="M32" i="149"/>
  <c r="M32" i="40"/>
  <c r="M32" i="42"/>
  <c r="M32" i="173"/>
  <c r="M32" i="77"/>
  <c r="M32" i="29"/>
  <c r="M32" i="21"/>
  <c r="M32" i="114"/>
  <c r="M32" i="104"/>
  <c r="M32" i="99"/>
  <c r="G37" i="150"/>
  <c r="G37" i="148"/>
  <c r="G37" i="147"/>
  <c r="G37" i="146"/>
  <c r="G37" i="149"/>
  <c r="G37" i="174"/>
  <c r="G37" i="115"/>
  <c r="G37" i="40"/>
  <c r="G37" i="77"/>
  <c r="G37" i="29"/>
  <c r="G37" i="42"/>
  <c r="G37" i="104"/>
  <c r="G37" i="173"/>
  <c r="G37" i="21"/>
  <c r="G37" i="99"/>
  <c r="G37" i="114"/>
  <c r="T37" i="150"/>
  <c r="T37" i="148"/>
  <c r="T37" i="147"/>
  <c r="T37" i="146"/>
  <c r="T37" i="149"/>
  <c r="T37" i="174"/>
  <c r="T37" i="40"/>
  <c r="T37" i="77"/>
  <c r="T37" i="115"/>
  <c r="T37" i="29"/>
  <c r="T37" i="104"/>
  <c r="T37" i="42"/>
  <c r="T37" i="173"/>
  <c r="T37" i="21"/>
  <c r="T37" i="99"/>
  <c r="T37" i="114"/>
  <c r="AC32" i="150"/>
  <c r="AC32" i="148"/>
  <c r="AC32" i="147"/>
  <c r="AC32" i="146"/>
  <c r="AC32" i="174"/>
  <c r="AC32" i="115"/>
  <c r="AC32" i="149"/>
  <c r="AC32" i="40"/>
  <c r="AC32" i="42"/>
  <c r="AC32" i="173"/>
  <c r="AC32" i="77"/>
  <c r="AC32" i="29"/>
  <c r="AC32" i="21"/>
  <c r="AC32" i="114"/>
  <c r="AC32" i="104"/>
  <c r="AC32" i="99"/>
  <c r="C44" i="173"/>
  <c r="C44" i="21"/>
  <c r="C44" i="104"/>
  <c r="C44" i="114"/>
  <c r="C44" i="99"/>
  <c r="E27" i="150"/>
  <c r="E27" i="148"/>
  <c r="E27" i="147"/>
  <c r="E27" i="146"/>
  <c r="E27" i="174"/>
  <c r="E27" i="115"/>
  <c r="E27" i="40"/>
  <c r="E27" i="149"/>
  <c r="E27" i="77"/>
  <c r="E27" i="42"/>
  <c r="E27" i="173"/>
  <c r="E27" i="21"/>
  <c r="E27" i="114"/>
  <c r="E27" i="29"/>
  <c r="E27" i="104"/>
  <c r="E27" i="99"/>
  <c r="B32" i="150"/>
  <c r="B32" i="148"/>
  <c r="B32" i="147"/>
  <c r="B32" i="146"/>
  <c r="B32" i="149"/>
  <c r="B32" i="174"/>
  <c r="B32" i="115"/>
  <c r="B32" i="40"/>
  <c r="B32" i="77"/>
  <c r="B32" i="29"/>
  <c r="B32" i="42"/>
  <c r="B32" i="173"/>
  <c r="B32" i="21"/>
  <c r="B32" i="114"/>
  <c r="B32" i="104"/>
  <c r="B32" i="99"/>
  <c r="AJ45" i="173"/>
  <c r="AJ45" i="21"/>
  <c r="AJ45" i="114"/>
  <c r="AJ45" i="99"/>
  <c r="AJ45" i="104"/>
  <c r="T27" i="150"/>
  <c r="T27" i="148"/>
  <c r="T27" i="147"/>
  <c r="T27" i="146"/>
  <c r="T27" i="149"/>
  <c r="T27" i="40"/>
  <c r="T27" i="115"/>
  <c r="T27" i="174"/>
  <c r="T27" i="77"/>
  <c r="T27" i="29"/>
  <c r="T27" i="173"/>
  <c r="T27" i="42"/>
  <c r="T27" i="104"/>
  <c r="T27" i="99"/>
  <c r="T27" i="114"/>
  <c r="T27" i="21"/>
  <c r="Q27" i="150"/>
  <c r="Q27" i="148"/>
  <c r="Q27" i="147"/>
  <c r="Q27" i="146"/>
  <c r="Q27" i="149"/>
  <c r="Q27" i="174"/>
  <c r="Q27" i="115"/>
  <c r="Q27" i="40"/>
  <c r="Q27" i="42"/>
  <c r="Q27" i="173"/>
  <c r="Q27" i="29"/>
  <c r="Q27" i="21"/>
  <c r="Q27" i="114"/>
  <c r="Q27" i="77"/>
  <c r="Q27" i="104"/>
  <c r="Q27" i="99"/>
  <c r="AF27" i="150"/>
  <c r="AF27" i="148"/>
  <c r="AF27" i="147"/>
  <c r="AF27" i="149"/>
  <c r="AF27" i="115"/>
  <c r="AF27" i="174"/>
  <c r="AF27" i="77"/>
  <c r="AF27" i="29"/>
  <c r="AF27" i="146"/>
  <c r="AF27" i="40"/>
  <c r="AF27" i="42"/>
  <c r="AF27" i="104"/>
  <c r="AF27" i="114"/>
  <c r="AF27" i="99"/>
  <c r="AF27" i="173"/>
  <c r="AF27" i="21"/>
  <c r="AL58" i="104"/>
  <c r="AL58" i="173"/>
  <c r="AL58" i="114"/>
  <c r="AL58" i="99"/>
  <c r="AL58" i="21"/>
  <c r="I27" i="150"/>
  <c r="I27" i="148"/>
  <c r="I27" i="147"/>
  <c r="I27" i="146"/>
  <c r="I27" i="174"/>
  <c r="I27" i="115"/>
  <c r="I27" i="40"/>
  <c r="I27" i="149"/>
  <c r="I27" i="42"/>
  <c r="I27" i="173"/>
  <c r="I27" i="77"/>
  <c r="I27" i="29"/>
  <c r="I27" i="21"/>
  <c r="I27" i="114"/>
  <c r="I27" i="104"/>
  <c r="I27" i="99"/>
  <c r="AO37" i="150"/>
  <c r="AO37" i="147"/>
  <c r="AO37" i="148"/>
  <c r="AO37" i="146"/>
  <c r="AO37" i="149"/>
  <c r="AO37" i="174"/>
  <c r="AO37" i="115"/>
  <c r="AO37" i="40"/>
  <c r="AO37" i="29"/>
  <c r="AO37" i="42"/>
  <c r="AO37" i="173"/>
  <c r="AO37" i="21"/>
  <c r="AO37" i="114"/>
  <c r="AO37" i="77"/>
  <c r="AO37" i="104"/>
  <c r="AO37" i="99"/>
  <c r="AK57" i="173"/>
  <c r="AK57" i="21"/>
  <c r="AK57" i="104"/>
  <c r="AK57" i="114"/>
  <c r="AK57" i="99"/>
  <c r="B37" i="150"/>
  <c r="B37" i="148"/>
  <c r="B37" i="147"/>
  <c r="B37" i="146"/>
  <c r="B37" i="149"/>
  <c r="B37" i="174"/>
  <c r="B37" i="115"/>
  <c r="B37" i="40"/>
  <c r="B37" i="77"/>
  <c r="B37" i="29"/>
  <c r="B37" i="42"/>
  <c r="B37" i="173"/>
  <c r="B37" i="21"/>
  <c r="B37" i="114"/>
  <c r="B37" i="104"/>
  <c r="B37" i="99"/>
  <c r="W37" i="150"/>
  <c r="W37" i="148"/>
  <c r="W37" i="147"/>
  <c r="W37" i="146"/>
  <c r="W37" i="149"/>
  <c r="W37" i="174"/>
  <c r="W37" i="115"/>
  <c r="W37" i="40"/>
  <c r="W37" i="77"/>
  <c r="W37" i="29"/>
  <c r="W37" i="42"/>
  <c r="W37" i="104"/>
  <c r="W37" i="173"/>
  <c r="W37" i="21"/>
  <c r="W37" i="99"/>
  <c r="W37" i="114"/>
  <c r="V27" i="150"/>
  <c r="V27" i="148"/>
  <c r="V27" i="147"/>
  <c r="V27" i="146"/>
  <c r="V27" i="149"/>
  <c r="V27" i="174"/>
  <c r="V27" i="115"/>
  <c r="V27" i="40"/>
  <c r="V27" i="77"/>
  <c r="V27" i="29"/>
  <c r="V27" i="42"/>
  <c r="V27" i="173"/>
  <c r="V27" i="21"/>
  <c r="V27" i="114"/>
  <c r="V27" i="99"/>
  <c r="V27" i="104"/>
  <c r="U27" i="150"/>
  <c r="U27" i="148"/>
  <c r="U27" i="147"/>
  <c r="U27" i="146"/>
  <c r="U27" i="174"/>
  <c r="U27" i="115"/>
  <c r="U27" i="40"/>
  <c r="U27" i="149"/>
  <c r="U27" i="77"/>
  <c r="U27" i="42"/>
  <c r="U27" i="173"/>
  <c r="U27" i="29"/>
  <c r="U27" i="21"/>
  <c r="U27" i="114"/>
  <c r="U27" i="104"/>
  <c r="U27" i="99"/>
  <c r="AD32" i="150"/>
  <c r="AD32" i="148"/>
  <c r="AD32" i="147"/>
  <c r="AD32" i="146"/>
  <c r="AD32" i="149"/>
  <c r="AD32" i="174"/>
  <c r="AD32" i="115"/>
  <c r="AD32" i="40"/>
  <c r="AD32" i="77"/>
  <c r="AD32" i="29"/>
  <c r="AD32" i="42"/>
  <c r="AD32" i="173"/>
  <c r="AD32" i="21"/>
  <c r="AD32" i="114"/>
  <c r="AD32" i="104"/>
  <c r="AD32" i="99"/>
  <c r="AE37" i="106"/>
  <c r="AE37" i="112" s="1"/>
  <c r="AJ57" i="173"/>
  <c r="AJ57" i="21"/>
  <c r="AJ57" i="104"/>
  <c r="AJ57" i="114"/>
  <c r="AJ57" i="99"/>
  <c r="AL37" i="150"/>
  <c r="AL37" i="148"/>
  <c r="AL37" i="147"/>
  <c r="AL37" i="146"/>
  <c r="AL37" i="149"/>
  <c r="AL37" i="174"/>
  <c r="AL37" i="115"/>
  <c r="AL37" i="40"/>
  <c r="AL37" i="77"/>
  <c r="AL37" i="29"/>
  <c r="AL37" i="42"/>
  <c r="AL37" i="173"/>
  <c r="AL37" i="21"/>
  <c r="AL37" i="114"/>
  <c r="AL37" i="99"/>
  <c r="AL37" i="104"/>
  <c r="D44" i="173"/>
  <c r="D44" i="21"/>
  <c r="D44" i="104"/>
  <c r="D44" i="114"/>
  <c r="D44" i="99"/>
  <c r="AI37" i="148"/>
  <c r="AI37" i="150"/>
  <c r="AI37" i="147"/>
  <c r="AI37" i="146"/>
  <c r="AI37" i="149"/>
  <c r="AI37" i="174"/>
  <c r="AI37" i="115"/>
  <c r="AI37" i="40"/>
  <c r="AI37" i="77"/>
  <c r="AI37" i="29"/>
  <c r="AI37" i="42"/>
  <c r="AI37" i="104"/>
  <c r="AI37" i="173"/>
  <c r="AI37" i="21"/>
  <c r="AI37" i="99"/>
  <c r="AI37" i="114"/>
  <c r="K32" i="150"/>
  <c r="K32" i="148"/>
  <c r="K32" i="147"/>
  <c r="K32" i="146"/>
  <c r="K32" i="149"/>
  <c r="K32" i="174"/>
  <c r="K32" i="115"/>
  <c r="K32" i="40"/>
  <c r="K32" i="77"/>
  <c r="K32" i="29"/>
  <c r="K32" i="42"/>
  <c r="K32" i="173"/>
  <c r="K32" i="104"/>
  <c r="K32" i="21"/>
  <c r="K32" i="99"/>
  <c r="K32" i="114"/>
  <c r="AM57" i="106"/>
  <c r="AM57" i="112" s="1"/>
  <c r="AK45" i="106"/>
  <c r="AK45" i="112" s="1"/>
  <c r="L45" i="106"/>
  <c r="L45" i="112" s="1"/>
  <c r="E44" i="106"/>
  <c r="E44" i="112" s="1"/>
  <c r="K27" i="106"/>
  <c r="K27" i="112" s="1"/>
  <c r="AJ27" i="106"/>
  <c r="AJ27" i="112" s="1"/>
  <c r="O38" i="106"/>
  <c r="O38" i="112" s="1"/>
  <c r="AH37" i="106"/>
  <c r="AH37" i="112" s="1"/>
  <c r="AA44" i="106"/>
  <c r="AA44" i="112" s="1"/>
  <c r="C37" i="106"/>
  <c r="C37" i="112" s="1"/>
  <c r="Q44" i="106"/>
  <c r="Q44" i="112" s="1"/>
  <c r="AJ37" i="106"/>
  <c r="AJ37" i="112" s="1"/>
  <c r="X38" i="106"/>
  <c r="X38" i="112" s="1"/>
  <c r="AF46" i="106"/>
  <c r="AF46" i="112" s="1"/>
  <c r="AF27" i="106"/>
  <c r="AF27" i="112" s="1"/>
  <c r="AM32" i="106"/>
  <c r="AM32" i="112" s="1"/>
  <c r="AK57" i="106"/>
  <c r="AK57" i="112" s="1"/>
  <c r="V27" i="106"/>
  <c r="V27" i="112" s="1"/>
  <c r="AG32" i="106"/>
  <c r="AG32" i="112" s="1"/>
  <c r="AN27" i="106"/>
  <c r="AN27" i="112" s="1"/>
  <c r="T45" i="106"/>
  <c r="T45" i="112" s="1"/>
  <c r="AE44" i="106"/>
  <c r="AE44" i="112" s="1"/>
  <c r="I44" i="106"/>
  <c r="I44" i="112" s="1"/>
  <c r="AE32" i="106"/>
  <c r="AE32" i="112" s="1"/>
  <c r="U38" i="106"/>
  <c r="U38" i="112" s="1"/>
  <c r="E58" i="106"/>
  <c r="E58" i="112" s="1"/>
  <c r="F38" i="106"/>
  <c r="F38" i="112" s="1"/>
  <c r="S44" i="106"/>
  <c r="S44" i="112" s="1"/>
  <c r="AG44" i="106"/>
  <c r="AG44" i="112" s="1"/>
  <c r="U32" i="106"/>
  <c r="U32" i="112" s="1"/>
  <c r="O32" i="106"/>
  <c r="O32" i="112" s="1"/>
  <c r="AO32" i="106"/>
  <c r="AO32" i="112" s="1"/>
  <c r="R44" i="106"/>
  <c r="R44" i="112" s="1"/>
  <c r="AC44" i="106"/>
  <c r="AC44" i="112" s="1"/>
  <c r="R37" i="106"/>
  <c r="R37" i="112" s="1"/>
  <c r="V44" i="106"/>
  <c r="V44" i="112" s="1"/>
  <c r="W32" i="106"/>
  <c r="W32" i="112" s="1"/>
  <c r="H38" i="106"/>
  <c r="H38" i="112" s="1"/>
  <c r="M32" i="106"/>
  <c r="M32" i="112" s="1"/>
  <c r="G37" i="106"/>
  <c r="G37" i="112" s="1"/>
  <c r="T37" i="106"/>
  <c r="T37" i="112" s="1"/>
  <c r="AC32" i="106"/>
  <c r="AC32" i="112" s="1"/>
  <c r="C44" i="106"/>
  <c r="C44" i="112" s="1"/>
  <c r="E27" i="106"/>
  <c r="E27" i="112" s="1"/>
  <c r="B32" i="106"/>
  <c r="B32" i="112" s="1"/>
  <c r="H45" i="106"/>
  <c r="H45" i="112" s="1"/>
  <c r="AB38" i="106"/>
  <c r="AB38" i="112" s="1"/>
  <c r="U44" i="106"/>
  <c r="U44" i="112" s="1"/>
  <c r="AH58" i="106"/>
  <c r="AH58" i="112" s="1"/>
  <c r="AK32" i="106"/>
  <c r="AK32" i="112" s="1"/>
  <c r="AO37" i="106"/>
  <c r="AO37" i="112" s="1"/>
  <c r="AO57" i="106"/>
  <c r="AO57" i="112" s="1"/>
  <c r="D27" i="106"/>
  <c r="D27" i="112" s="1"/>
  <c r="C58" i="106"/>
  <c r="C58" i="112" s="1"/>
  <c r="K37" i="106"/>
  <c r="K37" i="112" s="1"/>
  <c r="Z32" i="106"/>
  <c r="Z32" i="112" s="1"/>
  <c r="C27" i="106"/>
  <c r="C27" i="112" s="1"/>
  <c r="AC37" i="106"/>
  <c r="AC37" i="112" s="1"/>
  <c r="W44" i="106"/>
  <c r="W44" i="112" s="1"/>
  <c r="AD44" i="106"/>
  <c r="AD44" i="112" s="1"/>
  <c r="E38" i="106"/>
  <c r="E38" i="112" s="1"/>
  <c r="AI45" i="106"/>
  <c r="AI45" i="112" s="1"/>
  <c r="P44" i="106"/>
  <c r="P44" i="112" s="1"/>
  <c r="AK27" i="106"/>
  <c r="AK27" i="112" s="1"/>
  <c r="AK37" i="106"/>
  <c r="AK37" i="112" s="1"/>
  <c r="W37" i="106"/>
  <c r="W37" i="112" s="1"/>
  <c r="F44" i="106"/>
  <c r="F44" i="112" s="1"/>
  <c r="K58" i="106"/>
  <c r="K58" i="112" s="1"/>
  <c r="AD38" i="106"/>
  <c r="AD38" i="112" s="1"/>
  <c r="Q37" i="106"/>
  <c r="Q37" i="112" s="1"/>
  <c r="O58" i="106"/>
  <c r="O58" i="112" s="1"/>
  <c r="AN37" i="106"/>
  <c r="AN37" i="112" s="1"/>
  <c r="W38" i="2"/>
  <c r="AH45" i="106"/>
  <c r="AH45" i="112" s="1"/>
  <c r="Y37" i="106"/>
  <c r="Y37" i="112" s="1"/>
  <c r="S58" i="106"/>
  <c r="S58" i="112" s="1"/>
  <c r="Z44" i="106"/>
  <c r="Z44" i="112" s="1"/>
  <c r="D38" i="106"/>
  <c r="D38" i="112" s="1"/>
  <c r="B44" i="106"/>
  <c r="B44" i="112" s="1"/>
  <c r="W58" i="106"/>
  <c r="W58" i="112" s="1"/>
  <c r="P38" i="106"/>
  <c r="P38" i="112" s="1"/>
  <c r="AB32" i="106"/>
  <c r="AB32" i="112" s="1"/>
  <c r="AL38" i="106"/>
  <c r="AL38" i="112" s="1"/>
  <c r="M58" i="106"/>
  <c r="M58" i="112" s="1"/>
  <c r="AA58" i="106"/>
  <c r="AA58" i="112" s="1"/>
  <c r="L38" i="106"/>
  <c r="L38" i="112" s="1"/>
  <c r="AJ45" i="106"/>
  <c r="AJ45" i="112" s="1"/>
  <c r="R32" i="106"/>
  <c r="R32" i="112" s="1"/>
  <c r="Y32" i="106"/>
  <c r="Y32" i="112" s="1"/>
  <c r="N37" i="106"/>
  <c r="N37" i="112" s="1"/>
  <c r="Z37" i="106"/>
  <c r="Z37" i="112" s="1"/>
  <c r="AO44" i="106"/>
  <c r="AO44" i="112" s="1"/>
  <c r="N27" i="106"/>
  <c r="N27" i="112" s="1"/>
  <c r="Y44" i="106"/>
  <c r="Y44" i="112" s="1"/>
  <c r="P58" i="106"/>
  <c r="P58" i="112" s="1"/>
  <c r="L58" i="106"/>
  <c r="L58" i="112" s="1"/>
  <c r="AB58" i="106"/>
  <c r="AB58" i="112" s="1"/>
  <c r="Q58" i="106"/>
  <c r="Q58" i="112" s="1"/>
  <c r="V38" i="106"/>
  <c r="V38" i="112" s="1"/>
  <c r="U58" i="106"/>
  <c r="U58" i="112" s="1"/>
  <c r="AI57" i="106"/>
  <c r="AI57" i="112" s="1"/>
  <c r="M44" i="106"/>
  <c r="M44" i="112" s="1"/>
  <c r="AG38" i="106"/>
  <c r="AG38" i="112" s="1"/>
  <c r="S27" i="106"/>
  <c r="S27" i="112" s="1"/>
  <c r="O44" i="106"/>
  <c r="O44" i="112" s="1"/>
  <c r="W27" i="106"/>
  <c r="W27" i="112" s="1"/>
  <c r="M27" i="106"/>
  <c r="M27" i="112" s="1"/>
  <c r="B37" i="106"/>
  <c r="B37" i="112" s="1"/>
  <c r="G45" i="106"/>
  <c r="G45" i="112" s="1"/>
  <c r="AA27" i="106"/>
  <c r="AA27" i="112" s="1"/>
  <c r="F27" i="106"/>
  <c r="F27" i="112" s="1"/>
  <c r="AG27" i="106"/>
  <c r="AG27" i="112" s="1"/>
  <c r="AB44" i="106"/>
  <c r="AB44" i="112" s="1"/>
  <c r="AL44" i="106"/>
  <c r="AL44" i="112" s="1"/>
  <c r="P27" i="106"/>
  <c r="P27" i="112" s="1"/>
  <c r="J38" i="106"/>
  <c r="J38" i="112" s="1"/>
  <c r="E32" i="106"/>
  <c r="E32" i="112" s="1"/>
  <c r="L32" i="106"/>
  <c r="L32" i="112" s="1"/>
  <c r="AJ32" i="106"/>
  <c r="AJ32" i="112" s="1"/>
  <c r="B27" i="106"/>
  <c r="B27" i="112" s="1"/>
  <c r="AN45" i="106"/>
  <c r="AN45" i="112" s="1"/>
  <c r="D45" i="106"/>
  <c r="D45" i="112" s="1"/>
  <c r="AJ58" i="106"/>
  <c r="AJ58" i="112" s="1"/>
  <c r="S38" i="106"/>
  <c r="S38" i="112" s="1"/>
  <c r="I37" i="106"/>
  <c r="I37" i="112" s="1"/>
  <c r="K44" i="106"/>
  <c r="K44" i="112" s="1"/>
  <c r="F32" i="106"/>
  <c r="F32" i="112" s="1"/>
  <c r="AF38" i="106"/>
  <c r="AF38" i="112" s="1"/>
  <c r="AI32" i="106"/>
  <c r="AI32" i="112" s="1"/>
  <c r="N44" i="106"/>
  <c r="N44" i="112" s="1"/>
  <c r="J44" i="106"/>
  <c r="J44" i="112" s="1"/>
  <c r="AM38" i="106"/>
  <c r="AM38" i="112" s="1"/>
  <c r="AG57" i="106"/>
  <c r="AG57" i="112" s="1"/>
  <c r="AN32" i="106"/>
  <c r="AN32" i="112" s="1"/>
  <c r="M37" i="106"/>
  <c r="M37" i="112" s="1"/>
  <c r="AI38" i="106"/>
  <c r="AI38" i="112" s="1"/>
  <c r="AE58" i="106"/>
  <c r="AE58" i="112" s="1"/>
  <c r="T27" i="106"/>
  <c r="T27" i="112" s="1"/>
  <c r="Q27" i="106"/>
  <c r="Q27" i="112" s="1"/>
  <c r="AC58" i="106"/>
  <c r="AC58" i="112" s="1"/>
  <c r="AL58" i="106"/>
  <c r="AL58" i="112" s="1"/>
  <c r="I27" i="106"/>
  <c r="I27" i="112" s="1"/>
  <c r="R58" i="106"/>
  <c r="R58" i="112" s="1"/>
  <c r="Z58" i="106"/>
  <c r="Z58" i="112" s="1"/>
  <c r="AM44" i="106"/>
  <c r="AM44" i="112" s="1"/>
  <c r="N32" i="106"/>
  <c r="N32" i="112" s="1"/>
  <c r="AA37" i="106"/>
  <c r="AA37" i="112" s="1"/>
  <c r="L37" i="106"/>
  <c r="L37" i="112" s="1"/>
  <c r="U27" i="106"/>
  <c r="U27" i="112" s="1"/>
  <c r="AD32" i="106"/>
  <c r="AD32" i="112" s="1"/>
  <c r="Z38" i="2"/>
  <c r="AK38" i="2"/>
  <c r="AO38" i="2"/>
  <c r="AK58" i="2"/>
  <c r="N38" i="2"/>
  <c r="AO45" i="2"/>
  <c r="AM45" i="2"/>
  <c r="AO58" i="2"/>
  <c r="V39" i="2"/>
  <c r="U39" i="2"/>
  <c r="F39" i="2"/>
  <c r="E45" i="2"/>
  <c r="AH46" i="2"/>
  <c r="Y38" i="2"/>
  <c r="Q45" i="2"/>
  <c r="M38" i="2"/>
  <c r="U45" i="2"/>
  <c r="AB45" i="2"/>
  <c r="AL45" i="2"/>
  <c r="J39" i="2"/>
  <c r="AC45" i="2"/>
  <c r="AM39" i="2"/>
  <c r="P45" i="2"/>
  <c r="AF47" i="2"/>
  <c r="AC38" i="2"/>
  <c r="W45" i="2"/>
  <c r="Q38" i="2"/>
  <c r="R45" i="2"/>
  <c r="O39" i="2"/>
  <c r="M45" i="2"/>
  <c r="C38" i="2"/>
  <c r="AJ38" i="2"/>
  <c r="AI39" i="2"/>
  <c r="AE45" i="2"/>
  <c r="I45" i="2"/>
  <c r="AK46" i="2"/>
  <c r="R38" i="2"/>
  <c r="Z45" i="2"/>
  <c r="G46" i="2"/>
  <c r="AM58" i="2"/>
  <c r="F45" i="2"/>
  <c r="S39" i="2"/>
  <c r="AH38" i="2"/>
  <c r="AA45" i="2"/>
  <c r="H39" i="2"/>
  <c r="AF39" i="2"/>
  <c r="P39" i="2"/>
  <c r="AI46" i="2"/>
  <c r="AL39" i="2"/>
  <c r="X39" i="2"/>
  <c r="Y46" i="2"/>
  <c r="H46" i="2"/>
  <c r="AB39" i="2"/>
  <c r="AN46" i="2"/>
  <c r="AG45" i="2"/>
  <c r="D46" i="2"/>
  <c r="T46" i="2"/>
  <c r="AD45" i="2"/>
  <c r="I38" i="2"/>
  <c r="L46" i="2"/>
  <c r="AD39" i="2"/>
  <c r="S45" i="2"/>
  <c r="E39" i="2"/>
  <c r="AN38" i="2"/>
  <c r="AI58" i="2"/>
  <c r="V45" i="2"/>
  <c r="K45" i="2"/>
  <c r="D39" i="2"/>
  <c r="AG39" i="2"/>
  <c r="G38" i="2"/>
  <c r="N45" i="2"/>
  <c r="T38" i="2"/>
  <c r="J45" i="2"/>
  <c r="C45" i="2"/>
  <c r="AG58" i="2"/>
  <c r="L39" i="2"/>
  <c r="O45" i="2"/>
  <c r="AJ46" i="2"/>
  <c r="G8" i="179"/>
  <c r="C7" i="2"/>
  <c r="H8" i="179" s="1"/>
  <c r="D7" i="2"/>
  <c r="I8" i="179" s="1"/>
  <c r="E7" i="2"/>
  <c r="J8" i="179" s="1"/>
  <c r="F7" i="2"/>
  <c r="K8" i="179" s="1"/>
  <c r="G7" i="2"/>
  <c r="L8" i="179" s="1"/>
  <c r="H7" i="2"/>
  <c r="I7" i="2"/>
  <c r="J7" i="2"/>
  <c r="K7" i="2"/>
  <c r="L7" i="2"/>
  <c r="M7" i="2"/>
  <c r="N7" i="2"/>
  <c r="O7" i="2"/>
  <c r="P7" i="2"/>
  <c r="Q7" i="2"/>
  <c r="R7" i="2"/>
  <c r="S7" i="2"/>
  <c r="T7" i="2"/>
  <c r="U7" i="2"/>
  <c r="V7" i="2"/>
  <c r="W7" i="2"/>
  <c r="X7" i="2"/>
  <c r="Y7" i="2"/>
  <c r="Z7" i="2"/>
  <c r="AA7" i="2"/>
  <c r="AB7" i="2"/>
  <c r="AC7" i="2"/>
  <c r="AD7" i="2"/>
  <c r="AE7" i="2"/>
  <c r="AF7" i="2"/>
  <c r="AH7" i="2"/>
  <c r="AI7" i="2"/>
  <c r="AJ7" i="2"/>
  <c r="AK7" i="2"/>
  <c r="AL7" i="2"/>
  <c r="AM7" i="2"/>
  <c r="AN7" i="2"/>
  <c r="AO7" i="2"/>
  <c r="H9" i="2"/>
  <c r="I9" i="2"/>
  <c r="J9" i="2"/>
  <c r="K9" i="2"/>
  <c r="L9" i="2"/>
  <c r="M9" i="2"/>
  <c r="N9" i="2"/>
  <c r="O9" i="2"/>
  <c r="P9" i="2"/>
  <c r="Q9" i="2"/>
  <c r="R9" i="2"/>
  <c r="S9" i="2"/>
  <c r="T9" i="2"/>
  <c r="U9" i="2"/>
  <c r="V9" i="2"/>
  <c r="W9" i="2"/>
  <c r="X9" i="2"/>
  <c r="Y9" i="2"/>
  <c r="Z9" i="2"/>
  <c r="AA9" i="2"/>
  <c r="AB9" i="2"/>
  <c r="AC9" i="2"/>
  <c r="AD9" i="2"/>
  <c r="AE9" i="2"/>
  <c r="AF9" i="2"/>
  <c r="AH9" i="2"/>
  <c r="AI9" i="2"/>
  <c r="AJ9" i="2"/>
  <c r="AK9" i="2"/>
  <c r="AL9" i="2"/>
  <c r="AM9" i="2"/>
  <c r="AN9" i="2"/>
  <c r="AO9" i="2"/>
  <c r="G13" i="179"/>
  <c r="C12" i="2"/>
  <c r="H13" i="179" s="1"/>
  <c r="D12" i="2"/>
  <c r="I13" i="179" s="1"/>
  <c r="E12" i="2"/>
  <c r="J13" i="179" s="1"/>
  <c r="F12" i="2"/>
  <c r="K13" i="179" s="1"/>
  <c r="G12" i="2"/>
  <c r="L13" i="179" s="1"/>
  <c r="H12" i="2"/>
  <c r="I12" i="2"/>
  <c r="J12" i="2"/>
  <c r="K12" i="2"/>
  <c r="L12" i="2"/>
  <c r="M12" i="2"/>
  <c r="N12" i="2"/>
  <c r="O12" i="2"/>
  <c r="P12" i="2"/>
  <c r="Q12" i="2"/>
  <c r="R12" i="2"/>
  <c r="S12" i="2"/>
  <c r="T12" i="2"/>
  <c r="U12" i="2"/>
  <c r="V12" i="2"/>
  <c r="W12" i="2"/>
  <c r="X12" i="2"/>
  <c r="Y12" i="2"/>
  <c r="Z12" i="2"/>
  <c r="AA12" i="2"/>
  <c r="AB12" i="2"/>
  <c r="AC12" i="2"/>
  <c r="AD12" i="2"/>
  <c r="AE12" i="2"/>
  <c r="AF12" i="2"/>
  <c r="AH12" i="2"/>
  <c r="AI12" i="2"/>
  <c r="AJ12" i="2"/>
  <c r="AK12" i="2"/>
  <c r="AL12" i="2"/>
  <c r="AM12" i="2"/>
  <c r="AN12" i="2"/>
  <c r="AO12" i="2"/>
  <c r="E13" i="2"/>
  <c r="J14" i="179" s="1"/>
  <c r="H15" i="2"/>
  <c r="I15" i="2"/>
  <c r="J15" i="2"/>
  <c r="K15" i="2"/>
  <c r="L15" i="2"/>
  <c r="M15" i="2"/>
  <c r="N15" i="2"/>
  <c r="O15" i="2"/>
  <c r="P15" i="2"/>
  <c r="Q15" i="2"/>
  <c r="R15" i="2"/>
  <c r="S15" i="2"/>
  <c r="T15" i="2"/>
  <c r="U15" i="2"/>
  <c r="V15" i="2"/>
  <c r="W15" i="2"/>
  <c r="X15" i="2"/>
  <c r="Y15" i="2"/>
  <c r="Z15" i="2"/>
  <c r="AA15" i="2"/>
  <c r="AB15" i="2"/>
  <c r="AC15" i="2"/>
  <c r="AD15" i="2"/>
  <c r="AE15" i="2"/>
  <c r="AF15" i="2"/>
  <c r="AH15" i="2"/>
  <c r="AI15" i="2"/>
  <c r="AJ15" i="2"/>
  <c r="AK15" i="2"/>
  <c r="AL15" i="2"/>
  <c r="AM15" i="2"/>
  <c r="AN15" i="2"/>
  <c r="AO15" i="2"/>
  <c r="C18" i="2"/>
  <c r="D18" i="2"/>
  <c r="E18" i="2"/>
  <c r="F18" i="2"/>
  <c r="G18" i="2"/>
  <c r="AD19" i="2"/>
  <c r="H21" i="2"/>
  <c r="I21" i="2"/>
  <c r="J21" i="2"/>
  <c r="K21" i="2"/>
  <c r="L21" i="2"/>
  <c r="M21" i="2"/>
  <c r="N21" i="2"/>
  <c r="O21" i="2"/>
  <c r="P21" i="2"/>
  <c r="Q21" i="2"/>
  <c r="R21" i="2"/>
  <c r="S21" i="2"/>
  <c r="T21" i="2"/>
  <c r="U21" i="2"/>
  <c r="V21" i="2"/>
  <c r="W21" i="2"/>
  <c r="X21" i="2"/>
  <c r="Y21" i="2"/>
  <c r="Z21" i="2"/>
  <c r="AA21" i="2"/>
  <c r="AB21" i="2"/>
  <c r="AC21" i="2"/>
  <c r="AD21" i="2"/>
  <c r="AE21" i="2"/>
  <c r="AF21" i="2"/>
  <c r="AH21" i="2"/>
  <c r="AI21" i="2"/>
  <c r="AJ21" i="2"/>
  <c r="AK21" i="2"/>
  <c r="AL21" i="2"/>
  <c r="AM21" i="2"/>
  <c r="AN21" i="2"/>
  <c r="AO21" i="2"/>
  <c r="U22" i="2"/>
  <c r="K39" i="2" l="1"/>
  <c r="AE38" i="106"/>
  <c r="AE38" i="112" s="1"/>
  <c r="F13" i="179"/>
  <c r="F13" i="180"/>
  <c r="F13" i="178"/>
  <c r="F13" i="181"/>
  <c r="F13" i="177"/>
  <c r="F8" i="181"/>
  <c r="F8" i="178"/>
  <c r="F8" i="179"/>
  <c r="F8" i="177"/>
  <c r="F8" i="180"/>
  <c r="D13" i="177"/>
  <c r="D13" i="179"/>
  <c r="D13" i="180"/>
  <c r="D13" i="178"/>
  <c r="D13" i="181"/>
  <c r="D8" i="179"/>
  <c r="D8" i="177"/>
  <c r="D8" i="180"/>
  <c r="D8" i="181"/>
  <c r="D8" i="178"/>
  <c r="C13" i="181"/>
  <c r="C13" i="178"/>
  <c r="C13" i="177"/>
  <c r="C13" i="179"/>
  <c r="C13" i="180"/>
  <c r="C8" i="179"/>
  <c r="C8" i="177"/>
  <c r="C8" i="181"/>
  <c r="C8" i="178"/>
  <c r="C8" i="180"/>
  <c r="B13" i="181"/>
  <c r="B13" i="180"/>
  <c r="B13" i="177"/>
  <c r="B13" i="179"/>
  <c r="B13" i="178"/>
  <c r="B8" i="180"/>
  <c r="B8" i="177"/>
  <c r="B8" i="179"/>
  <c r="B8" i="181"/>
  <c r="B8" i="178"/>
  <c r="AH13" i="41"/>
  <c r="AH13" i="145"/>
  <c r="AH13" i="127"/>
  <c r="AH13" i="37"/>
  <c r="AH13" i="38"/>
  <c r="AD13" i="41"/>
  <c r="AD13" i="145"/>
  <c r="AD13" i="127"/>
  <c r="AD13" i="37"/>
  <c r="AD13" i="38"/>
  <c r="Q13" i="41"/>
  <c r="Q13" i="145"/>
  <c r="Q13" i="127"/>
  <c r="Q13" i="38"/>
  <c r="Q13" i="37"/>
  <c r="E13" i="41"/>
  <c r="E13" i="145"/>
  <c r="E13" i="38"/>
  <c r="E13" i="127"/>
  <c r="E13" i="37"/>
  <c r="AC10" i="41"/>
  <c r="AC10" i="145"/>
  <c r="AC10" i="127"/>
  <c r="AC10" i="38"/>
  <c r="AC10" i="37"/>
  <c r="P10" i="145"/>
  <c r="P10" i="127"/>
  <c r="P10" i="41"/>
  <c r="P10" i="38"/>
  <c r="P10" i="37"/>
  <c r="D10" i="41"/>
  <c r="D10" i="127"/>
  <c r="D10" i="145"/>
  <c r="D10" i="38"/>
  <c r="D10" i="37"/>
  <c r="AD8" i="41"/>
  <c r="AD8" i="145"/>
  <c r="AD8" i="37"/>
  <c r="AD8" i="38"/>
  <c r="AD8" i="127"/>
  <c r="U8" i="41"/>
  <c r="U8" i="145"/>
  <c r="U8" i="127"/>
  <c r="U8" i="38"/>
  <c r="U8" i="37"/>
  <c r="E8" i="41"/>
  <c r="E8" i="145"/>
  <c r="E8" i="127"/>
  <c r="E8" i="38"/>
  <c r="E8" i="37"/>
  <c r="AG13" i="127"/>
  <c r="AG13" i="38"/>
  <c r="AG13" i="145"/>
  <c r="AG13" i="41"/>
  <c r="AG13" i="37"/>
  <c r="AC13" i="41"/>
  <c r="AC13" i="145"/>
  <c r="AC13" i="38"/>
  <c r="AC13" i="127"/>
  <c r="AC13" i="37"/>
  <c r="X13" i="41"/>
  <c r="X13" i="145"/>
  <c r="X13" i="127"/>
  <c r="X13" i="37"/>
  <c r="X13" i="38"/>
  <c r="T13" i="41"/>
  <c r="T13" i="127"/>
  <c r="T13" i="145"/>
  <c r="T13" i="37"/>
  <c r="T13" i="38"/>
  <c r="P13" i="41"/>
  <c r="P13" i="127"/>
  <c r="P13" i="145"/>
  <c r="P13" i="37"/>
  <c r="P13" i="38"/>
  <c r="L13" i="41"/>
  <c r="L13" i="145"/>
  <c r="L13" i="127"/>
  <c r="L13" i="37"/>
  <c r="L13" i="38"/>
  <c r="H13" i="41"/>
  <c r="H13" i="127"/>
  <c r="H13" i="145"/>
  <c r="H13" i="37"/>
  <c r="H13" i="38"/>
  <c r="D13" i="41"/>
  <c r="D13" i="127"/>
  <c r="D13" i="145"/>
  <c r="D13" i="37"/>
  <c r="D13" i="38"/>
  <c r="AF10" i="41"/>
  <c r="AF10" i="127"/>
  <c r="AF10" i="38"/>
  <c r="AF10" i="145"/>
  <c r="AF10" i="37"/>
  <c r="AB10" i="145"/>
  <c r="AB10" i="41"/>
  <c r="AB10" i="127"/>
  <c r="AB10" i="38"/>
  <c r="AB10" i="37"/>
  <c r="W10" i="41"/>
  <c r="W10" i="127"/>
  <c r="W10" i="37"/>
  <c r="W10" i="38"/>
  <c r="W10" i="145"/>
  <c r="S10" i="41"/>
  <c r="S10" i="145"/>
  <c r="S10" i="127"/>
  <c r="S10" i="37"/>
  <c r="S10" i="38"/>
  <c r="O10" i="41"/>
  <c r="O10" i="145"/>
  <c r="O10" i="127"/>
  <c r="O10" i="37"/>
  <c r="O10" i="38"/>
  <c r="K10" i="41"/>
  <c r="K10" i="145"/>
  <c r="K10" i="127"/>
  <c r="K10" i="37"/>
  <c r="K10" i="38"/>
  <c r="G10" i="41"/>
  <c r="G10" i="145"/>
  <c r="G10" i="127"/>
  <c r="G10" i="37"/>
  <c r="G10" i="38"/>
  <c r="C10" i="41"/>
  <c r="C10" i="145"/>
  <c r="C10" i="127"/>
  <c r="C10" i="37"/>
  <c r="C10" i="38"/>
  <c r="AG8" i="41"/>
  <c r="AG8" i="145"/>
  <c r="AG8" i="127"/>
  <c r="AG8" i="37"/>
  <c r="AG8" i="38"/>
  <c r="AC8" i="41"/>
  <c r="AC8" i="127"/>
  <c r="AC8" i="145"/>
  <c r="AC8" i="37"/>
  <c r="AC8" i="38"/>
  <c r="X8" i="41"/>
  <c r="X8" i="145"/>
  <c r="X8" i="37"/>
  <c r="X8" i="38"/>
  <c r="X8" i="127"/>
  <c r="T8" i="41"/>
  <c r="T8" i="127"/>
  <c r="T8" i="38"/>
  <c r="T8" i="145"/>
  <c r="T8" i="37"/>
  <c r="P8" i="41"/>
  <c r="P8" i="145"/>
  <c r="P8" i="38"/>
  <c r="P8" i="127"/>
  <c r="P8" i="37"/>
  <c r="L8" i="41"/>
  <c r="L8" i="127"/>
  <c r="L8" i="38"/>
  <c r="L8" i="37"/>
  <c r="L8" i="145"/>
  <c r="H8" i="41"/>
  <c r="H8" i="145"/>
  <c r="H8" i="38"/>
  <c r="H8" i="127"/>
  <c r="H8" i="37"/>
  <c r="D8" i="41"/>
  <c r="D8" i="145"/>
  <c r="D8" i="127"/>
  <c r="D8" i="38"/>
  <c r="D8" i="37"/>
  <c r="X46" i="106"/>
  <c r="X46" i="112" s="1"/>
  <c r="X46" i="21"/>
  <c r="U13" i="41"/>
  <c r="U13" i="38"/>
  <c r="U13" i="145"/>
  <c r="U13" i="127"/>
  <c r="U13" i="37"/>
  <c r="I13" i="41"/>
  <c r="I13" i="145"/>
  <c r="I13" i="127"/>
  <c r="I13" i="38"/>
  <c r="I13" i="37"/>
  <c r="AG10" i="41"/>
  <c r="AG10" i="145"/>
  <c r="AG10" i="38"/>
  <c r="AG10" i="127"/>
  <c r="AG10" i="37"/>
  <c r="T10" i="41"/>
  <c r="T10" i="127"/>
  <c r="T10" i="145"/>
  <c r="T10" i="38"/>
  <c r="T10" i="37"/>
  <c r="H10" i="41"/>
  <c r="H10" i="145"/>
  <c r="H10" i="127"/>
  <c r="H10" i="37"/>
  <c r="H10" i="38"/>
  <c r="Y8" i="41"/>
  <c r="Y8" i="145"/>
  <c r="Y8" i="127"/>
  <c r="Y8" i="37"/>
  <c r="Y8" i="38"/>
  <c r="M8" i="41"/>
  <c r="M8" i="145"/>
  <c r="M8" i="127"/>
  <c r="M8" i="38"/>
  <c r="M8" i="37"/>
  <c r="AF13" i="41"/>
  <c r="AF13" i="127"/>
  <c r="AF13" i="145"/>
  <c r="AF13" i="37"/>
  <c r="AF13" i="38"/>
  <c r="AB13" i="41"/>
  <c r="AB13" i="127"/>
  <c r="AB13" i="37"/>
  <c r="AB13" i="145"/>
  <c r="AB13" i="38"/>
  <c r="W13" i="41"/>
  <c r="W13" i="145"/>
  <c r="W13" i="37"/>
  <c r="W13" i="38"/>
  <c r="W13" i="127"/>
  <c r="S13" i="41"/>
  <c r="S13" i="145"/>
  <c r="S13" i="37"/>
  <c r="S13" i="127"/>
  <c r="S13" i="38"/>
  <c r="O13" i="41"/>
  <c r="O13" i="145"/>
  <c r="O13" i="37"/>
  <c r="O13" i="38"/>
  <c r="O13" i="127"/>
  <c r="K13" i="41"/>
  <c r="K13" i="145"/>
  <c r="K13" i="37"/>
  <c r="K13" i="127"/>
  <c r="K13" i="38"/>
  <c r="G13" i="41"/>
  <c r="G13" i="145"/>
  <c r="G13" i="37"/>
  <c r="G13" i="38"/>
  <c r="G13" i="127"/>
  <c r="C13" i="41"/>
  <c r="C13" i="145"/>
  <c r="C13" i="37"/>
  <c r="C13" i="127"/>
  <c r="C13" i="38"/>
  <c r="AI10" i="41"/>
  <c r="AI10" i="145"/>
  <c r="AI10" i="127"/>
  <c r="AI10" i="38"/>
  <c r="AI10" i="37"/>
  <c r="AE10" i="41"/>
  <c r="AE10" i="145"/>
  <c r="AE10" i="38"/>
  <c r="AE10" i="37"/>
  <c r="AE10" i="127"/>
  <c r="Z10" i="41"/>
  <c r="Z10" i="145"/>
  <c r="Z10" i="127"/>
  <c r="Z10" i="37"/>
  <c r="Z10" i="38"/>
  <c r="V10" i="41"/>
  <c r="V10" i="145"/>
  <c r="V10" i="127"/>
  <c r="V10" i="38"/>
  <c r="V10" i="37"/>
  <c r="R10" i="41"/>
  <c r="R10" i="127"/>
  <c r="R10" i="37"/>
  <c r="R10" i="38"/>
  <c r="R10" i="145"/>
  <c r="N10" i="41"/>
  <c r="N10" i="127"/>
  <c r="N10" i="145"/>
  <c r="N10" i="37"/>
  <c r="N10" i="38"/>
  <c r="J10" i="41"/>
  <c r="J10" i="127"/>
  <c r="J10" i="37"/>
  <c r="J10" i="38"/>
  <c r="J10" i="145"/>
  <c r="F10" i="41"/>
  <c r="F10" i="145"/>
  <c r="F10" i="127"/>
  <c r="F10" i="37"/>
  <c r="F10" i="38"/>
  <c r="B10" i="41"/>
  <c r="B10" i="145"/>
  <c r="B10" i="127"/>
  <c r="B10" i="37"/>
  <c r="B10" i="38"/>
  <c r="AF8" i="41"/>
  <c r="AF8" i="145"/>
  <c r="AF8" i="127"/>
  <c r="AF8" i="37"/>
  <c r="AF8" i="38"/>
  <c r="AB8" i="41"/>
  <c r="AB8" i="145"/>
  <c r="AB8" i="127"/>
  <c r="AB8" i="37"/>
  <c r="AB8" i="38"/>
  <c r="W8" i="127"/>
  <c r="W8" i="41"/>
  <c r="W8" i="38"/>
  <c r="W8" i="37"/>
  <c r="W8" i="145"/>
  <c r="S8" i="127"/>
  <c r="S8" i="41"/>
  <c r="S8" i="145"/>
  <c r="S8" i="38"/>
  <c r="S8" i="37"/>
  <c r="O8" i="41"/>
  <c r="O8" i="127"/>
  <c r="O8" i="145"/>
  <c r="O8" i="38"/>
  <c r="O8" i="37"/>
  <c r="K8" i="145"/>
  <c r="K8" i="127"/>
  <c r="K8" i="38"/>
  <c r="K8" i="37"/>
  <c r="K8" i="41"/>
  <c r="G8" i="127"/>
  <c r="G8" i="41"/>
  <c r="G8" i="38"/>
  <c r="G8" i="37"/>
  <c r="G8" i="145"/>
  <c r="C8" i="127"/>
  <c r="C8" i="41"/>
  <c r="C8" i="145"/>
  <c r="C8" i="38"/>
  <c r="C8" i="37"/>
  <c r="X46" i="173"/>
  <c r="Y13" i="41"/>
  <c r="Y13" i="127"/>
  <c r="Y13" i="38"/>
  <c r="Y13" i="145"/>
  <c r="Y13" i="37"/>
  <c r="M13" i="41"/>
  <c r="M13" i="38"/>
  <c r="M13" i="127"/>
  <c r="M13" i="37"/>
  <c r="M13" i="145"/>
  <c r="X10" i="41"/>
  <c r="X10" i="127"/>
  <c r="X10" i="145"/>
  <c r="X10" i="37"/>
  <c r="X10" i="38"/>
  <c r="L10" i="41"/>
  <c r="L10" i="127"/>
  <c r="L10" i="145"/>
  <c r="L10" i="37"/>
  <c r="L10" i="38"/>
  <c r="AH8" i="41"/>
  <c r="AH8" i="145"/>
  <c r="AH8" i="37"/>
  <c r="AH8" i="38"/>
  <c r="AH8" i="127"/>
  <c r="Q8" i="41"/>
  <c r="Q8" i="127"/>
  <c r="Q8" i="145"/>
  <c r="Q8" i="38"/>
  <c r="Q8" i="37"/>
  <c r="I8" i="41"/>
  <c r="I8" i="127"/>
  <c r="I8" i="145"/>
  <c r="I8" i="38"/>
  <c r="I8" i="37"/>
  <c r="AI13" i="41"/>
  <c r="AI13" i="145"/>
  <c r="AI13" i="37"/>
  <c r="AI13" i="127"/>
  <c r="AI13" i="38"/>
  <c r="AE13" i="41"/>
  <c r="AE13" i="145"/>
  <c r="AE13" i="37"/>
  <c r="AE13" i="38"/>
  <c r="AE13" i="127"/>
  <c r="Z13" i="145"/>
  <c r="Z13" i="127"/>
  <c r="Z13" i="37"/>
  <c r="Z13" i="38"/>
  <c r="Z13" i="41"/>
  <c r="V13" i="145"/>
  <c r="V13" i="41"/>
  <c r="V13" i="127"/>
  <c r="V13" i="37"/>
  <c r="V13" i="38"/>
  <c r="R13" i="41"/>
  <c r="R13" i="127"/>
  <c r="R13" i="145"/>
  <c r="R13" i="37"/>
  <c r="R13" i="38"/>
  <c r="N13" i="41"/>
  <c r="N13" i="145"/>
  <c r="N13" i="127"/>
  <c r="N13" i="37"/>
  <c r="N13" i="38"/>
  <c r="J13" i="127"/>
  <c r="J13" i="41"/>
  <c r="J13" i="38"/>
  <c r="J13" i="145"/>
  <c r="J13" i="37"/>
  <c r="F13" i="145"/>
  <c r="F13" i="41"/>
  <c r="F13" i="127"/>
  <c r="F13" i="38"/>
  <c r="F13" i="37"/>
  <c r="B13" i="145"/>
  <c r="B13" i="127"/>
  <c r="B13" i="41"/>
  <c r="B13" i="38"/>
  <c r="B13" i="37"/>
  <c r="AH10" i="41"/>
  <c r="AH10" i="145"/>
  <c r="AH10" i="127"/>
  <c r="AH10" i="37"/>
  <c r="AH10" i="38"/>
  <c r="AD10" i="41"/>
  <c r="AD10" i="145"/>
  <c r="AD10" i="127"/>
  <c r="AD10" i="37"/>
  <c r="AD10" i="38"/>
  <c r="Y10" i="41"/>
  <c r="Y10" i="145"/>
  <c r="Y10" i="38"/>
  <c r="Y10" i="127"/>
  <c r="Y10" i="37"/>
  <c r="U10" i="41"/>
  <c r="U10" i="145"/>
  <c r="U10" i="37"/>
  <c r="U10" i="38"/>
  <c r="U10" i="127"/>
  <c r="Q10" i="41"/>
  <c r="Q10" i="145"/>
  <c r="Q10" i="37"/>
  <c r="Q10" i="38"/>
  <c r="Q10" i="127"/>
  <c r="M10" i="41"/>
  <c r="M10" i="145"/>
  <c r="M10" i="37"/>
  <c r="M10" i="38"/>
  <c r="M10" i="127"/>
  <c r="I10" i="41"/>
  <c r="I10" i="145"/>
  <c r="I10" i="37"/>
  <c r="I10" i="38"/>
  <c r="I10" i="127"/>
  <c r="E10" i="41"/>
  <c r="E10" i="145"/>
  <c r="E10" i="37"/>
  <c r="E10" i="38"/>
  <c r="E10" i="127"/>
  <c r="AI8" i="127"/>
  <c r="AI8" i="37"/>
  <c r="AI8" i="38"/>
  <c r="AI8" i="41"/>
  <c r="AI8" i="145"/>
  <c r="AE8" i="127"/>
  <c r="AE8" i="41"/>
  <c r="AE8" i="37"/>
  <c r="AE8" i="38"/>
  <c r="AE8" i="145"/>
  <c r="Z8" i="41"/>
  <c r="Z8" i="38"/>
  <c r="Z8" i="37"/>
  <c r="Z8" i="145"/>
  <c r="Z8" i="127"/>
  <c r="V8" i="41"/>
  <c r="V8" i="145"/>
  <c r="V8" i="37"/>
  <c r="V8" i="127"/>
  <c r="V8" i="38"/>
  <c r="R8" i="41"/>
  <c r="R8" i="145"/>
  <c r="R8" i="37"/>
  <c r="R8" i="127"/>
  <c r="R8" i="38"/>
  <c r="N8" i="41"/>
  <c r="N8" i="145"/>
  <c r="N8" i="37"/>
  <c r="N8" i="127"/>
  <c r="N8" i="38"/>
  <c r="J8" i="41"/>
  <c r="J8" i="145"/>
  <c r="J8" i="37"/>
  <c r="J8" i="127"/>
  <c r="J8" i="38"/>
  <c r="F8" i="41"/>
  <c r="F8" i="145"/>
  <c r="F8" i="37"/>
  <c r="F8" i="127"/>
  <c r="F8" i="38"/>
  <c r="B8" i="41"/>
  <c r="B8" i="127"/>
  <c r="B8" i="145"/>
  <c r="B8" i="37"/>
  <c r="B8" i="38"/>
  <c r="X47" i="2"/>
  <c r="X46" i="99"/>
  <c r="C13" i="165"/>
  <c r="C13" i="138"/>
  <c r="C13" i="120"/>
  <c r="C13" i="122"/>
  <c r="C13" i="123"/>
  <c r="C8" i="138"/>
  <c r="C8" i="123"/>
  <c r="C8" i="122"/>
  <c r="C8" i="165"/>
  <c r="C8" i="120"/>
  <c r="F13" i="120"/>
  <c r="F13" i="122"/>
  <c r="F13" i="123"/>
  <c r="F13" i="138"/>
  <c r="F13" i="165"/>
  <c r="B13" i="120"/>
  <c r="B13" i="122"/>
  <c r="B13" i="123"/>
  <c r="B13" i="165"/>
  <c r="B13" i="138"/>
  <c r="F8" i="122"/>
  <c r="F8" i="165"/>
  <c r="F8" i="120"/>
  <c r="F8" i="123"/>
  <c r="F8" i="138"/>
  <c r="B8" i="122"/>
  <c r="B8" i="165"/>
  <c r="B8" i="120"/>
  <c r="B8" i="138"/>
  <c r="B8" i="123"/>
  <c r="G13" i="165"/>
  <c r="G13" i="138"/>
  <c r="G13" i="120"/>
  <c r="G13" i="122"/>
  <c r="G13" i="123"/>
  <c r="E14" i="120"/>
  <c r="E14" i="122"/>
  <c r="E14" i="123"/>
  <c r="E14" i="165"/>
  <c r="E14" i="138"/>
  <c r="E13" i="123"/>
  <c r="E13" i="165"/>
  <c r="E13" i="138"/>
  <c r="E13" i="122"/>
  <c r="E13" i="120"/>
  <c r="E8" i="120"/>
  <c r="E8" i="138"/>
  <c r="E8" i="123"/>
  <c r="E8" i="165"/>
  <c r="E8" i="122"/>
  <c r="G8" i="138"/>
  <c r="G8" i="123"/>
  <c r="G8" i="122"/>
  <c r="G8" i="165"/>
  <c r="G8" i="120"/>
  <c r="D13" i="123"/>
  <c r="D13" i="165"/>
  <c r="D13" i="138"/>
  <c r="D13" i="120"/>
  <c r="D13" i="122"/>
  <c r="D8" i="138"/>
  <c r="D8" i="123"/>
  <c r="D8" i="122"/>
  <c r="D8" i="165"/>
  <c r="D8" i="120"/>
  <c r="AA39" i="150"/>
  <c r="AA39" i="147"/>
  <c r="AA39" i="148"/>
  <c r="AA39" i="146"/>
  <c r="AA39" i="149"/>
  <c r="AA39" i="174"/>
  <c r="AA39" i="115"/>
  <c r="AA39" i="40"/>
  <c r="AA39" i="29"/>
  <c r="AA39" i="42"/>
  <c r="AA39" i="77"/>
  <c r="AA39" i="173"/>
  <c r="AA39" i="21"/>
  <c r="AA39" i="104"/>
  <c r="AA39" i="114"/>
  <c r="AA39" i="99"/>
  <c r="AF21" i="150"/>
  <c r="AF21" i="148"/>
  <c r="AF21" i="147"/>
  <c r="AF21" i="146"/>
  <c r="AF21" i="149"/>
  <c r="AF21" i="174"/>
  <c r="AF21" i="115"/>
  <c r="AF21" i="40"/>
  <c r="AF21" i="77"/>
  <c r="AF21" i="29"/>
  <c r="AF21" i="42"/>
  <c r="AF21" i="173"/>
  <c r="AF21" i="21"/>
  <c r="AF21" i="114"/>
  <c r="AF21" i="99"/>
  <c r="AF21" i="104"/>
  <c r="P21" i="150"/>
  <c r="P21" i="148"/>
  <c r="P21" i="147"/>
  <c r="P21" i="146"/>
  <c r="P21" i="149"/>
  <c r="P21" i="174"/>
  <c r="P21" i="115"/>
  <c r="P21" i="40"/>
  <c r="P21" i="77"/>
  <c r="P21" i="29"/>
  <c r="P21" i="42"/>
  <c r="P21" i="173"/>
  <c r="P21" i="21"/>
  <c r="P21" i="114"/>
  <c r="P21" i="99"/>
  <c r="P21" i="104"/>
  <c r="E18" i="150"/>
  <c r="E18" i="148"/>
  <c r="E18" i="147"/>
  <c r="E18" i="146"/>
  <c r="E18" i="149"/>
  <c r="E18" i="115"/>
  <c r="E18" i="40"/>
  <c r="E18" i="174"/>
  <c r="E18" i="77"/>
  <c r="E18" i="29"/>
  <c r="E18" i="42"/>
  <c r="E18" i="173"/>
  <c r="E18" i="21"/>
  <c r="E18" i="104"/>
  <c r="E18" i="114"/>
  <c r="E18" i="99"/>
  <c r="AK15" i="150"/>
  <c r="AK15" i="148"/>
  <c r="AK15" i="147"/>
  <c r="AK15" i="146"/>
  <c r="AK15" i="174"/>
  <c r="AK15" i="149"/>
  <c r="AK15" i="40"/>
  <c r="AK15" i="115"/>
  <c r="AK15" i="77"/>
  <c r="AK15" i="29"/>
  <c r="AK15" i="173"/>
  <c r="AK15" i="42"/>
  <c r="AK15" i="104"/>
  <c r="AK15" i="114"/>
  <c r="AK15" i="99"/>
  <c r="AK15" i="21"/>
  <c r="X15" i="150"/>
  <c r="X15" i="148"/>
  <c r="X15" i="147"/>
  <c r="X15" i="146"/>
  <c r="X15" i="149"/>
  <c r="X15" i="174"/>
  <c r="X15" i="115"/>
  <c r="X15" i="40"/>
  <c r="X15" i="77"/>
  <c r="X15" i="29"/>
  <c r="X15" i="42"/>
  <c r="X15" i="173"/>
  <c r="X15" i="21"/>
  <c r="X15" i="99"/>
  <c r="X15" i="104"/>
  <c r="X15" i="114"/>
  <c r="L15" i="150"/>
  <c r="L15" i="148"/>
  <c r="L15" i="147"/>
  <c r="L15" i="146"/>
  <c r="L15" i="149"/>
  <c r="L15" i="174"/>
  <c r="L15" i="115"/>
  <c r="L15" i="40"/>
  <c r="L15" i="77"/>
  <c r="L15" i="29"/>
  <c r="L15" i="42"/>
  <c r="L15" i="173"/>
  <c r="L15" i="21"/>
  <c r="L15" i="114"/>
  <c r="L15" i="99"/>
  <c r="L15" i="104"/>
  <c r="AI12" i="150"/>
  <c r="AI12" i="148"/>
  <c r="AI12" i="147"/>
  <c r="AI12" i="146"/>
  <c r="AI12" i="149"/>
  <c r="AI12" i="174"/>
  <c r="AI12" i="40"/>
  <c r="AI12" i="115"/>
  <c r="AI12" i="77"/>
  <c r="AI12" i="29"/>
  <c r="AI12" i="173"/>
  <c r="AI12" i="42"/>
  <c r="AI12" i="104"/>
  <c r="AI12" i="99"/>
  <c r="AI12" i="21"/>
  <c r="AI12" i="114"/>
  <c r="V12" i="150"/>
  <c r="V12" i="148"/>
  <c r="V12" i="147"/>
  <c r="V12" i="146"/>
  <c r="V12" i="149"/>
  <c r="V12" i="174"/>
  <c r="V12" i="115"/>
  <c r="V12" i="40"/>
  <c r="V12" i="77"/>
  <c r="V12" i="29"/>
  <c r="V12" i="42"/>
  <c r="V12" i="173"/>
  <c r="V12" i="21"/>
  <c r="V12" i="104"/>
  <c r="V12" i="99"/>
  <c r="V12" i="114"/>
  <c r="F12" i="150"/>
  <c r="F12" i="148"/>
  <c r="F12" i="147"/>
  <c r="F12" i="146"/>
  <c r="F12" i="149"/>
  <c r="F12" i="174"/>
  <c r="F12" i="115"/>
  <c r="F12" i="40"/>
  <c r="F12" i="77"/>
  <c r="F12" i="29"/>
  <c r="F12" i="42"/>
  <c r="F12" i="173"/>
  <c r="F12" i="21"/>
  <c r="F12" i="104"/>
  <c r="F12" i="99"/>
  <c r="F12" i="114"/>
  <c r="AL9" i="150"/>
  <c r="AL9" i="148"/>
  <c r="AL9" i="147"/>
  <c r="AL9" i="146"/>
  <c r="AL9" i="149"/>
  <c r="AL9" i="115"/>
  <c r="AL9" i="40"/>
  <c r="AL9" i="174"/>
  <c r="AL9" i="42"/>
  <c r="AL9" i="173"/>
  <c r="AL9" i="29"/>
  <c r="AL9" i="77"/>
  <c r="AL9" i="21"/>
  <c r="AL9" i="104"/>
  <c r="AL9" i="114"/>
  <c r="AL9" i="99"/>
  <c r="Y9" i="150"/>
  <c r="Y9" i="148"/>
  <c r="Y9" i="147"/>
  <c r="Y9" i="146"/>
  <c r="Y9" i="149"/>
  <c r="Y9" i="174"/>
  <c r="Y9" i="115"/>
  <c r="Y9" i="77"/>
  <c r="Y9" i="29"/>
  <c r="Y9" i="40"/>
  <c r="Y9" i="42"/>
  <c r="Y9" i="173"/>
  <c r="Y9" i="21"/>
  <c r="Y9" i="104"/>
  <c r="Y9" i="114"/>
  <c r="Y9" i="99"/>
  <c r="I9" i="150"/>
  <c r="I9" i="148"/>
  <c r="I9" i="147"/>
  <c r="I9" i="146"/>
  <c r="I9" i="149"/>
  <c r="I9" i="174"/>
  <c r="I9" i="115"/>
  <c r="I9" i="77"/>
  <c r="I9" i="29"/>
  <c r="I9" i="40"/>
  <c r="I9" i="42"/>
  <c r="I9" i="21"/>
  <c r="I9" i="104"/>
  <c r="I9" i="114"/>
  <c r="I9" i="99"/>
  <c r="I9" i="173"/>
  <c r="Z7" i="150"/>
  <c r="Z7" i="148"/>
  <c r="Z7" i="147"/>
  <c r="Z7" i="146"/>
  <c r="Z7" i="149"/>
  <c r="Z7" i="174"/>
  <c r="Z7" i="40"/>
  <c r="Z7" i="77"/>
  <c r="Z7" i="29"/>
  <c r="Z7" i="115"/>
  <c r="Z7" i="104"/>
  <c r="Z7" i="173"/>
  <c r="Z7" i="42"/>
  <c r="Z7" i="21"/>
  <c r="Z7" i="114"/>
  <c r="Z7" i="99"/>
  <c r="N7" i="150"/>
  <c r="N7" i="148"/>
  <c r="N7" i="147"/>
  <c r="N7" i="146"/>
  <c r="N7" i="149"/>
  <c r="N7" i="174"/>
  <c r="N7" i="115"/>
  <c r="N7" i="77"/>
  <c r="N7" i="29"/>
  <c r="N7" i="40"/>
  <c r="N7" i="42"/>
  <c r="N7" i="104"/>
  <c r="N7" i="173"/>
  <c r="N7" i="114"/>
  <c r="N7" i="99"/>
  <c r="N7" i="21"/>
  <c r="B7" i="150"/>
  <c r="B7" i="148"/>
  <c r="B7" i="147"/>
  <c r="B7" i="174"/>
  <c r="B7" i="146"/>
  <c r="B7" i="149"/>
  <c r="B7" i="40"/>
  <c r="B7" i="115"/>
  <c r="B7" i="77"/>
  <c r="B7" i="29"/>
  <c r="B7" i="173"/>
  <c r="B7" i="42"/>
  <c r="B7" i="104"/>
  <c r="B7" i="21"/>
  <c r="B7" i="114"/>
  <c r="B7" i="99"/>
  <c r="AG39" i="150"/>
  <c r="AG39" i="148"/>
  <c r="AG39" i="147"/>
  <c r="AG39" i="146"/>
  <c r="AG39" i="149"/>
  <c r="AG39" i="174"/>
  <c r="AG39" i="115"/>
  <c r="AG39" i="40"/>
  <c r="AG39" i="77"/>
  <c r="AG39" i="29"/>
  <c r="AG39" i="42"/>
  <c r="AG39" i="104"/>
  <c r="AG39" i="173"/>
  <c r="AG39" i="21"/>
  <c r="AG39" i="114"/>
  <c r="AG39" i="99"/>
  <c r="T46" i="104"/>
  <c r="T46" i="21"/>
  <c r="T46" i="114"/>
  <c r="T46" i="99"/>
  <c r="T46" i="173"/>
  <c r="P39" i="150"/>
  <c r="P39" i="148"/>
  <c r="P39" i="147"/>
  <c r="P39" i="146"/>
  <c r="P39" i="149"/>
  <c r="P39" i="174"/>
  <c r="P39" i="115"/>
  <c r="P39" i="40"/>
  <c r="P39" i="77"/>
  <c r="P39" i="29"/>
  <c r="P39" i="42"/>
  <c r="P39" i="173"/>
  <c r="P39" i="21"/>
  <c r="P39" i="104"/>
  <c r="P39" i="114"/>
  <c r="P39" i="99"/>
  <c r="R38" i="150"/>
  <c r="R38" i="148"/>
  <c r="R38" i="147"/>
  <c r="R38" i="146"/>
  <c r="R38" i="149"/>
  <c r="R38" i="174"/>
  <c r="R38" i="115"/>
  <c r="R38" i="40"/>
  <c r="R38" i="77"/>
  <c r="R38" i="29"/>
  <c r="R38" i="42"/>
  <c r="R38" i="173"/>
  <c r="R38" i="21"/>
  <c r="R38" i="104"/>
  <c r="R38" i="99"/>
  <c r="R38" i="114"/>
  <c r="Q38" i="150"/>
  <c r="Q38" i="148"/>
  <c r="Q38" i="147"/>
  <c r="Q38" i="146"/>
  <c r="Q38" i="149"/>
  <c r="Q38" i="174"/>
  <c r="Q38" i="115"/>
  <c r="Q38" i="40"/>
  <c r="Q38" i="77"/>
  <c r="Q38" i="29"/>
  <c r="Q38" i="42"/>
  <c r="Q38" i="173"/>
  <c r="Q38" i="21"/>
  <c r="Q38" i="104"/>
  <c r="Q38" i="114"/>
  <c r="Q38" i="99"/>
  <c r="Q45" i="173"/>
  <c r="Q45" i="114"/>
  <c r="Q45" i="99"/>
  <c r="Q45" i="104"/>
  <c r="Q45" i="21"/>
  <c r="AK58" i="104"/>
  <c r="AK58" i="173"/>
  <c r="AK58" i="114"/>
  <c r="AK58" i="99"/>
  <c r="AK58" i="21"/>
  <c r="B38" i="150"/>
  <c r="B38" i="148"/>
  <c r="B38" i="147"/>
  <c r="B38" i="146"/>
  <c r="B38" i="149"/>
  <c r="B38" i="174"/>
  <c r="B38" i="115"/>
  <c r="B38" i="40"/>
  <c r="B38" i="77"/>
  <c r="B38" i="29"/>
  <c r="B38" i="42"/>
  <c r="B38" i="173"/>
  <c r="B38" i="21"/>
  <c r="B38" i="104"/>
  <c r="B38" i="99"/>
  <c r="B38" i="114"/>
  <c r="AN21" i="150"/>
  <c r="AN21" i="148"/>
  <c r="AN21" i="147"/>
  <c r="AN21" i="146"/>
  <c r="AN21" i="149"/>
  <c r="AN21" i="115"/>
  <c r="AN21" i="40"/>
  <c r="AN21" i="174"/>
  <c r="AN21" i="77"/>
  <c r="AN21" i="29"/>
  <c r="AN21" i="42"/>
  <c r="AN21" i="173"/>
  <c r="AN21" i="21"/>
  <c r="AN21" i="114"/>
  <c r="AN21" i="99"/>
  <c r="AN21" i="104"/>
  <c r="AJ21" i="150"/>
  <c r="AJ21" i="148"/>
  <c r="AJ21" i="147"/>
  <c r="AJ21" i="146"/>
  <c r="AJ21" i="149"/>
  <c r="AJ21" i="174"/>
  <c r="AJ21" i="115"/>
  <c r="AJ21" i="40"/>
  <c r="AJ21" i="77"/>
  <c r="AJ21" i="29"/>
  <c r="AJ21" i="42"/>
  <c r="AJ21" i="173"/>
  <c r="AJ21" i="21"/>
  <c r="AJ21" i="99"/>
  <c r="AJ21" i="104"/>
  <c r="AJ21" i="114"/>
  <c r="AE21" i="150"/>
  <c r="AE21" i="148"/>
  <c r="AE21" i="147"/>
  <c r="AE21" i="146"/>
  <c r="AE21" i="149"/>
  <c r="AE21" i="174"/>
  <c r="AE21" i="115"/>
  <c r="AE21" i="40"/>
  <c r="AE21" i="77"/>
  <c r="AE21" i="29"/>
  <c r="AE21" i="42"/>
  <c r="AE21" i="173"/>
  <c r="AE21" i="21"/>
  <c r="AE21" i="104"/>
  <c r="AE21" i="114"/>
  <c r="AE21" i="99"/>
  <c r="AA21" i="150"/>
  <c r="AA21" i="148"/>
  <c r="AA21" i="147"/>
  <c r="AA21" i="146"/>
  <c r="AA21" i="149"/>
  <c r="AA21" i="174"/>
  <c r="AA21" i="115"/>
  <c r="AA21" i="40"/>
  <c r="AA21" i="77"/>
  <c r="AA21" i="29"/>
  <c r="AA21" i="42"/>
  <c r="AA21" i="173"/>
  <c r="AA21" i="21"/>
  <c r="AA21" i="104"/>
  <c r="AA21" i="114"/>
  <c r="AA21" i="99"/>
  <c r="W21" i="148"/>
  <c r="W21" i="150"/>
  <c r="W21" i="147"/>
  <c r="W21" i="146"/>
  <c r="W21" i="149"/>
  <c r="W21" i="115"/>
  <c r="W21" i="40"/>
  <c r="W21" i="174"/>
  <c r="W21" i="77"/>
  <c r="W21" i="29"/>
  <c r="W21" i="42"/>
  <c r="W21" i="173"/>
  <c r="W21" i="21"/>
  <c r="W21" i="104"/>
  <c r="W21" i="114"/>
  <c r="W21" i="99"/>
  <c r="S21" i="150"/>
  <c r="S21" i="148"/>
  <c r="S21" i="147"/>
  <c r="S21" i="146"/>
  <c r="S21" i="149"/>
  <c r="S21" i="115"/>
  <c r="S21" i="40"/>
  <c r="S21" i="77"/>
  <c r="S21" i="29"/>
  <c r="S21" i="174"/>
  <c r="S21" i="42"/>
  <c r="S21" i="173"/>
  <c r="S21" i="21"/>
  <c r="S21" i="104"/>
  <c r="S21" i="114"/>
  <c r="S21" i="99"/>
  <c r="O21" i="150"/>
  <c r="O21" i="148"/>
  <c r="O21" i="147"/>
  <c r="O21" i="146"/>
  <c r="O21" i="149"/>
  <c r="O21" i="174"/>
  <c r="O21" i="115"/>
  <c r="O21" i="40"/>
  <c r="O21" i="77"/>
  <c r="O21" i="29"/>
  <c r="O21" i="42"/>
  <c r="O21" i="173"/>
  <c r="O21" i="21"/>
  <c r="O21" i="104"/>
  <c r="O21" i="114"/>
  <c r="O21" i="99"/>
  <c r="K21" i="150"/>
  <c r="K21" i="148"/>
  <c r="K21" i="147"/>
  <c r="K21" i="146"/>
  <c r="K21" i="149"/>
  <c r="K21" i="174"/>
  <c r="K21" i="115"/>
  <c r="K21" i="40"/>
  <c r="K21" i="77"/>
  <c r="K21" i="29"/>
  <c r="K21" i="42"/>
  <c r="K21" i="173"/>
  <c r="K21" i="21"/>
  <c r="K21" i="104"/>
  <c r="K21" i="114"/>
  <c r="K21" i="99"/>
  <c r="AD19" i="150"/>
  <c r="AD19" i="148"/>
  <c r="AD19" i="147"/>
  <c r="AD19" i="146"/>
  <c r="AD19" i="149"/>
  <c r="AD19" i="174"/>
  <c r="AD19" i="40"/>
  <c r="AD19" i="115"/>
  <c r="AD19" i="77"/>
  <c r="AD19" i="29"/>
  <c r="AD19" i="173"/>
  <c r="AD19" i="104"/>
  <c r="AD19" i="42"/>
  <c r="AD19" i="21"/>
  <c r="AD19" i="99"/>
  <c r="AD19" i="114"/>
  <c r="D18" i="150"/>
  <c r="D18" i="148"/>
  <c r="D18" i="147"/>
  <c r="D18" i="146"/>
  <c r="D18" i="149"/>
  <c r="D18" i="115"/>
  <c r="D18" i="40"/>
  <c r="D18" i="174"/>
  <c r="D18" i="42"/>
  <c r="D18" i="173"/>
  <c r="D18" i="29"/>
  <c r="D18" i="77"/>
  <c r="D18" i="21"/>
  <c r="D18" i="104"/>
  <c r="D18" i="114"/>
  <c r="D18" i="99"/>
  <c r="AN15" i="150"/>
  <c r="AN15" i="148"/>
  <c r="AN15" i="147"/>
  <c r="AN15" i="146"/>
  <c r="AN15" i="149"/>
  <c r="AN15" i="174"/>
  <c r="AN15" i="115"/>
  <c r="AN15" i="40"/>
  <c r="AN15" i="77"/>
  <c r="AN15" i="29"/>
  <c r="AN15" i="42"/>
  <c r="AN15" i="173"/>
  <c r="AN15" i="21"/>
  <c r="AN15" i="99"/>
  <c r="AN15" i="104"/>
  <c r="AN15" i="114"/>
  <c r="AJ15" i="150"/>
  <c r="AJ15" i="148"/>
  <c r="AJ15" i="147"/>
  <c r="AJ15" i="146"/>
  <c r="AJ15" i="149"/>
  <c r="AJ15" i="174"/>
  <c r="AJ15" i="115"/>
  <c r="AJ15" i="40"/>
  <c r="AJ15" i="77"/>
  <c r="AJ15" i="29"/>
  <c r="AJ15" i="42"/>
  <c r="AJ15" i="173"/>
  <c r="AJ15" i="21"/>
  <c r="AJ15" i="114"/>
  <c r="AJ15" i="99"/>
  <c r="AJ15" i="104"/>
  <c r="AE15" i="150"/>
  <c r="AE15" i="148"/>
  <c r="AE15" i="147"/>
  <c r="AE15" i="149"/>
  <c r="AE15" i="174"/>
  <c r="AE15" i="115"/>
  <c r="AE15" i="40"/>
  <c r="AE15" i="146"/>
  <c r="AE15" i="77"/>
  <c r="AE15" i="29"/>
  <c r="AE15" i="42"/>
  <c r="AE15" i="173"/>
  <c r="AE15" i="21"/>
  <c r="AE15" i="104"/>
  <c r="AE15" i="114"/>
  <c r="AE15" i="99"/>
  <c r="AA15" i="150"/>
  <c r="AA15" i="148"/>
  <c r="AA15" i="147"/>
  <c r="AA15" i="146"/>
  <c r="AA15" i="149"/>
  <c r="AA15" i="174"/>
  <c r="AA15" i="115"/>
  <c r="AA15" i="40"/>
  <c r="AA15" i="77"/>
  <c r="AA15" i="29"/>
  <c r="AA15" i="42"/>
  <c r="AA15" i="173"/>
  <c r="AA15" i="21"/>
  <c r="AA15" i="104"/>
  <c r="AA15" i="114"/>
  <c r="AA15" i="99"/>
  <c r="W15" i="150"/>
  <c r="W15" i="148"/>
  <c r="W15" i="147"/>
  <c r="W15" i="146"/>
  <c r="W15" i="149"/>
  <c r="W15" i="174"/>
  <c r="W15" i="115"/>
  <c r="W15" i="40"/>
  <c r="W15" i="77"/>
  <c r="W15" i="29"/>
  <c r="W15" i="42"/>
  <c r="W15" i="173"/>
  <c r="W15" i="21"/>
  <c r="W15" i="104"/>
  <c r="W15" i="114"/>
  <c r="W15" i="99"/>
  <c r="S15" i="150"/>
  <c r="S15" i="148"/>
  <c r="S15" i="147"/>
  <c r="S15" i="149"/>
  <c r="S15" i="146"/>
  <c r="S15" i="174"/>
  <c r="S15" i="115"/>
  <c r="S15" i="40"/>
  <c r="S15" i="77"/>
  <c r="S15" i="29"/>
  <c r="S15" i="42"/>
  <c r="S15" i="173"/>
  <c r="S15" i="21"/>
  <c r="S15" i="104"/>
  <c r="S15" i="114"/>
  <c r="S15" i="99"/>
  <c r="O15" i="150"/>
  <c r="O15" i="148"/>
  <c r="O15" i="147"/>
  <c r="O15" i="149"/>
  <c r="O15" i="146"/>
  <c r="O15" i="174"/>
  <c r="O15" i="115"/>
  <c r="O15" i="40"/>
  <c r="O15" i="77"/>
  <c r="O15" i="29"/>
  <c r="O15" i="42"/>
  <c r="O15" i="173"/>
  <c r="O15" i="21"/>
  <c r="O15" i="104"/>
  <c r="O15" i="114"/>
  <c r="O15" i="99"/>
  <c r="K15" i="150"/>
  <c r="K15" i="148"/>
  <c r="K15" i="147"/>
  <c r="K15" i="146"/>
  <c r="K15" i="149"/>
  <c r="K15" i="174"/>
  <c r="K15" i="115"/>
  <c r="K15" i="40"/>
  <c r="K15" i="77"/>
  <c r="K15" i="29"/>
  <c r="K15" i="42"/>
  <c r="K15" i="173"/>
  <c r="K15" i="21"/>
  <c r="K15" i="104"/>
  <c r="K15" i="114"/>
  <c r="K15" i="99"/>
  <c r="E13" i="150"/>
  <c r="E13" i="148"/>
  <c r="E13" i="147"/>
  <c r="E13" i="146"/>
  <c r="E13" i="149"/>
  <c r="E13" i="174"/>
  <c r="E13" i="115"/>
  <c r="E13" i="40"/>
  <c r="E13" i="77"/>
  <c r="E13" i="29"/>
  <c r="E13" i="42"/>
  <c r="E13" i="173"/>
  <c r="E13" i="104"/>
  <c r="E13" i="21"/>
  <c r="E13" i="114"/>
  <c r="E13" i="99"/>
  <c r="AL12" i="150"/>
  <c r="AL12" i="148"/>
  <c r="AL12" i="147"/>
  <c r="AL12" i="146"/>
  <c r="AL12" i="149"/>
  <c r="AL12" i="174"/>
  <c r="AL12" i="115"/>
  <c r="AL12" i="40"/>
  <c r="AL12" i="77"/>
  <c r="AL12" i="29"/>
  <c r="AL12" i="42"/>
  <c r="AL12" i="173"/>
  <c r="AL12" i="21"/>
  <c r="AL12" i="104"/>
  <c r="AL12" i="99"/>
  <c r="AL12" i="114"/>
  <c r="AH12" i="150"/>
  <c r="AH12" i="148"/>
  <c r="AH12" i="147"/>
  <c r="AH12" i="146"/>
  <c r="AH12" i="149"/>
  <c r="AH12" i="174"/>
  <c r="AH12" i="115"/>
  <c r="AH12" i="40"/>
  <c r="AH12" i="77"/>
  <c r="AH12" i="29"/>
  <c r="AH12" i="42"/>
  <c r="AH12" i="173"/>
  <c r="AH12" i="21"/>
  <c r="AH12" i="99"/>
  <c r="AH12" i="114"/>
  <c r="AH12" i="104"/>
  <c r="AC12" i="150"/>
  <c r="AC12" i="148"/>
  <c r="AC12" i="147"/>
  <c r="AC12" i="149"/>
  <c r="AC12" i="146"/>
  <c r="AC12" i="174"/>
  <c r="AC12" i="115"/>
  <c r="AC12" i="40"/>
  <c r="AC12" i="77"/>
  <c r="AC12" i="29"/>
  <c r="AC12" i="42"/>
  <c r="AC12" i="173"/>
  <c r="AC12" i="21"/>
  <c r="AC12" i="104"/>
  <c r="AC12" i="114"/>
  <c r="AC12" i="99"/>
  <c r="Y12" i="150"/>
  <c r="Y12" i="148"/>
  <c r="Y12" i="147"/>
  <c r="Y12" i="149"/>
  <c r="Y12" i="146"/>
  <c r="Y12" i="174"/>
  <c r="Y12" i="115"/>
  <c r="Y12" i="40"/>
  <c r="Y12" i="77"/>
  <c r="Y12" i="29"/>
  <c r="Y12" i="42"/>
  <c r="Y12" i="173"/>
  <c r="Y12" i="21"/>
  <c r="Y12" i="104"/>
  <c r="Y12" i="114"/>
  <c r="Y12" i="99"/>
  <c r="U12" i="150"/>
  <c r="U12" i="148"/>
  <c r="U12" i="147"/>
  <c r="U12" i="146"/>
  <c r="U12" i="149"/>
  <c r="U12" i="174"/>
  <c r="U12" i="115"/>
  <c r="U12" i="40"/>
  <c r="U12" i="77"/>
  <c r="U12" i="29"/>
  <c r="U12" i="42"/>
  <c r="U12" i="173"/>
  <c r="U12" i="21"/>
  <c r="U12" i="104"/>
  <c r="U12" i="114"/>
  <c r="U12" i="99"/>
  <c r="Q12" i="150"/>
  <c r="Q12" i="148"/>
  <c r="Q12" i="147"/>
  <c r="Q12" i="146"/>
  <c r="Q12" i="149"/>
  <c r="Q12" i="174"/>
  <c r="Q12" i="115"/>
  <c r="Q12" i="40"/>
  <c r="Q12" i="77"/>
  <c r="Q12" i="29"/>
  <c r="Q12" i="42"/>
  <c r="Q12" i="173"/>
  <c r="Q12" i="21"/>
  <c r="Q12" i="104"/>
  <c r="Q12" i="114"/>
  <c r="Q12" i="99"/>
  <c r="M12" i="150"/>
  <c r="M12" i="148"/>
  <c r="M12" i="147"/>
  <c r="M12" i="149"/>
  <c r="M12" i="146"/>
  <c r="M12" i="174"/>
  <c r="M12" i="115"/>
  <c r="M12" i="40"/>
  <c r="M12" i="77"/>
  <c r="M12" i="29"/>
  <c r="M12" i="42"/>
  <c r="M12" i="173"/>
  <c r="M12" i="21"/>
  <c r="M12" i="104"/>
  <c r="M12" i="114"/>
  <c r="M12" i="99"/>
  <c r="I12" i="150"/>
  <c r="I12" i="148"/>
  <c r="I12" i="147"/>
  <c r="I12" i="149"/>
  <c r="I12" i="174"/>
  <c r="I12" i="146"/>
  <c r="I12" i="115"/>
  <c r="I12" i="40"/>
  <c r="I12" i="77"/>
  <c r="I12" i="29"/>
  <c r="I12" i="42"/>
  <c r="I12" i="173"/>
  <c r="I12" i="21"/>
  <c r="I12" i="104"/>
  <c r="I12" i="114"/>
  <c r="I12" i="99"/>
  <c r="E12" i="150"/>
  <c r="E12" i="148"/>
  <c r="E12" i="146"/>
  <c r="E12" i="149"/>
  <c r="E12" i="147"/>
  <c r="E12" i="174"/>
  <c r="E12" i="115"/>
  <c r="E12" i="40"/>
  <c r="E12" i="77"/>
  <c r="E12" i="29"/>
  <c r="E12" i="42"/>
  <c r="E12" i="173"/>
  <c r="E12" i="21"/>
  <c r="E12" i="104"/>
  <c r="E12" i="114"/>
  <c r="E12" i="99"/>
  <c r="AO9" i="150"/>
  <c r="AO9" i="148"/>
  <c r="AO9" i="147"/>
  <c r="AO9" i="146"/>
  <c r="AO9" i="149"/>
  <c r="AO9" i="174"/>
  <c r="AO9" i="115"/>
  <c r="AO9" i="77"/>
  <c r="AO9" i="29"/>
  <c r="AO9" i="40"/>
  <c r="AO9" i="42"/>
  <c r="AO9" i="21"/>
  <c r="AO9" i="104"/>
  <c r="AO9" i="173"/>
  <c r="AO9" i="114"/>
  <c r="AO9" i="99"/>
  <c r="AK9" i="150"/>
  <c r="AK9" i="148"/>
  <c r="AK9" i="147"/>
  <c r="AK9" i="146"/>
  <c r="AK9" i="149"/>
  <c r="AK9" i="174"/>
  <c r="AK9" i="40"/>
  <c r="AK9" i="77"/>
  <c r="AK9" i="29"/>
  <c r="AK9" i="115"/>
  <c r="AK9" i="173"/>
  <c r="AK9" i="42"/>
  <c r="AK9" i="99"/>
  <c r="AK9" i="21"/>
  <c r="AK9" i="104"/>
  <c r="AK9" i="114"/>
  <c r="AF9" i="150"/>
  <c r="AF9" i="147"/>
  <c r="AF9" i="148"/>
  <c r="AF9" i="146"/>
  <c r="AF9" i="149"/>
  <c r="AF9" i="174"/>
  <c r="AF9" i="115"/>
  <c r="AF9" i="40"/>
  <c r="AF9" i="77"/>
  <c r="AF9" i="29"/>
  <c r="AF9" i="42"/>
  <c r="AF9" i="173"/>
  <c r="AF9" i="21"/>
  <c r="AF9" i="114"/>
  <c r="AF9" i="99"/>
  <c r="AF9" i="104"/>
  <c r="AB9" i="150"/>
  <c r="AB9" i="148"/>
  <c r="AB9" i="147"/>
  <c r="AB9" i="146"/>
  <c r="AB9" i="149"/>
  <c r="AB9" i="174"/>
  <c r="AB9" i="115"/>
  <c r="AB9" i="40"/>
  <c r="AB9" i="77"/>
  <c r="AB9" i="29"/>
  <c r="AB9" i="42"/>
  <c r="AB9" i="173"/>
  <c r="AB9" i="21"/>
  <c r="AB9" i="99"/>
  <c r="AB9" i="104"/>
  <c r="AB9" i="114"/>
  <c r="X9" i="150"/>
  <c r="X9" i="148"/>
  <c r="X9" i="147"/>
  <c r="X9" i="146"/>
  <c r="X9" i="149"/>
  <c r="X9" i="174"/>
  <c r="X9" i="115"/>
  <c r="X9" i="40"/>
  <c r="X9" i="77"/>
  <c r="X9" i="29"/>
  <c r="X9" i="42"/>
  <c r="X9" i="173"/>
  <c r="X9" i="21"/>
  <c r="X9" i="114"/>
  <c r="X9" i="99"/>
  <c r="X9" i="104"/>
  <c r="T9" i="150"/>
  <c r="T9" i="148"/>
  <c r="T9" i="147"/>
  <c r="T9" i="146"/>
  <c r="T9" i="149"/>
  <c r="T9" i="174"/>
  <c r="T9" i="115"/>
  <c r="T9" i="40"/>
  <c r="T9" i="77"/>
  <c r="T9" i="29"/>
  <c r="T9" i="42"/>
  <c r="T9" i="173"/>
  <c r="T9" i="21"/>
  <c r="T9" i="99"/>
  <c r="T9" i="104"/>
  <c r="T9" i="114"/>
  <c r="P9" i="150"/>
  <c r="P9" i="147"/>
  <c r="P9" i="148"/>
  <c r="P9" i="146"/>
  <c r="P9" i="149"/>
  <c r="P9" i="174"/>
  <c r="P9" i="115"/>
  <c r="P9" i="40"/>
  <c r="P9" i="77"/>
  <c r="P9" i="29"/>
  <c r="P9" i="42"/>
  <c r="P9" i="173"/>
  <c r="P9" i="21"/>
  <c r="P9" i="114"/>
  <c r="P9" i="99"/>
  <c r="P9" i="104"/>
  <c r="L9" i="150"/>
  <c r="L9" i="148"/>
  <c r="L9" i="147"/>
  <c r="L9" i="146"/>
  <c r="L9" i="149"/>
  <c r="L9" i="174"/>
  <c r="L9" i="115"/>
  <c r="L9" i="40"/>
  <c r="L9" i="77"/>
  <c r="L9" i="29"/>
  <c r="L9" i="42"/>
  <c r="L9" i="173"/>
  <c r="L9" i="21"/>
  <c r="L9" i="99"/>
  <c r="L9" i="104"/>
  <c r="L9" i="114"/>
  <c r="H9" i="150"/>
  <c r="H9" i="148"/>
  <c r="H9" i="147"/>
  <c r="H9" i="146"/>
  <c r="H9" i="149"/>
  <c r="H9" i="174"/>
  <c r="H9" i="115"/>
  <c r="H9" i="40"/>
  <c r="H9" i="77"/>
  <c r="H9" i="29"/>
  <c r="H9" i="42"/>
  <c r="H9" i="173"/>
  <c r="H9" i="21"/>
  <c r="H9" i="114"/>
  <c r="H9" i="99"/>
  <c r="H9" i="104"/>
  <c r="AL7" i="150"/>
  <c r="AL7" i="148"/>
  <c r="AL7" i="147"/>
  <c r="AL7" i="146"/>
  <c r="AL7" i="149"/>
  <c r="AL7" i="174"/>
  <c r="AL7" i="40"/>
  <c r="AL7" i="115"/>
  <c r="AL7" i="77"/>
  <c r="AL7" i="29"/>
  <c r="AL7" i="173"/>
  <c r="AL7" i="104"/>
  <c r="AL7" i="42"/>
  <c r="AL7" i="21"/>
  <c r="AL7" i="114"/>
  <c r="AL7" i="99"/>
  <c r="AH7" i="150"/>
  <c r="AH7" i="148"/>
  <c r="AH7" i="147"/>
  <c r="AH7" i="146"/>
  <c r="AH7" i="174"/>
  <c r="AH7" i="40"/>
  <c r="AH7" i="115"/>
  <c r="AH7" i="149"/>
  <c r="AH7" i="77"/>
  <c r="AH7" i="29"/>
  <c r="AH7" i="173"/>
  <c r="AH7" i="42"/>
  <c r="AH7" i="104"/>
  <c r="AH7" i="114"/>
  <c r="AH7" i="99"/>
  <c r="AH7" i="21"/>
  <c r="AC7" i="150"/>
  <c r="AC7" i="148"/>
  <c r="AC7" i="147"/>
  <c r="AC7" i="146"/>
  <c r="AC7" i="149"/>
  <c r="AC7" i="174"/>
  <c r="AC7" i="115"/>
  <c r="AC7" i="40"/>
  <c r="AC7" i="77"/>
  <c r="AC7" i="29"/>
  <c r="AC7" i="42"/>
  <c r="AC7" i="173"/>
  <c r="AC7" i="104"/>
  <c r="AC7" i="21"/>
  <c r="AC7" i="99"/>
  <c r="AC7" i="114"/>
  <c r="Y7" i="150"/>
  <c r="Y7" i="148"/>
  <c r="Y7" i="147"/>
  <c r="Y7" i="146"/>
  <c r="Y7" i="149"/>
  <c r="Y7" i="174"/>
  <c r="Y7" i="115"/>
  <c r="Y7" i="40"/>
  <c r="Y7" i="77"/>
  <c r="Y7" i="29"/>
  <c r="Y7" i="42"/>
  <c r="Y7" i="173"/>
  <c r="Y7" i="104"/>
  <c r="Y7" i="21"/>
  <c r="Y7" i="114"/>
  <c r="Y7" i="99"/>
  <c r="U7" i="150"/>
  <c r="U7" i="148"/>
  <c r="U7" i="147"/>
  <c r="U7" i="146"/>
  <c r="U7" i="149"/>
  <c r="U7" i="174"/>
  <c r="U7" i="115"/>
  <c r="U7" i="40"/>
  <c r="U7" i="77"/>
  <c r="U7" i="29"/>
  <c r="U7" i="42"/>
  <c r="U7" i="173"/>
  <c r="U7" i="104"/>
  <c r="U7" i="21"/>
  <c r="U7" i="99"/>
  <c r="U7" i="114"/>
  <c r="Q7" i="150"/>
  <c r="Q7" i="148"/>
  <c r="Q7" i="147"/>
  <c r="Q7" i="146"/>
  <c r="Q7" i="149"/>
  <c r="Q7" i="174"/>
  <c r="Q7" i="115"/>
  <c r="Q7" i="40"/>
  <c r="Q7" i="77"/>
  <c r="Q7" i="29"/>
  <c r="Q7" i="42"/>
  <c r="Q7" i="173"/>
  <c r="Q7" i="104"/>
  <c r="Q7" i="21"/>
  <c r="Q7" i="114"/>
  <c r="Q7" i="99"/>
  <c r="M7" i="150"/>
  <c r="M7" i="148"/>
  <c r="M7" i="147"/>
  <c r="M7" i="146"/>
  <c r="M7" i="149"/>
  <c r="M7" i="174"/>
  <c r="M7" i="115"/>
  <c r="M7" i="40"/>
  <c r="M7" i="77"/>
  <c r="M7" i="29"/>
  <c r="M7" i="42"/>
  <c r="M7" i="173"/>
  <c r="M7" i="104"/>
  <c r="M7" i="21"/>
  <c r="M7" i="99"/>
  <c r="M7" i="114"/>
  <c r="I7" i="150"/>
  <c r="I7" i="148"/>
  <c r="I7" i="147"/>
  <c r="I7" i="146"/>
  <c r="I7" i="149"/>
  <c r="I7" i="174"/>
  <c r="I7" i="115"/>
  <c r="I7" i="40"/>
  <c r="I7" i="77"/>
  <c r="I7" i="29"/>
  <c r="I7" i="42"/>
  <c r="I7" i="173"/>
  <c r="I7" i="104"/>
  <c r="I7" i="21"/>
  <c r="I7" i="114"/>
  <c r="I7" i="99"/>
  <c r="E7" i="150"/>
  <c r="E7" i="147"/>
  <c r="E7" i="148"/>
  <c r="E7" i="146"/>
  <c r="E7" i="149"/>
  <c r="E7" i="174"/>
  <c r="E7" i="115"/>
  <c r="E7" i="40"/>
  <c r="E7" i="77"/>
  <c r="E7" i="29"/>
  <c r="E7" i="42"/>
  <c r="E7" i="173"/>
  <c r="E7" i="104"/>
  <c r="E7" i="21"/>
  <c r="E7" i="99"/>
  <c r="E7" i="114"/>
  <c r="AG58" i="104"/>
  <c r="AG58" i="173"/>
  <c r="AG58" i="21"/>
  <c r="AG58" i="114"/>
  <c r="AG58" i="99"/>
  <c r="N45" i="173"/>
  <c r="N45" i="21"/>
  <c r="N45" i="104"/>
  <c r="N45" i="114"/>
  <c r="N45" i="99"/>
  <c r="D39" i="150"/>
  <c r="D39" i="148"/>
  <c r="D39" i="147"/>
  <c r="D39" i="146"/>
  <c r="D39" i="149"/>
  <c r="D39" i="174"/>
  <c r="D39" i="115"/>
  <c r="D39" i="40"/>
  <c r="D39" i="77"/>
  <c r="D39" i="29"/>
  <c r="D39" i="42"/>
  <c r="D39" i="173"/>
  <c r="D39" i="21"/>
  <c r="D39" i="114"/>
  <c r="D39" i="104"/>
  <c r="D39" i="99"/>
  <c r="AN38" i="150"/>
  <c r="AN38" i="147"/>
  <c r="AN38" i="146"/>
  <c r="AN38" i="148"/>
  <c r="AN38" i="174"/>
  <c r="AN38" i="115"/>
  <c r="AN38" i="149"/>
  <c r="AN38" i="77"/>
  <c r="AN38" i="29"/>
  <c r="AN38" i="42"/>
  <c r="AN38" i="40"/>
  <c r="AN38" i="173"/>
  <c r="AN38" i="21"/>
  <c r="AN38" i="104"/>
  <c r="AN38" i="114"/>
  <c r="AN38" i="99"/>
  <c r="S45" i="173"/>
  <c r="S45" i="21"/>
  <c r="S45" i="104"/>
  <c r="S45" i="99"/>
  <c r="S45" i="114"/>
  <c r="I38" i="150"/>
  <c r="I38" i="148"/>
  <c r="I38" i="147"/>
  <c r="I38" i="146"/>
  <c r="I38" i="149"/>
  <c r="I38" i="174"/>
  <c r="I38" i="115"/>
  <c r="I38" i="40"/>
  <c r="I38" i="77"/>
  <c r="I38" i="29"/>
  <c r="I38" i="42"/>
  <c r="I38" i="173"/>
  <c r="I38" i="21"/>
  <c r="I38" i="104"/>
  <c r="I38" i="114"/>
  <c r="I38" i="99"/>
  <c r="D46" i="104"/>
  <c r="D46" i="173"/>
  <c r="D46" i="114"/>
  <c r="D46" i="99"/>
  <c r="D46" i="21"/>
  <c r="AB39" i="150"/>
  <c r="AB39" i="148"/>
  <c r="AB39" i="147"/>
  <c r="AB39" i="146"/>
  <c r="AB39" i="149"/>
  <c r="AB39" i="174"/>
  <c r="AB39" i="115"/>
  <c r="AB39" i="40"/>
  <c r="AB39" i="77"/>
  <c r="AB39" i="29"/>
  <c r="AB39" i="42"/>
  <c r="AB39" i="173"/>
  <c r="AB39" i="21"/>
  <c r="AB39" i="114"/>
  <c r="AB39" i="104"/>
  <c r="AB39" i="99"/>
  <c r="X39" i="150"/>
  <c r="X39" i="148"/>
  <c r="X39" i="147"/>
  <c r="X39" i="146"/>
  <c r="X39" i="149"/>
  <c r="X39" i="174"/>
  <c r="X39" i="115"/>
  <c r="X39" i="40"/>
  <c r="X39" i="77"/>
  <c r="X39" i="29"/>
  <c r="X39" i="42"/>
  <c r="X39" i="173"/>
  <c r="X39" i="21"/>
  <c r="X39" i="104"/>
  <c r="X39" i="114"/>
  <c r="X39" i="99"/>
  <c r="AF39" i="150"/>
  <c r="AF39" i="148"/>
  <c r="AF39" i="147"/>
  <c r="AF39" i="146"/>
  <c r="AF39" i="149"/>
  <c r="AF39" i="174"/>
  <c r="AF39" i="115"/>
  <c r="AF39" i="40"/>
  <c r="AF39" i="77"/>
  <c r="AF39" i="29"/>
  <c r="AF39" i="42"/>
  <c r="AF39" i="173"/>
  <c r="AF39" i="21"/>
  <c r="AF39" i="104"/>
  <c r="AF39" i="99"/>
  <c r="AF39" i="114"/>
  <c r="S39" i="150"/>
  <c r="S39" i="148"/>
  <c r="S39" i="147"/>
  <c r="S39" i="146"/>
  <c r="S39" i="174"/>
  <c r="S39" i="115"/>
  <c r="S39" i="149"/>
  <c r="S39" i="29"/>
  <c r="S39" i="42"/>
  <c r="S39" i="77"/>
  <c r="S39" i="40"/>
  <c r="S39" i="173"/>
  <c r="S39" i="21"/>
  <c r="S39" i="104"/>
  <c r="S39" i="114"/>
  <c r="S39" i="99"/>
  <c r="AM58" i="173"/>
  <c r="AM58" i="21"/>
  <c r="AM58" i="104"/>
  <c r="AM58" i="114"/>
  <c r="AM58" i="99"/>
  <c r="M45" i="173"/>
  <c r="M45" i="104"/>
  <c r="M45" i="114"/>
  <c r="M45" i="99"/>
  <c r="M45" i="21"/>
  <c r="W45" i="173"/>
  <c r="W45" i="21"/>
  <c r="W45" i="104"/>
  <c r="W45" i="114"/>
  <c r="W45" i="99"/>
  <c r="AM39" i="150"/>
  <c r="AM39" i="147"/>
  <c r="AM39" i="148"/>
  <c r="AM39" i="146"/>
  <c r="AM39" i="174"/>
  <c r="AM39" i="115"/>
  <c r="AM39" i="149"/>
  <c r="AM39" i="29"/>
  <c r="AM39" i="42"/>
  <c r="AM39" i="77"/>
  <c r="AM39" i="173"/>
  <c r="AM39" i="21"/>
  <c r="AM39" i="40"/>
  <c r="AM39" i="104"/>
  <c r="AM39" i="114"/>
  <c r="AM39" i="99"/>
  <c r="AB45" i="173"/>
  <c r="AB45" i="21"/>
  <c r="AB45" i="114"/>
  <c r="AB45" i="99"/>
  <c r="AB45" i="104"/>
  <c r="B45" i="173"/>
  <c r="B45" i="21"/>
  <c r="B45" i="104"/>
  <c r="B45" i="114"/>
  <c r="B45" i="99"/>
  <c r="F39" i="150"/>
  <c r="F39" i="148"/>
  <c r="F39" i="147"/>
  <c r="F39" i="149"/>
  <c r="F39" i="146"/>
  <c r="F39" i="115"/>
  <c r="F39" i="174"/>
  <c r="F39" i="40"/>
  <c r="F39" i="77"/>
  <c r="F39" i="42"/>
  <c r="F39" i="29"/>
  <c r="F39" i="104"/>
  <c r="F39" i="114"/>
  <c r="F39" i="99"/>
  <c r="F39" i="173"/>
  <c r="F39" i="21"/>
  <c r="AM45" i="173"/>
  <c r="AM45" i="21"/>
  <c r="AM45" i="104"/>
  <c r="AM45" i="114"/>
  <c r="AM45" i="99"/>
  <c r="AO38" i="150"/>
  <c r="AO38" i="148"/>
  <c r="AO38" i="147"/>
  <c r="AO38" i="146"/>
  <c r="AO38" i="149"/>
  <c r="AO38" i="174"/>
  <c r="AO38" i="115"/>
  <c r="AO38" i="40"/>
  <c r="AO38" i="77"/>
  <c r="AO38" i="29"/>
  <c r="AO38" i="42"/>
  <c r="AO38" i="173"/>
  <c r="AO38" i="21"/>
  <c r="AO38" i="104"/>
  <c r="AO38" i="114"/>
  <c r="AO38" i="99"/>
  <c r="W38" i="150"/>
  <c r="W38" i="148"/>
  <c r="W38" i="147"/>
  <c r="W38" i="146"/>
  <c r="W38" i="149"/>
  <c r="W38" i="115"/>
  <c r="W38" i="40"/>
  <c r="W38" i="77"/>
  <c r="W38" i="174"/>
  <c r="W38" i="42"/>
  <c r="W38" i="29"/>
  <c r="W38" i="173"/>
  <c r="W38" i="99"/>
  <c r="W38" i="21"/>
  <c r="W38" i="114"/>
  <c r="W38" i="104"/>
  <c r="AK21" i="150"/>
  <c r="AK21" i="148"/>
  <c r="AK21" i="147"/>
  <c r="AK21" i="146"/>
  <c r="AK21" i="149"/>
  <c r="AK21" i="174"/>
  <c r="AK21" i="40"/>
  <c r="AK21" i="115"/>
  <c r="AK21" i="77"/>
  <c r="AK21" i="29"/>
  <c r="AK21" i="173"/>
  <c r="AK21" i="42"/>
  <c r="AK21" i="114"/>
  <c r="AK21" i="21"/>
  <c r="AK21" i="99"/>
  <c r="AK21" i="104"/>
  <c r="X21" i="150"/>
  <c r="X21" i="148"/>
  <c r="X21" i="147"/>
  <c r="X21" i="146"/>
  <c r="X21" i="149"/>
  <c r="X21" i="115"/>
  <c r="X21" i="40"/>
  <c r="X21" i="77"/>
  <c r="X21" i="29"/>
  <c r="X21" i="174"/>
  <c r="X21" i="42"/>
  <c r="X21" i="173"/>
  <c r="X21" i="21"/>
  <c r="X21" i="114"/>
  <c r="X21" i="99"/>
  <c r="X21" i="104"/>
  <c r="H21" i="150"/>
  <c r="H21" i="148"/>
  <c r="H21" i="147"/>
  <c r="H21" i="146"/>
  <c r="H21" i="149"/>
  <c r="H21" i="115"/>
  <c r="H21" i="40"/>
  <c r="H21" i="77"/>
  <c r="H21" i="29"/>
  <c r="H21" i="174"/>
  <c r="H21" i="42"/>
  <c r="H21" i="173"/>
  <c r="H21" i="21"/>
  <c r="H21" i="114"/>
  <c r="H21" i="99"/>
  <c r="H21" i="104"/>
  <c r="AO15" i="150"/>
  <c r="AO15" i="148"/>
  <c r="AO15" i="147"/>
  <c r="AO15" i="146"/>
  <c r="AO15" i="149"/>
  <c r="AO15" i="174"/>
  <c r="AO15" i="40"/>
  <c r="AO15" i="77"/>
  <c r="AO15" i="29"/>
  <c r="AO15" i="115"/>
  <c r="AO15" i="173"/>
  <c r="AO15" i="42"/>
  <c r="AO15" i="21"/>
  <c r="AO15" i="99"/>
  <c r="AO15" i="114"/>
  <c r="AO15" i="104"/>
  <c r="AB15" i="150"/>
  <c r="AB15" i="148"/>
  <c r="AB15" i="147"/>
  <c r="AB15" i="146"/>
  <c r="AB15" i="149"/>
  <c r="AB15" i="174"/>
  <c r="AB15" i="115"/>
  <c r="AB15" i="40"/>
  <c r="AB15" i="77"/>
  <c r="AB15" i="29"/>
  <c r="AB15" i="42"/>
  <c r="AB15" i="173"/>
  <c r="AB15" i="21"/>
  <c r="AB15" i="114"/>
  <c r="AB15" i="99"/>
  <c r="AB15" i="104"/>
  <c r="P15" i="150"/>
  <c r="P15" i="148"/>
  <c r="P15" i="147"/>
  <c r="P15" i="146"/>
  <c r="P15" i="149"/>
  <c r="P15" i="174"/>
  <c r="P15" i="115"/>
  <c r="P15" i="40"/>
  <c r="P15" i="77"/>
  <c r="P15" i="29"/>
  <c r="P15" i="42"/>
  <c r="P15" i="173"/>
  <c r="P15" i="21"/>
  <c r="P15" i="99"/>
  <c r="P15" i="104"/>
  <c r="P15" i="114"/>
  <c r="AM12" i="150"/>
  <c r="AM12" i="148"/>
  <c r="AM12" i="146"/>
  <c r="AM12" i="147"/>
  <c r="AM12" i="149"/>
  <c r="AM12" i="174"/>
  <c r="AM12" i="40"/>
  <c r="AM12" i="77"/>
  <c r="AM12" i="29"/>
  <c r="AM12" i="115"/>
  <c r="AM12" i="173"/>
  <c r="AM12" i="114"/>
  <c r="AM12" i="104"/>
  <c r="AM12" i="99"/>
  <c r="AM12" i="21"/>
  <c r="AM12" i="42"/>
  <c r="Z12" i="150"/>
  <c r="Z12" i="148"/>
  <c r="Z12" i="147"/>
  <c r="Z12" i="146"/>
  <c r="Z12" i="149"/>
  <c r="Z12" i="174"/>
  <c r="Z12" i="115"/>
  <c r="Z12" i="40"/>
  <c r="Z12" i="77"/>
  <c r="Z12" i="29"/>
  <c r="Z12" i="42"/>
  <c r="Z12" i="173"/>
  <c r="Z12" i="21"/>
  <c r="Z12" i="99"/>
  <c r="Z12" i="114"/>
  <c r="Z12" i="104"/>
  <c r="N12" i="150"/>
  <c r="N12" i="147"/>
  <c r="N12" i="146"/>
  <c r="N12" i="148"/>
  <c r="N12" i="149"/>
  <c r="N12" i="174"/>
  <c r="N12" i="115"/>
  <c r="N12" i="40"/>
  <c r="N12" i="77"/>
  <c r="N12" i="29"/>
  <c r="N12" i="42"/>
  <c r="N12" i="173"/>
  <c r="N12" i="21"/>
  <c r="N12" i="104"/>
  <c r="N12" i="99"/>
  <c r="N12" i="114"/>
  <c r="B12" i="150"/>
  <c r="B12" i="148"/>
  <c r="B12" i="147"/>
  <c r="B12" i="146"/>
  <c r="B12" i="149"/>
  <c r="B12" i="174"/>
  <c r="B12" i="115"/>
  <c r="B12" i="40"/>
  <c r="B12" i="77"/>
  <c r="B12" i="29"/>
  <c r="B12" i="42"/>
  <c r="B12" i="173"/>
  <c r="B12" i="21"/>
  <c r="B12" i="99"/>
  <c r="B12" i="114"/>
  <c r="B12" i="104"/>
  <c r="AH9" i="150"/>
  <c r="AH9" i="148"/>
  <c r="AH9" i="146"/>
  <c r="AH9" i="149"/>
  <c r="AH9" i="147"/>
  <c r="AH9" i="115"/>
  <c r="AH9" i="40"/>
  <c r="AH9" i="174"/>
  <c r="AH9" i="29"/>
  <c r="AH9" i="42"/>
  <c r="AH9" i="173"/>
  <c r="AH9" i="77"/>
  <c r="AH9" i="21"/>
  <c r="AH9" i="104"/>
  <c r="AH9" i="114"/>
  <c r="AH9" i="99"/>
  <c r="U9" i="150"/>
  <c r="U9" i="148"/>
  <c r="U9" i="147"/>
  <c r="U9" i="146"/>
  <c r="U9" i="149"/>
  <c r="U9" i="174"/>
  <c r="U9" i="40"/>
  <c r="U9" i="77"/>
  <c r="U9" i="29"/>
  <c r="U9" i="115"/>
  <c r="U9" i="173"/>
  <c r="U9" i="99"/>
  <c r="U9" i="114"/>
  <c r="U9" i="104"/>
  <c r="U9" i="42"/>
  <c r="U9" i="21"/>
  <c r="AM7" i="150"/>
  <c r="AM7" i="148"/>
  <c r="AM7" i="146"/>
  <c r="AM7" i="147"/>
  <c r="AM7" i="149"/>
  <c r="AM7" i="174"/>
  <c r="AM7" i="115"/>
  <c r="AM7" i="40"/>
  <c r="AM7" i="77"/>
  <c r="AM7" i="42"/>
  <c r="AM7" i="173"/>
  <c r="AM7" i="21"/>
  <c r="AM7" i="114"/>
  <c r="AM7" i="99"/>
  <c r="AM7" i="29"/>
  <c r="AM7" i="104"/>
  <c r="AD7" i="150"/>
  <c r="AD7" i="148"/>
  <c r="AD7" i="147"/>
  <c r="AD7" i="146"/>
  <c r="AD7" i="149"/>
  <c r="AD7" i="174"/>
  <c r="AD7" i="115"/>
  <c r="AD7" i="77"/>
  <c r="AD7" i="29"/>
  <c r="AD7" i="40"/>
  <c r="AD7" i="42"/>
  <c r="AD7" i="104"/>
  <c r="AD7" i="173"/>
  <c r="AD7" i="99"/>
  <c r="AD7" i="114"/>
  <c r="AD7" i="21"/>
  <c r="V7" i="150"/>
  <c r="V7" i="148"/>
  <c r="V7" i="147"/>
  <c r="V7" i="146"/>
  <c r="V7" i="149"/>
  <c r="V7" i="174"/>
  <c r="V7" i="40"/>
  <c r="V7" i="115"/>
  <c r="V7" i="77"/>
  <c r="V7" i="29"/>
  <c r="V7" i="173"/>
  <c r="V7" i="104"/>
  <c r="V7" i="42"/>
  <c r="V7" i="21"/>
  <c r="V7" i="99"/>
  <c r="V7" i="114"/>
  <c r="J7" i="150"/>
  <c r="J7" i="148"/>
  <c r="J7" i="147"/>
  <c r="J7" i="146"/>
  <c r="J7" i="149"/>
  <c r="J7" i="174"/>
  <c r="J7" i="40"/>
  <c r="J7" i="77"/>
  <c r="J7" i="29"/>
  <c r="J7" i="115"/>
  <c r="J7" i="104"/>
  <c r="J7" i="173"/>
  <c r="J7" i="42"/>
  <c r="J7" i="21"/>
  <c r="J7" i="114"/>
  <c r="J7" i="99"/>
  <c r="T38" i="150"/>
  <c r="T38" i="147"/>
  <c r="T38" i="148"/>
  <c r="T38" i="146"/>
  <c r="T38" i="149"/>
  <c r="T38" i="174"/>
  <c r="T38" i="115"/>
  <c r="T38" i="40"/>
  <c r="T38" i="29"/>
  <c r="T38" i="42"/>
  <c r="T38" i="77"/>
  <c r="T38" i="173"/>
  <c r="T38" i="21"/>
  <c r="T38" i="104"/>
  <c r="T38" i="114"/>
  <c r="T38" i="99"/>
  <c r="AI58" i="173"/>
  <c r="AI58" i="21"/>
  <c r="AI58" i="104"/>
  <c r="AI58" i="114"/>
  <c r="AI58" i="99"/>
  <c r="L46" i="104"/>
  <c r="L46" i="173"/>
  <c r="L46" i="21"/>
  <c r="L46" i="114"/>
  <c r="L46" i="99"/>
  <c r="AH38" i="150"/>
  <c r="AH38" i="148"/>
  <c r="AH38" i="147"/>
  <c r="AH38" i="146"/>
  <c r="AH38" i="149"/>
  <c r="AH38" i="174"/>
  <c r="AH38" i="115"/>
  <c r="AH38" i="40"/>
  <c r="AH38" i="77"/>
  <c r="AH38" i="29"/>
  <c r="AH38" i="42"/>
  <c r="AH38" i="173"/>
  <c r="AH38" i="21"/>
  <c r="AH38" i="104"/>
  <c r="AH38" i="99"/>
  <c r="AH38" i="114"/>
  <c r="AE45" i="173"/>
  <c r="AE45" i="21"/>
  <c r="AE45" i="104"/>
  <c r="AE45" i="99"/>
  <c r="AE45" i="114"/>
  <c r="P45" i="173"/>
  <c r="P45" i="21"/>
  <c r="P45" i="114"/>
  <c r="P45" i="99"/>
  <c r="P45" i="104"/>
  <c r="E45" i="21"/>
  <c r="E45" i="104"/>
  <c r="E45" i="114"/>
  <c r="E45" i="99"/>
  <c r="E45" i="173"/>
  <c r="AA38" i="150"/>
  <c r="AA38" i="148"/>
  <c r="AA38" i="147"/>
  <c r="AA38" i="146"/>
  <c r="AA38" i="149"/>
  <c r="AA38" i="174"/>
  <c r="AA38" i="40"/>
  <c r="AA38" i="77"/>
  <c r="AA38" i="115"/>
  <c r="AA38" i="29"/>
  <c r="AA38" i="42"/>
  <c r="AA38" i="114"/>
  <c r="AA38" i="21"/>
  <c r="AA38" i="173"/>
  <c r="AA38" i="104"/>
  <c r="AA38" i="99"/>
  <c r="AM21" i="150"/>
  <c r="AM21" i="148"/>
  <c r="AM21" i="147"/>
  <c r="AM21" i="146"/>
  <c r="AM21" i="149"/>
  <c r="AM21" i="115"/>
  <c r="AM21" i="40"/>
  <c r="AM21" i="174"/>
  <c r="AM21" i="77"/>
  <c r="AM21" i="29"/>
  <c r="AM21" i="42"/>
  <c r="AM21" i="173"/>
  <c r="AM21" i="21"/>
  <c r="AM21" i="104"/>
  <c r="AM21" i="114"/>
  <c r="AM21" i="99"/>
  <c r="AI21" i="150"/>
  <c r="AI21" i="148"/>
  <c r="AI21" i="147"/>
  <c r="AI21" i="146"/>
  <c r="AI21" i="149"/>
  <c r="AI21" i="115"/>
  <c r="AI21" i="40"/>
  <c r="AI21" i="174"/>
  <c r="AI21" i="77"/>
  <c r="AI21" i="29"/>
  <c r="AI21" i="42"/>
  <c r="AI21" i="173"/>
  <c r="AI21" i="21"/>
  <c r="AI21" i="104"/>
  <c r="AI21" i="114"/>
  <c r="AI21" i="99"/>
  <c r="AD21" i="150"/>
  <c r="AD21" i="148"/>
  <c r="AD21" i="147"/>
  <c r="AD21" i="146"/>
  <c r="AD21" i="115"/>
  <c r="AD21" i="40"/>
  <c r="AD21" i="149"/>
  <c r="AD21" i="42"/>
  <c r="AD21" i="173"/>
  <c r="AD21" i="29"/>
  <c r="AD21" i="174"/>
  <c r="AD21" i="77"/>
  <c r="AD21" i="21"/>
  <c r="AD21" i="104"/>
  <c r="AD21" i="114"/>
  <c r="AD21" i="99"/>
  <c r="Z21" i="150"/>
  <c r="Z21" i="148"/>
  <c r="Z21" i="147"/>
  <c r="Z21" i="146"/>
  <c r="Z21" i="174"/>
  <c r="Z21" i="115"/>
  <c r="Z21" i="40"/>
  <c r="Z21" i="149"/>
  <c r="Z21" i="29"/>
  <c r="Z21" i="42"/>
  <c r="Z21" i="173"/>
  <c r="Z21" i="77"/>
  <c r="Z21" i="21"/>
  <c r="Z21" i="104"/>
  <c r="Z21" i="114"/>
  <c r="Z21" i="99"/>
  <c r="V21" i="150"/>
  <c r="V21" i="148"/>
  <c r="V21" i="147"/>
  <c r="V21" i="146"/>
  <c r="V21" i="115"/>
  <c r="V21" i="40"/>
  <c r="V21" i="149"/>
  <c r="V21" i="174"/>
  <c r="V21" i="77"/>
  <c r="V21" i="42"/>
  <c r="V21" i="173"/>
  <c r="V21" i="21"/>
  <c r="V21" i="104"/>
  <c r="V21" i="114"/>
  <c r="V21" i="29"/>
  <c r="V21" i="99"/>
  <c r="R21" i="150"/>
  <c r="R21" i="148"/>
  <c r="R21" i="147"/>
  <c r="R21" i="146"/>
  <c r="R21" i="149"/>
  <c r="R21" i="115"/>
  <c r="R21" i="40"/>
  <c r="R21" i="174"/>
  <c r="R21" i="42"/>
  <c r="R21" i="173"/>
  <c r="R21" i="29"/>
  <c r="R21" i="21"/>
  <c r="R21" i="104"/>
  <c r="R21" i="114"/>
  <c r="R21" i="77"/>
  <c r="R21" i="99"/>
  <c r="N21" i="150"/>
  <c r="N21" i="148"/>
  <c r="N21" i="147"/>
  <c r="N21" i="146"/>
  <c r="N21" i="115"/>
  <c r="N21" i="40"/>
  <c r="N21" i="174"/>
  <c r="N21" i="149"/>
  <c r="N21" i="42"/>
  <c r="N21" i="173"/>
  <c r="N21" i="29"/>
  <c r="N21" i="77"/>
  <c r="N21" i="21"/>
  <c r="N21" i="104"/>
  <c r="N21" i="114"/>
  <c r="N21" i="99"/>
  <c r="J21" i="150"/>
  <c r="J21" i="148"/>
  <c r="J21" i="147"/>
  <c r="J21" i="146"/>
  <c r="J21" i="174"/>
  <c r="J21" i="115"/>
  <c r="J21" i="40"/>
  <c r="J21" i="149"/>
  <c r="J21" i="29"/>
  <c r="J21" i="42"/>
  <c r="J21" i="173"/>
  <c r="J21" i="77"/>
  <c r="J21" i="21"/>
  <c r="J21" i="104"/>
  <c r="J21" i="114"/>
  <c r="J21" i="99"/>
  <c r="G18" i="150"/>
  <c r="G18" i="148"/>
  <c r="G18" i="147"/>
  <c r="G18" i="146"/>
  <c r="G18" i="149"/>
  <c r="G18" i="174"/>
  <c r="G18" i="40"/>
  <c r="G18" i="115"/>
  <c r="G18" i="77"/>
  <c r="G18" i="29"/>
  <c r="G18" i="173"/>
  <c r="G18" i="42"/>
  <c r="G18" i="104"/>
  <c r="G18" i="99"/>
  <c r="G18" i="21"/>
  <c r="G18" i="114"/>
  <c r="C18" i="150"/>
  <c r="C18" i="148"/>
  <c r="C18" i="147"/>
  <c r="C18" i="149"/>
  <c r="C18" i="174"/>
  <c r="C18" i="40"/>
  <c r="C18" i="146"/>
  <c r="C18" i="115"/>
  <c r="C18" i="77"/>
  <c r="C18" i="29"/>
  <c r="C18" i="173"/>
  <c r="C18" i="42"/>
  <c r="C18" i="114"/>
  <c r="C18" i="21"/>
  <c r="C18" i="104"/>
  <c r="C18" i="99"/>
  <c r="AM15" i="150"/>
  <c r="AM15" i="148"/>
  <c r="AM15" i="147"/>
  <c r="AM15" i="146"/>
  <c r="AM15" i="149"/>
  <c r="AM15" i="174"/>
  <c r="AM15" i="115"/>
  <c r="AM15" i="40"/>
  <c r="AM15" i="77"/>
  <c r="AM15" i="29"/>
  <c r="AM15" i="42"/>
  <c r="AM15" i="173"/>
  <c r="AM15" i="21"/>
  <c r="AM15" i="104"/>
  <c r="AM15" i="114"/>
  <c r="AM15" i="99"/>
  <c r="AI15" i="150"/>
  <c r="AI15" i="148"/>
  <c r="AI15" i="147"/>
  <c r="AI15" i="149"/>
  <c r="AI15" i="146"/>
  <c r="AI15" i="174"/>
  <c r="AI15" i="115"/>
  <c r="AI15" i="40"/>
  <c r="AI15" i="77"/>
  <c r="AI15" i="29"/>
  <c r="AI15" i="42"/>
  <c r="AI15" i="173"/>
  <c r="AI15" i="21"/>
  <c r="AI15" i="104"/>
  <c r="AI15" i="114"/>
  <c r="AI15" i="99"/>
  <c r="AD15" i="150"/>
  <c r="AD15" i="148"/>
  <c r="AD15" i="147"/>
  <c r="AD15" i="146"/>
  <c r="AD15" i="149"/>
  <c r="AD15" i="115"/>
  <c r="AD15" i="40"/>
  <c r="AD15" i="174"/>
  <c r="AD15" i="42"/>
  <c r="AD15" i="173"/>
  <c r="AD15" i="29"/>
  <c r="AD15" i="77"/>
  <c r="AD15" i="21"/>
  <c r="AD15" i="104"/>
  <c r="AD15" i="114"/>
  <c r="AD15" i="99"/>
  <c r="Z15" i="150"/>
  <c r="Z15" i="147"/>
  <c r="Z15" i="148"/>
  <c r="Z15" i="146"/>
  <c r="Z15" i="149"/>
  <c r="Z15" i="115"/>
  <c r="Z15" i="40"/>
  <c r="Z15" i="174"/>
  <c r="Z15" i="42"/>
  <c r="Z15" i="173"/>
  <c r="Z15" i="29"/>
  <c r="Z15" i="77"/>
  <c r="Z15" i="21"/>
  <c r="Z15" i="104"/>
  <c r="Z15" i="114"/>
  <c r="Z15" i="99"/>
  <c r="V15" i="150"/>
  <c r="V15" i="148"/>
  <c r="V15" i="147"/>
  <c r="V15" i="146"/>
  <c r="V15" i="149"/>
  <c r="V15" i="115"/>
  <c r="V15" i="40"/>
  <c r="V15" i="174"/>
  <c r="V15" i="29"/>
  <c r="V15" i="42"/>
  <c r="V15" i="173"/>
  <c r="V15" i="77"/>
  <c r="V15" i="21"/>
  <c r="V15" i="104"/>
  <c r="V15" i="114"/>
  <c r="V15" i="99"/>
  <c r="R15" i="150"/>
  <c r="R15" i="148"/>
  <c r="R15" i="147"/>
  <c r="R15" i="146"/>
  <c r="R15" i="149"/>
  <c r="R15" i="174"/>
  <c r="R15" i="115"/>
  <c r="R15" i="40"/>
  <c r="R15" i="77"/>
  <c r="R15" i="42"/>
  <c r="R15" i="173"/>
  <c r="R15" i="29"/>
  <c r="R15" i="21"/>
  <c r="R15" i="104"/>
  <c r="R15" i="114"/>
  <c r="R15" i="99"/>
  <c r="N15" i="150"/>
  <c r="N15" i="148"/>
  <c r="N15" i="147"/>
  <c r="N15" i="146"/>
  <c r="N15" i="149"/>
  <c r="N15" i="115"/>
  <c r="N15" i="40"/>
  <c r="N15" i="174"/>
  <c r="N15" i="42"/>
  <c r="N15" i="173"/>
  <c r="N15" i="29"/>
  <c r="N15" i="21"/>
  <c r="N15" i="104"/>
  <c r="N15" i="114"/>
  <c r="N15" i="99"/>
  <c r="N15" i="77"/>
  <c r="J15" i="150"/>
  <c r="J15" i="148"/>
  <c r="J15" i="147"/>
  <c r="J15" i="149"/>
  <c r="J15" i="115"/>
  <c r="J15" i="40"/>
  <c r="J15" i="146"/>
  <c r="J15" i="174"/>
  <c r="J15" i="42"/>
  <c r="J15" i="173"/>
  <c r="J15" i="29"/>
  <c r="J15" i="77"/>
  <c r="J15" i="21"/>
  <c r="J15" i="104"/>
  <c r="J15" i="114"/>
  <c r="J15" i="99"/>
  <c r="AO12" i="150"/>
  <c r="AO12" i="148"/>
  <c r="AO12" i="147"/>
  <c r="AO12" i="149"/>
  <c r="AO12" i="174"/>
  <c r="AO12" i="115"/>
  <c r="AO12" i="40"/>
  <c r="AO12" i="77"/>
  <c r="AO12" i="29"/>
  <c r="AO12" i="146"/>
  <c r="AO12" i="42"/>
  <c r="AO12" i="173"/>
  <c r="AO12" i="21"/>
  <c r="AO12" i="104"/>
  <c r="AO12" i="114"/>
  <c r="AO12" i="99"/>
  <c r="AK12" i="150"/>
  <c r="AK12" i="148"/>
  <c r="AK12" i="147"/>
  <c r="AK12" i="146"/>
  <c r="AK12" i="149"/>
  <c r="AK12" i="174"/>
  <c r="AK12" i="115"/>
  <c r="AK12" i="40"/>
  <c r="AK12" i="77"/>
  <c r="AK12" i="29"/>
  <c r="AK12" i="42"/>
  <c r="AK12" i="173"/>
  <c r="AK12" i="21"/>
  <c r="AK12" i="104"/>
  <c r="AK12" i="114"/>
  <c r="AK12" i="99"/>
  <c r="AF12" i="150"/>
  <c r="AF12" i="148"/>
  <c r="AF12" i="147"/>
  <c r="AF12" i="146"/>
  <c r="AF12" i="149"/>
  <c r="AF12" i="115"/>
  <c r="AF12" i="40"/>
  <c r="AF12" i="174"/>
  <c r="AF12" i="42"/>
  <c r="AF12" i="173"/>
  <c r="AF12" i="29"/>
  <c r="AF12" i="21"/>
  <c r="AF12" i="104"/>
  <c r="AF12" i="114"/>
  <c r="AF12" i="77"/>
  <c r="AF12" i="99"/>
  <c r="AB12" i="150"/>
  <c r="AB12" i="148"/>
  <c r="AB12" i="147"/>
  <c r="AB12" i="146"/>
  <c r="AB12" i="115"/>
  <c r="AB12" i="40"/>
  <c r="AB12" i="174"/>
  <c r="AB12" i="149"/>
  <c r="AB12" i="42"/>
  <c r="AB12" i="173"/>
  <c r="AB12" i="29"/>
  <c r="AB12" i="77"/>
  <c r="AB12" i="21"/>
  <c r="AB12" i="104"/>
  <c r="AB12" i="114"/>
  <c r="AB12" i="99"/>
  <c r="X12" i="150"/>
  <c r="X12" i="148"/>
  <c r="X12" i="147"/>
  <c r="X12" i="146"/>
  <c r="X12" i="149"/>
  <c r="X12" i="115"/>
  <c r="X12" i="40"/>
  <c r="X12" i="174"/>
  <c r="X12" i="29"/>
  <c r="X12" i="42"/>
  <c r="X12" i="173"/>
  <c r="X12" i="77"/>
  <c r="X12" i="21"/>
  <c r="X12" i="104"/>
  <c r="X12" i="114"/>
  <c r="X12" i="99"/>
  <c r="T12" i="150"/>
  <c r="T12" i="148"/>
  <c r="T12" i="147"/>
  <c r="T12" i="174"/>
  <c r="T12" i="115"/>
  <c r="T12" i="40"/>
  <c r="T12" i="146"/>
  <c r="T12" i="149"/>
  <c r="T12" i="77"/>
  <c r="T12" i="42"/>
  <c r="T12" i="173"/>
  <c r="T12" i="21"/>
  <c r="T12" i="104"/>
  <c r="T12" i="114"/>
  <c r="T12" i="29"/>
  <c r="T12" i="99"/>
  <c r="P12" i="150"/>
  <c r="P12" i="148"/>
  <c r="P12" i="147"/>
  <c r="P12" i="146"/>
  <c r="P12" i="149"/>
  <c r="P12" i="115"/>
  <c r="P12" i="40"/>
  <c r="P12" i="42"/>
  <c r="P12" i="173"/>
  <c r="P12" i="29"/>
  <c r="P12" i="21"/>
  <c r="P12" i="104"/>
  <c r="P12" i="114"/>
  <c r="P12" i="77"/>
  <c r="P12" i="174"/>
  <c r="P12" i="99"/>
  <c r="L12" i="150"/>
  <c r="L12" i="148"/>
  <c r="L12" i="147"/>
  <c r="L12" i="146"/>
  <c r="L12" i="115"/>
  <c r="L12" i="40"/>
  <c r="L12" i="149"/>
  <c r="L12" i="174"/>
  <c r="L12" i="42"/>
  <c r="L12" i="173"/>
  <c r="L12" i="29"/>
  <c r="L12" i="77"/>
  <c r="L12" i="21"/>
  <c r="L12" i="104"/>
  <c r="L12" i="114"/>
  <c r="L12" i="99"/>
  <c r="H12" i="150"/>
  <c r="H12" i="148"/>
  <c r="H12" i="147"/>
  <c r="H12" i="146"/>
  <c r="H12" i="149"/>
  <c r="H12" i="115"/>
  <c r="H12" i="40"/>
  <c r="H12" i="174"/>
  <c r="H12" i="29"/>
  <c r="H12" i="42"/>
  <c r="H12" i="173"/>
  <c r="H12" i="77"/>
  <c r="H12" i="21"/>
  <c r="H12" i="104"/>
  <c r="H12" i="114"/>
  <c r="H12" i="99"/>
  <c r="D12" i="150"/>
  <c r="D12" i="148"/>
  <c r="D12" i="147"/>
  <c r="D12" i="146"/>
  <c r="D12" i="149"/>
  <c r="D12" i="174"/>
  <c r="D12" i="115"/>
  <c r="D12" i="40"/>
  <c r="D12" i="77"/>
  <c r="D12" i="42"/>
  <c r="D12" i="173"/>
  <c r="D12" i="21"/>
  <c r="D12" i="104"/>
  <c r="D12" i="114"/>
  <c r="D12" i="29"/>
  <c r="D12" i="99"/>
  <c r="C13" i="92"/>
  <c r="C13" i="175"/>
  <c r="D13" i="93"/>
  <c r="C13" i="118"/>
  <c r="C13" i="91"/>
  <c r="C13" i="94"/>
  <c r="AN9" i="150"/>
  <c r="AN9" i="148"/>
  <c r="AN9" i="147"/>
  <c r="AN9" i="146"/>
  <c r="AN9" i="149"/>
  <c r="AN9" i="174"/>
  <c r="AN9" i="115"/>
  <c r="AN9" i="40"/>
  <c r="AN9" i="77"/>
  <c r="AN9" i="29"/>
  <c r="AN9" i="42"/>
  <c r="AN9" i="173"/>
  <c r="AN9" i="21"/>
  <c r="AN9" i="114"/>
  <c r="AN9" i="99"/>
  <c r="AN9" i="104"/>
  <c r="AJ9" i="150"/>
  <c r="AJ9" i="148"/>
  <c r="AJ9" i="147"/>
  <c r="AJ9" i="146"/>
  <c r="AJ9" i="149"/>
  <c r="AJ9" i="174"/>
  <c r="AJ9" i="115"/>
  <c r="AJ9" i="40"/>
  <c r="AJ9" i="77"/>
  <c r="AJ9" i="29"/>
  <c r="AJ9" i="42"/>
  <c r="AJ9" i="173"/>
  <c r="AJ9" i="21"/>
  <c r="AJ9" i="99"/>
  <c r="AJ9" i="104"/>
  <c r="AJ9" i="114"/>
  <c r="AE9" i="150"/>
  <c r="AE9" i="148"/>
  <c r="AE9" i="147"/>
  <c r="AE9" i="146"/>
  <c r="AE9" i="149"/>
  <c r="AE9" i="174"/>
  <c r="AE9" i="115"/>
  <c r="AE9" i="40"/>
  <c r="AE9" i="77"/>
  <c r="AE9" i="29"/>
  <c r="AE9" i="42"/>
  <c r="AE9" i="173"/>
  <c r="AE9" i="21"/>
  <c r="AE9" i="104"/>
  <c r="AE9" i="114"/>
  <c r="AE9" i="99"/>
  <c r="AA9" i="150"/>
  <c r="AA9" i="148"/>
  <c r="AA9" i="147"/>
  <c r="AA9" i="146"/>
  <c r="AA9" i="149"/>
  <c r="AA9" i="174"/>
  <c r="AA9" i="115"/>
  <c r="AA9" i="40"/>
  <c r="AA9" i="77"/>
  <c r="AA9" i="29"/>
  <c r="AA9" i="42"/>
  <c r="AA9" i="173"/>
  <c r="AA9" i="21"/>
  <c r="AA9" i="104"/>
  <c r="AA9" i="114"/>
  <c r="AA9" i="99"/>
  <c r="W9" i="150"/>
  <c r="W9" i="148"/>
  <c r="W9" i="147"/>
  <c r="W9" i="146"/>
  <c r="W9" i="149"/>
  <c r="W9" i="174"/>
  <c r="W9" i="115"/>
  <c r="W9" i="40"/>
  <c r="W9" i="77"/>
  <c r="W9" i="29"/>
  <c r="W9" i="42"/>
  <c r="W9" i="173"/>
  <c r="W9" i="21"/>
  <c r="W9" i="104"/>
  <c r="W9" i="114"/>
  <c r="W9" i="99"/>
  <c r="S9" i="150"/>
  <c r="S9" i="148"/>
  <c r="S9" i="147"/>
  <c r="S9" i="146"/>
  <c r="S9" i="149"/>
  <c r="S9" i="174"/>
  <c r="S9" i="115"/>
  <c r="S9" i="40"/>
  <c r="S9" i="77"/>
  <c r="S9" i="29"/>
  <c r="S9" i="42"/>
  <c r="S9" i="173"/>
  <c r="S9" i="21"/>
  <c r="S9" i="104"/>
  <c r="S9" i="114"/>
  <c r="S9" i="99"/>
  <c r="O9" i="150"/>
  <c r="O9" i="148"/>
  <c r="O9" i="147"/>
  <c r="O9" i="146"/>
  <c r="O9" i="149"/>
  <c r="O9" i="174"/>
  <c r="O9" i="115"/>
  <c r="O9" i="40"/>
  <c r="O9" i="77"/>
  <c r="O9" i="29"/>
  <c r="O9" i="42"/>
  <c r="O9" i="173"/>
  <c r="O9" i="21"/>
  <c r="O9" i="104"/>
  <c r="O9" i="114"/>
  <c r="O9" i="99"/>
  <c r="K9" i="150"/>
  <c r="K9" i="148"/>
  <c r="K9" i="147"/>
  <c r="K9" i="146"/>
  <c r="K9" i="149"/>
  <c r="K9" i="174"/>
  <c r="K9" i="115"/>
  <c r="K9" i="40"/>
  <c r="K9" i="77"/>
  <c r="K9" i="29"/>
  <c r="K9" i="42"/>
  <c r="K9" i="173"/>
  <c r="K9" i="21"/>
  <c r="K9" i="104"/>
  <c r="K9" i="114"/>
  <c r="K9" i="99"/>
  <c r="AO7" i="150"/>
  <c r="AO7" i="148"/>
  <c r="AO7" i="147"/>
  <c r="AO7" i="146"/>
  <c r="AO7" i="149"/>
  <c r="AO7" i="174"/>
  <c r="AO7" i="115"/>
  <c r="AO7" i="40"/>
  <c r="AO7" i="77"/>
  <c r="AO7" i="29"/>
  <c r="AO7" i="42"/>
  <c r="AO7" i="173"/>
  <c r="AO7" i="104"/>
  <c r="AO7" i="21"/>
  <c r="AO7" i="114"/>
  <c r="AO7" i="99"/>
  <c r="AK7" i="150"/>
  <c r="AK7" i="148"/>
  <c r="AK7" i="147"/>
  <c r="AK7" i="146"/>
  <c r="AK7" i="149"/>
  <c r="AK7" i="174"/>
  <c r="AK7" i="115"/>
  <c r="AK7" i="40"/>
  <c r="AK7" i="77"/>
  <c r="AK7" i="29"/>
  <c r="AK7" i="42"/>
  <c r="AK7" i="173"/>
  <c r="AK7" i="104"/>
  <c r="AK7" i="21"/>
  <c r="AK7" i="99"/>
  <c r="AK7" i="114"/>
  <c r="AF7" i="150"/>
  <c r="AF7" i="148"/>
  <c r="AF7" i="147"/>
  <c r="AF7" i="146"/>
  <c r="AF7" i="149"/>
  <c r="AF7" i="174"/>
  <c r="AF7" i="115"/>
  <c r="AF7" i="40"/>
  <c r="AF7" i="77"/>
  <c r="AF7" i="29"/>
  <c r="AF7" i="42"/>
  <c r="AF7" i="173"/>
  <c r="AF7" i="21"/>
  <c r="AF7" i="114"/>
  <c r="AF7" i="104"/>
  <c r="AF7" i="99"/>
  <c r="AB7" i="150"/>
  <c r="AB7" i="148"/>
  <c r="AB7" i="147"/>
  <c r="AB7" i="146"/>
  <c r="AB7" i="149"/>
  <c r="AB7" i="174"/>
  <c r="AB7" i="115"/>
  <c r="AB7" i="40"/>
  <c r="AB7" i="77"/>
  <c r="AB7" i="29"/>
  <c r="AB7" i="42"/>
  <c r="AB7" i="173"/>
  <c r="AB7" i="21"/>
  <c r="AB7" i="114"/>
  <c r="AB7" i="99"/>
  <c r="AB7" i="104"/>
  <c r="X7" i="150"/>
  <c r="X7" i="148"/>
  <c r="X7" i="147"/>
  <c r="X7" i="146"/>
  <c r="X7" i="149"/>
  <c r="X7" i="174"/>
  <c r="X7" i="115"/>
  <c r="X7" i="40"/>
  <c r="X7" i="77"/>
  <c r="X7" i="29"/>
  <c r="X7" i="42"/>
  <c r="X7" i="173"/>
  <c r="X7" i="21"/>
  <c r="X7" i="114"/>
  <c r="X7" i="104"/>
  <c r="X7" i="99"/>
  <c r="T7" i="150"/>
  <c r="T7" i="148"/>
  <c r="T7" i="147"/>
  <c r="T7" i="146"/>
  <c r="T7" i="149"/>
  <c r="T7" i="174"/>
  <c r="T7" i="115"/>
  <c r="T7" i="40"/>
  <c r="T7" i="77"/>
  <c r="T7" i="29"/>
  <c r="T7" i="42"/>
  <c r="T7" i="173"/>
  <c r="T7" i="21"/>
  <c r="T7" i="114"/>
  <c r="T7" i="99"/>
  <c r="T7" i="104"/>
  <c r="P7" i="150"/>
  <c r="P7" i="148"/>
  <c r="P7" i="147"/>
  <c r="P7" i="146"/>
  <c r="P7" i="149"/>
  <c r="P7" i="174"/>
  <c r="P7" i="115"/>
  <c r="P7" i="40"/>
  <c r="P7" i="77"/>
  <c r="P7" i="29"/>
  <c r="P7" i="42"/>
  <c r="P7" i="173"/>
  <c r="P7" i="21"/>
  <c r="P7" i="114"/>
  <c r="P7" i="104"/>
  <c r="P7" i="99"/>
  <c r="L7" i="150"/>
  <c r="L7" i="148"/>
  <c r="L7" i="147"/>
  <c r="L7" i="146"/>
  <c r="L7" i="149"/>
  <c r="L7" i="174"/>
  <c r="L7" i="115"/>
  <c r="L7" i="40"/>
  <c r="L7" i="77"/>
  <c r="L7" i="29"/>
  <c r="L7" i="42"/>
  <c r="L7" i="173"/>
  <c r="L7" i="21"/>
  <c r="L7" i="114"/>
  <c r="L7" i="99"/>
  <c r="L7" i="104"/>
  <c r="H7" i="150"/>
  <c r="H7" i="148"/>
  <c r="H7" i="147"/>
  <c r="H7" i="146"/>
  <c r="H7" i="149"/>
  <c r="H7" i="174"/>
  <c r="H7" i="115"/>
  <c r="H7" i="40"/>
  <c r="H7" i="77"/>
  <c r="H7" i="29"/>
  <c r="H7" i="42"/>
  <c r="H7" i="173"/>
  <c r="H7" i="21"/>
  <c r="H7" i="114"/>
  <c r="H7" i="104"/>
  <c r="H7" i="99"/>
  <c r="D7" i="150"/>
  <c r="D7" i="148"/>
  <c r="D7" i="147"/>
  <c r="D7" i="146"/>
  <c r="D7" i="149"/>
  <c r="D7" i="174"/>
  <c r="D7" i="115"/>
  <c r="D7" i="40"/>
  <c r="D7" i="77"/>
  <c r="D7" i="29"/>
  <c r="D7" i="42"/>
  <c r="D7" i="173"/>
  <c r="D7" i="21"/>
  <c r="D7" i="114"/>
  <c r="D7" i="99"/>
  <c r="D7" i="104"/>
  <c r="C8" i="92"/>
  <c r="C8" i="91"/>
  <c r="C8" i="94"/>
  <c r="C8" i="118"/>
  <c r="C8" i="175"/>
  <c r="D8" i="93"/>
  <c r="AJ46" i="104"/>
  <c r="AJ46" i="114"/>
  <c r="AJ46" i="99"/>
  <c r="AJ46" i="21"/>
  <c r="AJ46" i="173"/>
  <c r="C45" i="173"/>
  <c r="C45" i="21"/>
  <c r="C45" i="104"/>
  <c r="C45" i="114"/>
  <c r="C45" i="99"/>
  <c r="G38" i="150"/>
  <c r="G38" i="148"/>
  <c r="G38" i="147"/>
  <c r="G38" i="146"/>
  <c r="G38" i="149"/>
  <c r="G38" i="115"/>
  <c r="G38" i="40"/>
  <c r="G38" i="77"/>
  <c r="G38" i="174"/>
  <c r="G38" i="42"/>
  <c r="G38" i="173"/>
  <c r="G38" i="99"/>
  <c r="G38" i="29"/>
  <c r="G38" i="104"/>
  <c r="G38" i="21"/>
  <c r="G38" i="114"/>
  <c r="K45" i="173"/>
  <c r="K45" i="21"/>
  <c r="K45" i="104"/>
  <c r="K45" i="99"/>
  <c r="K45" i="114"/>
  <c r="E39" i="148"/>
  <c r="E39" i="150"/>
  <c r="E39" i="147"/>
  <c r="E39" i="146"/>
  <c r="E39" i="149"/>
  <c r="E39" i="174"/>
  <c r="E39" i="115"/>
  <c r="E39" i="40"/>
  <c r="E39" i="77"/>
  <c r="E39" i="29"/>
  <c r="E39" i="42"/>
  <c r="E39" i="104"/>
  <c r="E39" i="173"/>
  <c r="E39" i="21"/>
  <c r="E39" i="114"/>
  <c r="E39" i="99"/>
  <c r="AD39" i="150"/>
  <c r="AD39" i="148"/>
  <c r="AD39" i="147"/>
  <c r="AD39" i="146"/>
  <c r="AD39" i="149"/>
  <c r="AD39" i="115"/>
  <c r="AD39" i="40"/>
  <c r="AD39" i="77"/>
  <c r="AD39" i="174"/>
  <c r="AD39" i="104"/>
  <c r="AD39" i="42"/>
  <c r="AD39" i="173"/>
  <c r="AD39" i="21"/>
  <c r="AD39" i="29"/>
  <c r="AD39" i="114"/>
  <c r="AD39" i="99"/>
  <c r="AE39" i="150"/>
  <c r="AE39" i="147"/>
  <c r="AE39" i="148"/>
  <c r="AE39" i="146"/>
  <c r="AE39" i="174"/>
  <c r="AE39" i="115"/>
  <c r="AE39" i="149"/>
  <c r="AE39" i="77"/>
  <c r="AE39" i="29"/>
  <c r="AE39" i="42"/>
  <c r="AE39" i="40"/>
  <c r="AE39" i="173"/>
  <c r="AE39" i="21"/>
  <c r="AE39" i="104"/>
  <c r="AE39" i="114"/>
  <c r="AE39" i="99"/>
  <c r="AG45" i="21"/>
  <c r="AG45" i="173"/>
  <c r="AG45" i="114"/>
  <c r="AG45" i="99"/>
  <c r="AG45" i="104"/>
  <c r="H46" i="104"/>
  <c r="H46" i="173"/>
  <c r="H46" i="21"/>
  <c r="H46" i="114"/>
  <c r="H46" i="99"/>
  <c r="AL39" i="150"/>
  <c r="AL39" i="148"/>
  <c r="AL39" i="147"/>
  <c r="AL39" i="149"/>
  <c r="AL39" i="146"/>
  <c r="AL39" i="115"/>
  <c r="AL39" i="174"/>
  <c r="AL39" i="40"/>
  <c r="AL39" i="77"/>
  <c r="AL39" i="42"/>
  <c r="AL39" i="29"/>
  <c r="AL39" i="104"/>
  <c r="AL39" i="114"/>
  <c r="AL39" i="99"/>
  <c r="AL39" i="173"/>
  <c r="AL39" i="21"/>
  <c r="H39" i="150"/>
  <c r="H39" i="148"/>
  <c r="H39" i="147"/>
  <c r="H39" i="146"/>
  <c r="H39" i="149"/>
  <c r="H39" i="174"/>
  <c r="H39" i="115"/>
  <c r="H39" i="40"/>
  <c r="H39" i="77"/>
  <c r="H39" i="29"/>
  <c r="H39" i="42"/>
  <c r="H39" i="173"/>
  <c r="H39" i="21"/>
  <c r="H39" i="104"/>
  <c r="H39" i="99"/>
  <c r="H39" i="114"/>
  <c r="X47" i="173"/>
  <c r="X47" i="21"/>
  <c r="X47" i="104"/>
  <c r="X47" i="114"/>
  <c r="X47" i="99"/>
  <c r="G46" i="104"/>
  <c r="G46" i="173"/>
  <c r="G46" i="21"/>
  <c r="G46" i="114"/>
  <c r="G46" i="99"/>
  <c r="AK46" i="173"/>
  <c r="AK46" i="21"/>
  <c r="AK46" i="104"/>
  <c r="AK46" i="114"/>
  <c r="AK46" i="99"/>
  <c r="AI39" i="150"/>
  <c r="AI39" i="148"/>
  <c r="AI39" i="147"/>
  <c r="AI39" i="146"/>
  <c r="AI39" i="174"/>
  <c r="AI39" i="115"/>
  <c r="AI39" i="149"/>
  <c r="AI39" i="29"/>
  <c r="AI39" i="42"/>
  <c r="AI39" i="77"/>
  <c r="AI39" i="40"/>
  <c r="AI39" i="173"/>
  <c r="AI39" i="21"/>
  <c r="AI39" i="104"/>
  <c r="AI39" i="114"/>
  <c r="AI39" i="99"/>
  <c r="O39" i="150"/>
  <c r="O39" i="147"/>
  <c r="O39" i="146"/>
  <c r="O39" i="148"/>
  <c r="O39" i="174"/>
  <c r="O39" i="115"/>
  <c r="O39" i="149"/>
  <c r="O39" i="77"/>
  <c r="O39" i="29"/>
  <c r="O39" i="42"/>
  <c r="O39" i="40"/>
  <c r="O39" i="173"/>
  <c r="O39" i="21"/>
  <c r="O39" i="104"/>
  <c r="O39" i="114"/>
  <c r="O39" i="99"/>
  <c r="AC38" i="150"/>
  <c r="AC38" i="148"/>
  <c r="AC38" i="147"/>
  <c r="AC38" i="146"/>
  <c r="AC38" i="149"/>
  <c r="AC38" i="174"/>
  <c r="AC38" i="115"/>
  <c r="AC38" i="40"/>
  <c r="AC38" i="77"/>
  <c r="AC38" i="29"/>
  <c r="AC38" i="42"/>
  <c r="AC38" i="173"/>
  <c r="AC38" i="21"/>
  <c r="AC38" i="104"/>
  <c r="AC38" i="114"/>
  <c r="AC38" i="99"/>
  <c r="AC45" i="173"/>
  <c r="AC45" i="104"/>
  <c r="AC45" i="114"/>
  <c r="AC45" i="99"/>
  <c r="AC45" i="21"/>
  <c r="U45" i="21"/>
  <c r="U45" i="104"/>
  <c r="U45" i="114"/>
  <c r="U45" i="99"/>
  <c r="U45" i="173"/>
  <c r="Y38" i="150"/>
  <c r="Y38" i="148"/>
  <c r="Y38" i="147"/>
  <c r="Y38" i="146"/>
  <c r="Y38" i="149"/>
  <c r="Y38" i="174"/>
  <c r="Y38" i="115"/>
  <c r="Y38" i="40"/>
  <c r="Y38" i="77"/>
  <c r="Y38" i="29"/>
  <c r="Y38" i="42"/>
  <c r="Y38" i="173"/>
  <c r="Y38" i="21"/>
  <c r="Y38" i="104"/>
  <c r="Y38" i="114"/>
  <c r="Y38" i="99"/>
  <c r="U39" i="148"/>
  <c r="U39" i="147"/>
  <c r="U39" i="150"/>
  <c r="U39" i="146"/>
  <c r="U39" i="149"/>
  <c r="U39" i="174"/>
  <c r="U39" i="115"/>
  <c r="U39" i="40"/>
  <c r="U39" i="77"/>
  <c r="U39" i="29"/>
  <c r="U39" i="42"/>
  <c r="U39" i="104"/>
  <c r="U39" i="173"/>
  <c r="U39" i="21"/>
  <c r="U39" i="114"/>
  <c r="U39" i="99"/>
  <c r="AO45" i="173"/>
  <c r="AO45" i="21"/>
  <c r="AO45" i="114"/>
  <c r="AO45" i="99"/>
  <c r="AO45" i="104"/>
  <c r="AK38" i="150"/>
  <c r="AK38" i="148"/>
  <c r="AK38" i="147"/>
  <c r="AK38" i="146"/>
  <c r="AK38" i="149"/>
  <c r="AK38" i="174"/>
  <c r="AK38" i="115"/>
  <c r="AK38" i="40"/>
  <c r="AK38" i="77"/>
  <c r="AK38" i="29"/>
  <c r="AK38" i="42"/>
  <c r="AK38" i="173"/>
  <c r="AK38" i="21"/>
  <c r="AK38" i="104"/>
  <c r="AK38" i="114"/>
  <c r="AK38" i="99"/>
  <c r="AA38" i="106"/>
  <c r="AA38" i="112" s="1"/>
  <c r="AO21" i="150"/>
  <c r="AO21" i="148"/>
  <c r="AO21" i="147"/>
  <c r="AO21" i="146"/>
  <c r="AO21" i="149"/>
  <c r="AO21" i="174"/>
  <c r="AO21" i="40"/>
  <c r="AO21" i="115"/>
  <c r="AO21" i="77"/>
  <c r="AO21" i="29"/>
  <c r="AO21" i="173"/>
  <c r="AO21" i="42"/>
  <c r="AO21" i="104"/>
  <c r="AO21" i="114"/>
  <c r="AO21" i="99"/>
  <c r="AO21" i="21"/>
  <c r="AB21" i="150"/>
  <c r="AB21" i="148"/>
  <c r="AB21" i="147"/>
  <c r="AB21" i="146"/>
  <c r="AB21" i="149"/>
  <c r="AB21" i="174"/>
  <c r="AB21" i="115"/>
  <c r="AB21" i="40"/>
  <c r="AB21" i="77"/>
  <c r="AB21" i="29"/>
  <c r="AB21" i="42"/>
  <c r="AB21" i="173"/>
  <c r="AB21" i="21"/>
  <c r="AB21" i="99"/>
  <c r="AB21" i="104"/>
  <c r="AB21" i="114"/>
  <c r="T21" i="150"/>
  <c r="T21" i="148"/>
  <c r="T21" i="147"/>
  <c r="T21" i="146"/>
  <c r="T21" i="149"/>
  <c r="T21" i="174"/>
  <c r="T21" i="115"/>
  <c r="T21" i="40"/>
  <c r="T21" i="77"/>
  <c r="T21" i="29"/>
  <c r="T21" i="42"/>
  <c r="T21" i="173"/>
  <c r="T21" i="21"/>
  <c r="T21" i="99"/>
  <c r="T21" i="104"/>
  <c r="T21" i="114"/>
  <c r="L21" i="150"/>
  <c r="L21" i="148"/>
  <c r="L21" i="147"/>
  <c r="L21" i="146"/>
  <c r="L21" i="149"/>
  <c r="L21" i="174"/>
  <c r="L21" i="115"/>
  <c r="L21" i="40"/>
  <c r="L21" i="77"/>
  <c r="L21" i="29"/>
  <c r="L21" i="42"/>
  <c r="L21" i="173"/>
  <c r="L21" i="21"/>
  <c r="L21" i="99"/>
  <c r="L21" i="104"/>
  <c r="L21" i="114"/>
  <c r="AF15" i="150"/>
  <c r="AF15" i="148"/>
  <c r="AF15" i="147"/>
  <c r="AF15" i="146"/>
  <c r="AF15" i="149"/>
  <c r="AF15" i="174"/>
  <c r="AF15" i="115"/>
  <c r="AF15" i="40"/>
  <c r="AF15" i="77"/>
  <c r="AF15" i="29"/>
  <c r="AF15" i="42"/>
  <c r="AF15" i="173"/>
  <c r="AF15" i="21"/>
  <c r="AF15" i="99"/>
  <c r="AF15" i="104"/>
  <c r="AF15" i="114"/>
  <c r="T15" i="150"/>
  <c r="T15" i="148"/>
  <c r="T15" i="147"/>
  <c r="T15" i="146"/>
  <c r="T15" i="149"/>
  <c r="T15" i="174"/>
  <c r="T15" i="115"/>
  <c r="T15" i="40"/>
  <c r="T15" i="77"/>
  <c r="T15" i="29"/>
  <c r="T15" i="42"/>
  <c r="T15" i="173"/>
  <c r="T15" i="21"/>
  <c r="T15" i="114"/>
  <c r="T15" i="99"/>
  <c r="T15" i="104"/>
  <c r="H15" i="150"/>
  <c r="H15" i="148"/>
  <c r="H15" i="147"/>
  <c r="H15" i="146"/>
  <c r="H15" i="149"/>
  <c r="H15" i="174"/>
  <c r="H15" i="115"/>
  <c r="H15" i="40"/>
  <c r="H15" i="77"/>
  <c r="H15" i="29"/>
  <c r="H15" i="42"/>
  <c r="H15" i="173"/>
  <c r="H15" i="21"/>
  <c r="H15" i="99"/>
  <c r="H15" i="104"/>
  <c r="H15" i="114"/>
  <c r="AD12" i="150"/>
  <c r="AD12" i="148"/>
  <c r="AD12" i="147"/>
  <c r="AD12" i="146"/>
  <c r="AD12" i="149"/>
  <c r="AD12" i="174"/>
  <c r="AD12" i="115"/>
  <c r="AD12" i="40"/>
  <c r="AD12" i="77"/>
  <c r="AD12" i="29"/>
  <c r="AD12" i="42"/>
  <c r="AD12" i="173"/>
  <c r="AD12" i="21"/>
  <c r="AD12" i="104"/>
  <c r="AD12" i="99"/>
  <c r="AD12" i="114"/>
  <c r="R12" i="150"/>
  <c r="R12" i="148"/>
  <c r="R12" i="147"/>
  <c r="R12" i="146"/>
  <c r="R12" i="149"/>
  <c r="R12" i="174"/>
  <c r="R12" i="115"/>
  <c r="R12" i="40"/>
  <c r="R12" i="77"/>
  <c r="R12" i="29"/>
  <c r="R12" i="42"/>
  <c r="R12" i="173"/>
  <c r="R12" i="21"/>
  <c r="R12" i="99"/>
  <c r="R12" i="114"/>
  <c r="R12" i="104"/>
  <c r="J12" i="150"/>
  <c r="J12" i="148"/>
  <c r="J12" i="147"/>
  <c r="J12" i="146"/>
  <c r="J12" i="149"/>
  <c r="J12" i="174"/>
  <c r="J12" i="115"/>
  <c r="J12" i="40"/>
  <c r="J12" i="77"/>
  <c r="J12" i="29"/>
  <c r="J12" i="42"/>
  <c r="J12" i="173"/>
  <c r="J12" i="21"/>
  <c r="J12" i="99"/>
  <c r="J12" i="114"/>
  <c r="J12" i="104"/>
  <c r="B13" i="93"/>
  <c r="AC9" i="150"/>
  <c r="AC9" i="148"/>
  <c r="AC9" i="147"/>
  <c r="AC9" i="146"/>
  <c r="AC9" i="174"/>
  <c r="AC9" i="149"/>
  <c r="AC9" i="40"/>
  <c r="AC9" i="115"/>
  <c r="AC9" i="77"/>
  <c r="AC9" i="29"/>
  <c r="AC9" i="173"/>
  <c r="AC9" i="42"/>
  <c r="AC9" i="114"/>
  <c r="AC9" i="21"/>
  <c r="AC9" i="99"/>
  <c r="AC9" i="104"/>
  <c r="Q9" i="150"/>
  <c r="Q9" i="148"/>
  <c r="Q9" i="147"/>
  <c r="Q9" i="146"/>
  <c r="Q9" i="149"/>
  <c r="Q9" i="174"/>
  <c r="Q9" i="40"/>
  <c r="Q9" i="115"/>
  <c r="Q9" i="77"/>
  <c r="Q9" i="29"/>
  <c r="Q9" i="173"/>
  <c r="Q9" i="42"/>
  <c r="Q9" i="104"/>
  <c r="Q9" i="114"/>
  <c r="Q9" i="99"/>
  <c r="Q9" i="21"/>
  <c r="M9" i="150"/>
  <c r="M9" i="148"/>
  <c r="M9" i="147"/>
  <c r="M9" i="174"/>
  <c r="M9" i="146"/>
  <c r="M9" i="149"/>
  <c r="M9" i="40"/>
  <c r="M9" i="115"/>
  <c r="M9" i="77"/>
  <c r="M9" i="29"/>
  <c r="M9" i="173"/>
  <c r="M9" i="42"/>
  <c r="M9" i="21"/>
  <c r="M9" i="99"/>
  <c r="M9" i="104"/>
  <c r="M9" i="114"/>
  <c r="AI7" i="150"/>
  <c r="AI7" i="148"/>
  <c r="AI7" i="146"/>
  <c r="AI7" i="147"/>
  <c r="AI7" i="149"/>
  <c r="AI7" i="115"/>
  <c r="AI7" i="40"/>
  <c r="AI7" i="174"/>
  <c r="AI7" i="42"/>
  <c r="AI7" i="173"/>
  <c r="AI7" i="29"/>
  <c r="AI7" i="21"/>
  <c r="AI7" i="114"/>
  <c r="AI7" i="77"/>
  <c r="AI7" i="104"/>
  <c r="AI7" i="99"/>
  <c r="R7" i="150"/>
  <c r="R7" i="148"/>
  <c r="R7" i="147"/>
  <c r="R7" i="146"/>
  <c r="R7" i="174"/>
  <c r="R7" i="149"/>
  <c r="R7" i="40"/>
  <c r="R7" i="115"/>
  <c r="R7" i="77"/>
  <c r="R7" i="29"/>
  <c r="R7" i="173"/>
  <c r="R7" i="42"/>
  <c r="R7" i="104"/>
  <c r="R7" i="114"/>
  <c r="R7" i="99"/>
  <c r="R7" i="21"/>
  <c r="F7" i="150"/>
  <c r="F7" i="148"/>
  <c r="F7" i="147"/>
  <c r="F7" i="146"/>
  <c r="F7" i="149"/>
  <c r="F7" i="174"/>
  <c r="F7" i="40"/>
  <c r="F7" i="115"/>
  <c r="F7" i="77"/>
  <c r="F7" i="29"/>
  <c r="F7" i="173"/>
  <c r="F7" i="104"/>
  <c r="F7" i="42"/>
  <c r="F7" i="21"/>
  <c r="F7" i="99"/>
  <c r="F7" i="114"/>
  <c r="B8" i="93"/>
  <c r="L39" i="150"/>
  <c r="L39" i="148"/>
  <c r="L39" i="147"/>
  <c r="L39" i="146"/>
  <c r="L39" i="149"/>
  <c r="L39" i="174"/>
  <c r="L39" i="115"/>
  <c r="L39" i="40"/>
  <c r="L39" i="77"/>
  <c r="L39" i="29"/>
  <c r="L39" i="42"/>
  <c r="L39" i="173"/>
  <c r="L39" i="21"/>
  <c r="L39" i="114"/>
  <c r="L39" i="99"/>
  <c r="L39" i="104"/>
  <c r="K39" i="150"/>
  <c r="K39" i="147"/>
  <c r="K39" i="148"/>
  <c r="K39" i="146"/>
  <c r="K39" i="149"/>
  <c r="K39" i="174"/>
  <c r="K39" i="115"/>
  <c r="K39" i="40"/>
  <c r="K39" i="29"/>
  <c r="K39" i="42"/>
  <c r="K39" i="173"/>
  <c r="K39" i="21"/>
  <c r="K39" i="77"/>
  <c r="K39" i="104"/>
  <c r="K39" i="114"/>
  <c r="K39" i="99"/>
  <c r="F45" i="173"/>
  <c r="F45" i="21"/>
  <c r="F45" i="104"/>
  <c r="F45" i="114"/>
  <c r="F45" i="99"/>
  <c r="C38" i="150"/>
  <c r="C38" i="148"/>
  <c r="C38" i="147"/>
  <c r="C38" i="146"/>
  <c r="C38" i="149"/>
  <c r="C38" i="115"/>
  <c r="C38" i="174"/>
  <c r="C38" i="40"/>
  <c r="C38" i="77"/>
  <c r="C38" i="42"/>
  <c r="C38" i="29"/>
  <c r="C38" i="114"/>
  <c r="C38" i="173"/>
  <c r="C38" i="21"/>
  <c r="C38" i="104"/>
  <c r="C38" i="99"/>
  <c r="AL45" i="173"/>
  <c r="AL45" i="21"/>
  <c r="AL45" i="104"/>
  <c r="AL45" i="114"/>
  <c r="AL45" i="99"/>
  <c r="AO58" i="104"/>
  <c r="AO58" i="173"/>
  <c r="AO58" i="21"/>
  <c r="AO58" i="114"/>
  <c r="AO58" i="99"/>
  <c r="U22" i="150"/>
  <c r="U22" i="148"/>
  <c r="U22" i="147"/>
  <c r="U22" i="146"/>
  <c r="U22" i="115"/>
  <c r="U22" i="40"/>
  <c r="U22" i="149"/>
  <c r="U22" i="174"/>
  <c r="U22" i="29"/>
  <c r="U22" i="42"/>
  <c r="U22" i="173"/>
  <c r="U22" i="77"/>
  <c r="U22" i="21"/>
  <c r="U22" i="114"/>
  <c r="U22" i="104"/>
  <c r="U22" i="99"/>
  <c r="AL21" i="150"/>
  <c r="AL21" i="148"/>
  <c r="AL21" i="147"/>
  <c r="AL21" i="146"/>
  <c r="AL21" i="115"/>
  <c r="AL21" i="40"/>
  <c r="AL21" i="149"/>
  <c r="AL21" i="174"/>
  <c r="AL21" i="77"/>
  <c r="AL21" i="42"/>
  <c r="AL21" i="173"/>
  <c r="AL21" i="21"/>
  <c r="AL21" i="104"/>
  <c r="AL21" i="114"/>
  <c r="AL21" i="29"/>
  <c r="AL21" i="99"/>
  <c r="AH21" i="150"/>
  <c r="AH21" i="147"/>
  <c r="AH21" i="148"/>
  <c r="AH21" i="146"/>
  <c r="AH21" i="149"/>
  <c r="AH21" i="115"/>
  <c r="AH21" i="40"/>
  <c r="AH21" i="174"/>
  <c r="AH21" i="42"/>
  <c r="AH21" i="173"/>
  <c r="AH21" i="29"/>
  <c r="AH21" i="77"/>
  <c r="AH21" i="21"/>
  <c r="AH21" i="104"/>
  <c r="AH21" i="114"/>
  <c r="AH21" i="99"/>
  <c r="AC21" i="150"/>
  <c r="AC21" i="148"/>
  <c r="AC21" i="147"/>
  <c r="AC21" i="146"/>
  <c r="AC21" i="149"/>
  <c r="AC21" i="174"/>
  <c r="AC21" i="40"/>
  <c r="AC21" i="77"/>
  <c r="AC21" i="29"/>
  <c r="AC21" i="115"/>
  <c r="AC21" i="173"/>
  <c r="AC21" i="21"/>
  <c r="AC21" i="99"/>
  <c r="AC21" i="104"/>
  <c r="AC21" i="42"/>
  <c r="AC21" i="114"/>
  <c r="Y21" i="150"/>
  <c r="Y21" i="148"/>
  <c r="Y21" i="147"/>
  <c r="Y21" i="146"/>
  <c r="Y21" i="149"/>
  <c r="Y21" i="174"/>
  <c r="Y21" i="40"/>
  <c r="Y21" i="115"/>
  <c r="Y21" i="77"/>
  <c r="Y21" i="29"/>
  <c r="Y21" i="173"/>
  <c r="Y21" i="42"/>
  <c r="Y21" i="104"/>
  <c r="Y21" i="114"/>
  <c r="Y21" i="99"/>
  <c r="Y21" i="21"/>
  <c r="U21" i="150"/>
  <c r="U21" i="148"/>
  <c r="U21" i="147"/>
  <c r="U21" i="146"/>
  <c r="U21" i="149"/>
  <c r="U21" i="174"/>
  <c r="U21" i="40"/>
  <c r="U21" i="115"/>
  <c r="U21" i="77"/>
  <c r="U21" i="29"/>
  <c r="U21" i="173"/>
  <c r="U21" i="42"/>
  <c r="U21" i="21"/>
  <c r="U21" i="99"/>
  <c r="U21" i="114"/>
  <c r="U21" i="104"/>
  <c r="Q21" i="150"/>
  <c r="Q21" i="148"/>
  <c r="Q21" i="147"/>
  <c r="Q21" i="149"/>
  <c r="Q21" i="174"/>
  <c r="Q21" i="146"/>
  <c r="Q21" i="115"/>
  <c r="Q21" i="77"/>
  <c r="Q21" i="29"/>
  <c r="Q21" i="40"/>
  <c r="Q21" i="42"/>
  <c r="Q21" i="21"/>
  <c r="Q21" i="104"/>
  <c r="Q21" i="114"/>
  <c r="Q21" i="99"/>
  <c r="Q21" i="173"/>
  <c r="M21" i="150"/>
  <c r="M21" i="148"/>
  <c r="M21" i="147"/>
  <c r="M21" i="146"/>
  <c r="M21" i="149"/>
  <c r="M21" i="174"/>
  <c r="M21" i="40"/>
  <c r="M21" i="77"/>
  <c r="M21" i="29"/>
  <c r="M21" i="115"/>
  <c r="M21" i="173"/>
  <c r="M21" i="114"/>
  <c r="M21" i="99"/>
  <c r="M21" i="42"/>
  <c r="M21" i="104"/>
  <c r="M21" i="21"/>
  <c r="I21" i="150"/>
  <c r="I21" i="148"/>
  <c r="I21" i="147"/>
  <c r="I21" i="146"/>
  <c r="I21" i="149"/>
  <c r="I21" i="174"/>
  <c r="I21" i="40"/>
  <c r="I21" i="115"/>
  <c r="I21" i="77"/>
  <c r="I21" i="29"/>
  <c r="I21" i="173"/>
  <c r="I21" i="42"/>
  <c r="I21" i="104"/>
  <c r="I21" i="114"/>
  <c r="I21" i="99"/>
  <c r="I21" i="21"/>
  <c r="F19" i="2"/>
  <c r="F18" i="150"/>
  <c r="F18" i="148"/>
  <c r="F18" i="147"/>
  <c r="F18" i="146"/>
  <c r="F18" i="149"/>
  <c r="F18" i="115"/>
  <c r="F18" i="40"/>
  <c r="F18" i="77"/>
  <c r="F18" i="29"/>
  <c r="F18" i="174"/>
  <c r="F18" i="42"/>
  <c r="F18" i="173"/>
  <c r="F18" i="21"/>
  <c r="F18" i="99"/>
  <c r="F18" i="114"/>
  <c r="F18" i="104"/>
  <c r="B18" i="150"/>
  <c r="B18" i="148"/>
  <c r="B18" i="147"/>
  <c r="B18" i="146"/>
  <c r="B18" i="149"/>
  <c r="B18" i="174"/>
  <c r="B18" i="115"/>
  <c r="B18" i="40"/>
  <c r="B18" i="77"/>
  <c r="B18" i="29"/>
  <c r="B18" i="42"/>
  <c r="B18" i="173"/>
  <c r="B18" i="21"/>
  <c r="B18" i="104"/>
  <c r="B18" i="99"/>
  <c r="B18" i="114"/>
  <c r="AL15" i="150"/>
  <c r="AL15" i="148"/>
  <c r="AL15" i="147"/>
  <c r="AL15" i="146"/>
  <c r="AL15" i="149"/>
  <c r="AL15" i="115"/>
  <c r="AL15" i="40"/>
  <c r="AL15" i="174"/>
  <c r="AL15" i="29"/>
  <c r="AL15" i="42"/>
  <c r="AL15" i="173"/>
  <c r="AL15" i="77"/>
  <c r="AL15" i="21"/>
  <c r="AL15" i="104"/>
  <c r="AL15" i="114"/>
  <c r="AL15" i="99"/>
  <c r="AH15" i="150"/>
  <c r="AH15" i="148"/>
  <c r="AH15" i="147"/>
  <c r="AH15" i="146"/>
  <c r="AH15" i="149"/>
  <c r="AH15" i="174"/>
  <c r="AH15" i="115"/>
  <c r="AH15" i="40"/>
  <c r="AH15" i="77"/>
  <c r="AH15" i="42"/>
  <c r="AH15" i="173"/>
  <c r="AH15" i="21"/>
  <c r="AH15" i="104"/>
  <c r="AH15" i="114"/>
  <c r="AH15" i="29"/>
  <c r="AH15" i="99"/>
  <c r="AC15" i="150"/>
  <c r="AC15" i="148"/>
  <c r="AC15" i="146"/>
  <c r="AC15" i="174"/>
  <c r="AC15" i="147"/>
  <c r="AC15" i="149"/>
  <c r="AC15" i="115"/>
  <c r="AC15" i="77"/>
  <c r="AC15" i="29"/>
  <c r="AC15" i="40"/>
  <c r="AC15" i="42"/>
  <c r="AC15" i="173"/>
  <c r="AC15" i="21"/>
  <c r="AC15" i="104"/>
  <c r="AC15" i="114"/>
  <c r="AC15" i="99"/>
  <c r="Y15" i="150"/>
  <c r="Y15" i="148"/>
  <c r="Y15" i="147"/>
  <c r="Y15" i="146"/>
  <c r="Y15" i="149"/>
  <c r="Y15" i="174"/>
  <c r="Y15" i="40"/>
  <c r="Y15" i="77"/>
  <c r="Y15" i="29"/>
  <c r="Y15" i="115"/>
  <c r="Y15" i="173"/>
  <c r="Y15" i="99"/>
  <c r="Y15" i="42"/>
  <c r="Y15" i="21"/>
  <c r="Y15" i="104"/>
  <c r="Y15" i="114"/>
  <c r="U15" i="150"/>
  <c r="U15" i="148"/>
  <c r="U15" i="147"/>
  <c r="U15" i="146"/>
  <c r="U15" i="174"/>
  <c r="U15" i="149"/>
  <c r="U15" i="40"/>
  <c r="U15" i="115"/>
  <c r="U15" i="77"/>
  <c r="U15" i="29"/>
  <c r="U15" i="173"/>
  <c r="U15" i="42"/>
  <c r="U15" i="104"/>
  <c r="U15" i="114"/>
  <c r="U15" i="99"/>
  <c r="U15" i="21"/>
  <c r="Q15" i="150"/>
  <c r="Q15" i="148"/>
  <c r="Q15" i="147"/>
  <c r="Q15" i="146"/>
  <c r="Q15" i="149"/>
  <c r="Q15" i="174"/>
  <c r="Q15" i="40"/>
  <c r="Q15" i="115"/>
  <c r="Q15" i="77"/>
  <c r="Q15" i="29"/>
  <c r="Q15" i="173"/>
  <c r="Q15" i="42"/>
  <c r="Q15" i="114"/>
  <c r="Q15" i="21"/>
  <c r="Q15" i="99"/>
  <c r="Q15" i="104"/>
  <c r="M15" i="150"/>
  <c r="M15" i="148"/>
  <c r="M15" i="146"/>
  <c r="M15" i="147"/>
  <c r="M15" i="174"/>
  <c r="M15" i="149"/>
  <c r="M15" i="115"/>
  <c r="M15" i="77"/>
  <c r="M15" i="29"/>
  <c r="M15" i="40"/>
  <c r="M15" i="42"/>
  <c r="M15" i="21"/>
  <c r="M15" i="104"/>
  <c r="M15" i="114"/>
  <c r="M15" i="99"/>
  <c r="M15" i="173"/>
  <c r="I15" i="150"/>
  <c r="I15" i="148"/>
  <c r="I15" i="147"/>
  <c r="I15" i="146"/>
  <c r="I15" i="149"/>
  <c r="I15" i="174"/>
  <c r="I15" i="40"/>
  <c r="I15" i="77"/>
  <c r="I15" i="29"/>
  <c r="I15" i="173"/>
  <c r="I15" i="115"/>
  <c r="I15" i="99"/>
  <c r="I15" i="42"/>
  <c r="I15" i="104"/>
  <c r="I15" i="21"/>
  <c r="I15" i="114"/>
  <c r="AN12" i="150"/>
  <c r="AN12" i="148"/>
  <c r="AN12" i="147"/>
  <c r="AN12" i="146"/>
  <c r="AN12" i="149"/>
  <c r="AN12" i="115"/>
  <c r="AN12" i="40"/>
  <c r="AN12" i="174"/>
  <c r="AN12" i="29"/>
  <c r="AN12" i="42"/>
  <c r="AN12" i="173"/>
  <c r="AN12" i="77"/>
  <c r="AN12" i="21"/>
  <c r="AN12" i="104"/>
  <c r="AN12" i="114"/>
  <c r="AN12" i="99"/>
  <c r="AJ12" i="150"/>
  <c r="AJ12" i="148"/>
  <c r="AJ12" i="147"/>
  <c r="AJ12" i="146"/>
  <c r="AJ12" i="149"/>
  <c r="AJ12" i="174"/>
  <c r="AJ12" i="115"/>
  <c r="AJ12" i="40"/>
  <c r="AJ12" i="77"/>
  <c r="AJ12" i="42"/>
  <c r="AJ12" i="173"/>
  <c r="AJ12" i="21"/>
  <c r="AJ12" i="104"/>
  <c r="AJ12" i="114"/>
  <c r="AJ12" i="29"/>
  <c r="AJ12" i="99"/>
  <c r="AE12" i="150"/>
  <c r="AE12" i="148"/>
  <c r="AE12" i="147"/>
  <c r="AE12" i="149"/>
  <c r="AE12" i="146"/>
  <c r="AE12" i="174"/>
  <c r="AE12" i="40"/>
  <c r="AE12" i="115"/>
  <c r="AE12" i="77"/>
  <c r="AE12" i="29"/>
  <c r="AE12" i="173"/>
  <c r="AE12" i="42"/>
  <c r="AE12" i="114"/>
  <c r="AE12" i="21"/>
  <c r="AE12" i="104"/>
  <c r="AE12" i="99"/>
  <c r="AA12" i="150"/>
  <c r="AA12" i="148"/>
  <c r="AA12" i="146"/>
  <c r="AA12" i="147"/>
  <c r="AA12" i="149"/>
  <c r="AA12" i="174"/>
  <c r="AA12" i="115"/>
  <c r="AA12" i="77"/>
  <c r="AA12" i="29"/>
  <c r="AA12" i="42"/>
  <c r="AA12" i="40"/>
  <c r="AA12" i="21"/>
  <c r="AA12" i="99"/>
  <c r="AA12" i="173"/>
  <c r="AA12" i="114"/>
  <c r="AA12" i="104"/>
  <c r="W12" i="150"/>
  <c r="W12" i="148"/>
  <c r="W12" i="146"/>
  <c r="W12" i="147"/>
  <c r="W12" i="149"/>
  <c r="W12" i="174"/>
  <c r="W12" i="40"/>
  <c r="W12" i="77"/>
  <c r="W12" i="29"/>
  <c r="W12" i="115"/>
  <c r="W12" i="173"/>
  <c r="W12" i="114"/>
  <c r="W12" i="42"/>
  <c r="W12" i="104"/>
  <c r="W12" i="99"/>
  <c r="W12" i="21"/>
  <c r="S12" i="150"/>
  <c r="S12" i="148"/>
  <c r="S12" i="147"/>
  <c r="S12" i="146"/>
  <c r="S12" i="149"/>
  <c r="S12" i="174"/>
  <c r="S12" i="40"/>
  <c r="S12" i="115"/>
  <c r="S12" i="77"/>
  <c r="S12" i="29"/>
  <c r="S12" i="173"/>
  <c r="S12" i="42"/>
  <c r="S12" i="99"/>
  <c r="S12" i="104"/>
  <c r="S12" i="21"/>
  <c r="S12" i="114"/>
  <c r="O12" i="150"/>
  <c r="O12" i="148"/>
  <c r="O12" i="147"/>
  <c r="O12" i="149"/>
  <c r="O12" i="146"/>
  <c r="O12" i="174"/>
  <c r="O12" i="40"/>
  <c r="O12" i="115"/>
  <c r="O12" i="77"/>
  <c r="O12" i="29"/>
  <c r="O12" i="173"/>
  <c r="O12" i="42"/>
  <c r="O12" i="114"/>
  <c r="O12" i="21"/>
  <c r="O12" i="104"/>
  <c r="O12" i="99"/>
  <c r="K12" i="150"/>
  <c r="K12" i="148"/>
  <c r="K12" i="146"/>
  <c r="K12" i="147"/>
  <c r="K12" i="149"/>
  <c r="K12" i="174"/>
  <c r="K12" i="115"/>
  <c r="K12" i="77"/>
  <c r="K12" i="29"/>
  <c r="K12" i="40"/>
  <c r="K12" i="42"/>
  <c r="K12" i="21"/>
  <c r="K12" i="104"/>
  <c r="K12" i="173"/>
  <c r="K12" i="99"/>
  <c r="K12" i="114"/>
  <c r="G12" i="150"/>
  <c r="G12" i="148"/>
  <c r="G12" i="147"/>
  <c r="G12" i="146"/>
  <c r="G12" i="149"/>
  <c r="G12" i="174"/>
  <c r="G12" i="40"/>
  <c r="G12" i="77"/>
  <c r="G12" i="29"/>
  <c r="G12" i="115"/>
  <c r="G12" i="173"/>
  <c r="G12" i="42"/>
  <c r="G12" i="114"/>
  <c r="G12" i="21"/>
  <c r="G12" i="104"/>
  <c r="G12" i="99"/>
  <c r="C12" i="150"/>
  <c r="C12" i="148"/>
  <c r="C12" i="147"/>
  <c r="C12" i="146"/>
  <c r="C12" i="149"/>
  <c r="C12" i="174"/>
  <c r="C12" i="40"/>
  <c r="C12" i="115"/>
  <c r="C12" i="77"/>
  <c r="C12" i="29"/>
  <c r="C12" i="173"/>
  <c r="C12" i="42"/>
  <c r="C12" i="99"/>
  <c r="C12" i="21"/>
  <c r="C12" i="114"/>
  <c r="C12" i="104"/>
  <c r="B13" i="92"/>
  <c r="B13" i="175"/>
  <c r="C13" i="93"/>
  <c r="B13" i="118"/>
  <c r="B13" i="91"/>
  <c r="B13" i="94"/>
  <c r="AM9" i="150"/>
  <c r="AM9" i="148"/>
  <c r="AM9" i="147"/>
  <c r="AM9" i="146"/>
  <c r="AM9" i="149"/>
  <c r="AM9" i="174"/>
  <c r="AM9" i="115"/>
  <c r="AM9" i="40"/>
  <c r="AM9" i="77"/>
  <c r="AM9" i="29"/>
  <c r="AM9" i="42"/>
  <c r="AM9" i="173"/>
  <c r="AM9" i="21"/>
  <c r="AM9" i="104"/>
  <c r="AM9" i="114"/>
  <c r="AM9" i="99"/>
  <c r="AI9" i="150"/>
  <c r="AI9" i="148"/>
  <c r="AI9" i="147"/>
  <c r="AI9" i="146"/>
  <c r="AI9" i="149"/>
  <c r="AI9" i="174"/>
  <c r="AI9" i="115"/>
  <c r="AI9" i="40"/>
  <c r="AI9" i="77"/>
  <c r="AI9" i="29"/>
  <c r="AI9" i="42"/>
  <c r="AI9" i="173"/>
  <c r="AI9" i="21"/>
  <c r="AI9" i="104"/>
  <c r="AI9" i="114"/>
  <c r="AI9" i="99"/>
  <c r="AD9" i="150"/>
  <c r="AD9" i="148"/>
  <c r="AD9" i="146"/>
  <c r="AD9" i="147"/>
  <c r="AD9" i="149"/>
  <c r="AD9" i="174"/>
  <c r="AD9" i="115"/>
  <c r="AD9" i="40"/>
  <c r="AD9" i="77"/>
  <c r="AD9" i="42"/>
  <c r="AD9" i="173"/>
  <c r="AD9" i="21"/>
  <c r="AD9" i="104"/>
  <c r="AD9" i="114"/>
  <c r="AD9" i="29"/>
  <c r="AD9" i="99"/>
  <c r="Z9" i="150"/>
  <c r="Z9" i="148"/>
  <c r="Z9" i="146"/>
  <c r="Z9" i="147"/>
  <c r="Z9" i="149"/>
  <c r="Z9" i="115"/>
  <c r="Z9" i="40"/>
  <c r="Z9" i="42"/>
  <c r="Z9" i="173"/>
  <c r="Z9" i="174"/>
  <c r="Z9" i="29"/>
  <c r="Z9" i="21"/>
  <c r="Z9" i="104"/>
  <c r="Z9" i="114"/>
  <c r="Z9" i="77"/>
  <c r="Z9" i="99"/>
  <c r="V9" i="150"/>
  <c r="V9" i="148"/>
  <c r="V9" i="147"/>
  <c r="V9" i="146"/>
  <c r="V9" i="149"/>
  <c r="V9" i="115"/>
  <c r="V9" i="40"/>
  <c r="V9" i="174"/>
  <c r="V9" i="42"/>
  <c r="V9" i="173"/>
  <c r="V9" i="29"/>
  <c r="V9" i="77"/>
  <c r="V9" i="21"/>
  <c r="V9" i="104"/>
  <c r="V9" i="114"/>
  <c r="V9" i="99"/>
  <c r="R9" i="150"/>
  <c r="R9" i="148"/>
  <c r="R9" i="146"/>
  <c r="R9" i="147"/>
  <c r="R9" i="149"/>
  <c r="R9" i="115"/>
  <c r="R9" i="40"/>
  <c r="R9" i="174"/>
  <c r="R9" i="29"/>
  <c r="R9" i="42"/>
  <c r="R9" i="173"/>
  <c r="R9" i="77"/>
  <c r="R9" i="21"/>
  <c r="R9" i="104"/>
  <c r="R9" i="114"/>
  <c r="R9" i="99"/>
  <c r="N9" i="150"/>
  <c r="N9" i="148"/>
  <c r="N9" i="146"/>
  <c r="N9" i="147"/>
  <c r="N9" i="149"/>
  <c r="N9" i="174"/>
  <c r="N9" i="115"/>
  <c r="N9" i="40"/>
  <c r="N9" i="77"/>
  <c r="N9" i="42"/>
  <c r="N9" i="173"/>
  <c r="N9" i="29"/>
  <c r="N9" i="21"/>
  <c r="N9" i="104"/>
  <c r="N9" i="114"/>
  <c r="N9" i="99"/>
  <c r="J9" i="150"/>
  <c r="J9" i="148"/>
  <c r="J9" i="146"/>
  <c r="J9" i="147"/>
  <c r="J9" i="149"/>
  <c r="J9" i="115"/>
  <c r="J9" i="40"/>
  <c r="J9" i="174"/>
  <c r="J9" i="42"/>
  <c r="J9" i="173"/>
  <c r="J9" i="29"/>
  <c r="J9" i="77"/>
  <c r="J9" i="21"/>
  <c r="J9" i="104"/>
  <c r="J9" i="114"/>
  <c r="J9" i="99"/>
  <c r="AN7" i="150"/>
  <c r="AN7" i="148"/>
  <c r="AN7" i="147"/>
  <c r="AN7" i="146"/>
  <c r="AN7" i="149"/>
  <c r="AN7" i="174"/>
  <c r="AN7" i="115"/>
  <c r="AN7" i="40"/>
  <c r="AN7" i="77"/>
  <c r="AN7" i="29"/>
  <c r="AN7" i="42"/>
  <c r="AN7" i="173"/>
  <c r="AN7" i="21"/>
  <c r="AN7" i="114"/>
  <c r="AN7" i="104"/>
  <c r="AN7" i="99"/>
  <c r="AJ7" i="150"/>
  <c r="AJ7" i="148"/>
  <c r="AJ7" i="147"/>
  <c r="AJ7" i="146"/>
  <c r="AJ7" i="149"/>
  <c r="AJ7" i="174"/>
  <c r="AJ7" i="115"/>
  <c r="AJ7" i="40"/>
  <c r="AJ7" i="77"/>
  <c r="AJ7" i="29"/>
  <c r="AJ7" i="42"/>
  <c r="AJ7" i="173"/>
  <c r="AJ7" i="21"/>
  <c r="AJ7" i="114"/>
  <c r="AJ7" i="104"/>
  <c r="AJ7" i="99"/>
  <c r="AE7" i="150"/>
  <c r="AE7" i="148"/>
  <c r="AE7" i="147"/>
  <c r="AE7" i="146"/>
  <c r="AE7" i="149"/>
  <c r="AE7" i="115"/>
  <c r="AE7" i="40"/>
  <c r="AE7" i="174"/>
  <c r="AE7" i="42"/>
  <c r="AE7" i="173"/>
  <c r="AE7" i="29"/>
  <c r="AE7" i="77"/>
  <c r="AE7" i="21"/>
  <c r="AE7" i="114"/>
  <c r="AE7" i="104"/>
  <c r="AE7" i="99"/>
  <c r="AA7" i="150"/>
  <c r="AA7" i="148"/>
  <c r="AA7" i="146"/>
  <c r="AA7" i="149"/>
  <c r="AA7" i="147"/>
  <c r="AA7" i="115"/>
  <c r="AA7" i="40"/>
  <c r="AA7" i="174"/>
  <c r="AA7" i="29"/>
  <c r="AA7" i="42"/>
  <c r="AA7" i="173"/>
  <c r="AA7" i="77"/>
  <c r="AA7" i="21"/>
  <c r="AA7" i="114"/>
  <c r="AA7" i="104"/>
  <c r="AA7" i="99"/>
  <c r="W7" i="150"/>
  <c r="W7" i="148"/>
  <c r="W7" i="146"/>
  <c r="W7" i="147"/>
  <c r="W7" i="149"/>
  <c r="W7" i="174"/>
  <c r="W7" i="115"/>
  <c r="W7" i="40"/>
  <c r="W7" i="77"/>
  <c r="W7" i="42"/>
  <c r="W7" i="173"/>
  <c r="W7" i="21"/>
  <c r="W7" i="114"/>
  <c r="W7" i="29"/>
  <c r="W7" i="104"/>
  <c r="W7" i="99"/>
  <c r="S7" i="150"/>
  <c r="S7" i="148"/>
  <c r="S7" i="146"/>
  <c r="S7" i="147"/>
  <c r="S7" i="149"/>
  <c r="S7" i="115"/>
  <c r="S7" i="40"/>
  <c r="S7" i="42"/>
  <c r="S7" i="173"/>
  <c r="S7" i="174"/>
  <c r="S7" i="29"/>
  <c r="S7" i="21"/>
  <c r="S7" i="114"/>
  <c r="S7" i="77"/>
  <c r="S7" i="104"/>
  <c r="S7" i="99"/>
  <c r="O7" i="150"/>
  <c r="O7" i="148"/>
  <c r="O7" i="147"/>
  <c r="O7" i="146"/>
  <c r="O7" i="149"/>
  <c r="O7" i="115"/>
  <c r="O7" i="40"/>
  <c r="O7" i="174"/>
  <c r="O7" i="42"/>
  <c r="O7" i="173"/>
  <c r="O7" i="29"/>
  <c r="O7" i="77"/>
  <c r="O7" i="21"/>
  <c r="O7" i="114"/>
  <c r="O7" i="99"/>
  <c r="O7" i="104"/>
  <c r="K7" i="150"/>
  <c r="K7" i="148"/>
  <c r="K7" i="146"/>
  <c r="K7" i="149"/>
  <c r="K7" i="147"/>
  <c r="K7" i="115"/>
  <c r="K7" i="40"/>
  <c r="K7" i="174"/>
  <c r="K7" i="29"/>
  <c r="K7" i="42"/>
  <c r="K7" i="173"/>
  <c r="K7" i="77"/>
  <c r="K7" i="21"/>
  <c r="K7" i="114"/>
  <c r="K7" i="104"/>
  <c r="K7" i="99"/>
  <c r="G7" i="150"/>
  <c r="G7" i="148"/>
  <c r="G7" i="146"/>
  <c r="G7" i="147"/>
  <c r="G7" i="149"/>
  <c r="G7" i="174"/>
  <c r="G7" i="115"/>
  <c r="G7" i="40"/>
  <c r="G7" i="77"/>
  <c r="G7" i="42"/>
  <c r="G7" i="173"/>
  <c r="G7" i="21"/>
  <c r="G7" i="114"/>
  <c r="G7" i="29"/>
  <c r="G7" i="104"/>
  <c r="G7" i="99"/>
  <c r="C7" i="150"/>
  <c r="C7" i="148"/>
  <c r="C7" i="146"/>
  <c r="C7" i="147"/>
  <c r="C7" i="149"/>
  <c r="C7" i="115"/>
  <c r="C7" i="40"/>
  <c r="C7" i="174"/>
  <c r="C7" i="42"/>
  <c r="C7" i="173"/>
  <c r="C7" i="29"/>
  <c r="C7" i="77"/>
  <c r="C7" i="21"/>
  <c r="C7" i="114"/>
  <c r="C7" i="104"/>
  <c r="C7" i="99"/>
  <c r="B8" i="175"/>
  <c r="C8" i="93"/>
  <c r="B8" i="118"/>
  <c r="B8" i="92"/>
  <c r="B8" i="91"/>
  <c r="B8" i="94"/>
  <c r="O45" i="173"/>
  <c r="O45" i="21"/>
  <c r="O45" i="104"/>
  <c r="O45" i="114"/>
  <c r="O45" i="99"/>
  <c r="J45" i="173"/>
  <c r="J45" i="21"/>
  <c r="J45" i="104"/>
  <c r="J45" i="114"/>
  <c r="J45" i="99"/>
  <c r="V45" i="173"/>
  <c r="V45" i="21"/>
  <c r="V45" i="104"/>
  <c r="V45" i="114"/>
  <c r="V45" i="99"/>
  <c r="AD45" i="173"/>
  <c r="AD45" i="21"/>
  <c r="AD45" i="104"/>
  <c r="AD45" i="114"/>
  <c r="AD45" i="99"/>
  <c r="AN46" i="104"/>
  <c r="AN46" i="173"/>
  <c r="AN46" i="21"/>
  <c r="AN46" i="114"/>
  <c r="AN46" i="99"/>
  <c r="Y46" i="173"/>
  <c r="Y46" i="21"/>
  <c r="Y46" i="104"/>
  <c r="Y46" i="114"/>
  <c r="Y46" i="99"/>
  <c r="AI46" i="104"/>
  <c r="AI46" i="173"/>
  <c r="AI46" i="21"/>
  <c r="AI46" i="114"/>
  <c r="AI46" i="99"/>
  <c r="AA45" i="173"/>
  <c r="AA45" i="21"/>
  <c r="AA45" i="104"/>
  <c r="AA45" i="114"/>
  <c r="AA45" i="99"/>
  <c r="Z45" i="173"/>
  <c r="Z45" i="21"/>
  <c r="Z45" i="104"/>
  <c r="Z45" i="114"/>
  <c r="Z45" i="99"/>
  <c r="I45" i="21"/>
  <c r="I45" i="114"/>
  <c r="I45" i="99"/>
  <c r="I45" i="173"/>
  <c r="I45" i="104"/>
  <c r="AJ38" i="150"/>
  <c r="AJ38" i="147"/>
  <c r="AJ38" i="148"/>
  <c r="AJ38" i="146"/>
  <c r="AJ38" i="149"/>
  <c r="AJ38" i="174"/>
  <c r="AJ38" i="115"/>
  <c r="AJ38" i="40"/>
  <c r="AJ38" i="29"/>
  <c r="AJ38" i="42"/>
  <c r="AJ38" i="173"/>
  <c r="AJ38" i="21"/>
  <c r="AJ38" i="104"/>
  <c r="AJ38" i="114"/>
  <c r="AJ38" i="77"/>
  <c r="AJ38" i="99"/>
  <c r="R45" i="173"/>
  <c r="R45" i="21"/>
  <c r="R45" i="104"/>
  <c r="R45" i="114"/>
  <c r="R45" i="99"/>
  <c r="AF47" i="173"/>
  <c r="AF47" i="21"/>
  <c r="AF47" i="104"/>
  <c r="AF47" i="114"/>
  <c r="AF47" i="99"/>
  <c r="J39" i="150"/>
  <c r="J39" i="148"/>
  <c r="J39" i="147"/>
  <c r="J39" i="146"/>
  <c r="J39" i="149"/>
  <c r="J39" i="115"/>
  <c r="J39" i="174"/>
  <c r="J39" i="40"/>
  <c r="J39" i="77"/>
  <c r="J39" i="42"/>
  <c r="J39" i="104"/>
  <c r="J39" i="29"/>
  <c r="J39" i="173"/>
  <c r="J39" i="114"/>
  <c r="J39" i="99"/>
  <c r="J39" i="21"/>
  <c r="M38" i="150"/>
  <c r="M38" i="148"/>
  <c r="M38" i="147"/>
  <c r="M38" i="146"/>
  <c r="M38" i="149"/>
  <c r="M38" i="174"/>
  <c r="M38" i="115"/>
  <c r="M38" i="40"/>
  <c r="M38" i="77"/>
  <c r="M38" i="29"/>
  <c r="M38" i="42"/>
  <c r="M38" i="173"/>
  <c r="M38" i="21"/>
  <c r="M38" i="104"/>
  <c r="M38" i="114"/>
  <c r="M38" i="99"/>
  <c r="AH46" i="173"/>
  <c r="AH46" i="21"/>
  <c r="AH46" i="104"/>
  <c r="AH46" i="114"/>
  <c r="AH46" i="99"/>
  <c r="V39" i="150"/>
  <c r="V39" i="148"/>
  <c r="V39" i="149"/>
  <c r="V39" i="146"/>
  <c r="V39" i="115"/>
  <c r="V39" i="147"/>
  <c r="V39" i="174"/>
  <c r="V39" i="40"/>
  <c r="V39" i="77"/>
  <c r="V39" i="42"/>
  <c r="V39" i="29"/>
  <c r="V39" i="104"/>
  <c r="V39" i="114"/>
  <c r="V39" i="99"/>
  <c r="V39" i="173"/>
  <c r="V39" i="21"/>
  <c r="N38" i="150"/>
  <c r="N38" i="148"/>
  <c r="N38" i="147"/>
  <c r="N38" i="146"/>
  <c r="N38" i="149"/>
  <c r="N38" i="174"/>
  <c r="N38" i="115"/>
  <c r="N38" i="40"/>
  <c r="N38" i="77"/>
  <c r="N38" i="29"/>
  <c r="N38" i="42"/>
  <c r="N38" i="173"/>
  <c r="N38" i="21"/>
  <c r="N38" i="99"/>
  <c r="N38" i="114"/>
  <c r="N38" i="104"/>
  <c r="Z38" i="150"/>
  <c r="Z38" i="148"/>
  <c r="Z38" i="147"/>
  <c r="Z38" i="146"/>
  <c r="Z38" i="149"/>
  <c r="Z38" i="174"/>
  <c r="Z38" i="115"/>
  <c r="Z38" i="40"/>
  <c r="Z38" i="77"/>
  <c r="Z38" i="29"/>
  <c r="Z38" i="42"/>
  <c r="Z38" i="173"/>
  <c r="Z38" i="21"/>
  <c r="Z38" i="104"/>
  <c r="Z38" i="99"/>
  <c r="Z38" i="114"/>
  <c r="AE38" i="150"/>
  <c r="AE38" i="148"/>
  <c r="AE38" i="147"/>
  <c r="AE38" i="149"/>
  <c r="AE38" i="146"/>
  <c r="AE38" i="115"/>
  <c r="AE38" i="174"/>
  <c r="AE38" i="40"/>
  <c r="AE38" i="77"/>
  <c r="AE38" i="42"/>
  <c r="AE38" i="29"/>
  <c r="AE38" i="21"/>
  <c r="AE38" i="99"/>
  <c r="AE38" i="104"/>
  <c r="AE38" i="173"/>
  <c r="AE38" i="114"/>
  <c r="K38" i="150"/>
  <c r="K38" i="148"/>
  <c r="K38" i="147"/>
  <c r="K38" i="146"/>
  <c r="K38" i="149"/>
  <c r="K38" i="174"/>
  <c r="K38" i="40"/>
  <c r="K38" i="77"/>
  <c r="K38" i="115"/>
  <c r="K38" i="29"/>
  <c r="K38" i="114"/>
  <c r="K38" i="173"/>
  <c r="K38" i="104"/>
  <c r="K38" i="99"/>
  <c r="K38" i="42"/>
  <c r="K38" i="21"/>
  <c r="Y45" i="21"/>
  <c r="Y45" i="114"/>
  <c r="Y45" i="99"/>
  <c r="Y45" i="104"/>
  <c r="Y45" i="173"/>
  <c r="AN58" i="173"/>
  <c r="AN58" i="21"/>
  <c r="AN58" i="104"/>
  <c r="AN58" i="114"/>
  <c r="AN58" i="99"/>
  <c r="AF21" i="106"/>
  <c r="AF21" i="112" s="1"/>
  <c r="X21" i="106"/>
  <c r="X21" i="112" s="1"/>
  <c r="L21" i="106"/>
  <c r="L21" i="112" s="1"/>
  <c r="AI18" i="106"/>
  <c r="AI18" i="112" s="1"/>
  <c r="V18" i="106"/>
  <c r="V18" i="112" s="1"/>
  <c r="B18" i="106"/>
  <c r="B18" i="112" s="1"/>
  <c r="AD15" i="106"/>
  <c r="AD15" i="112" s="1"/>
  <c r="R15" i="106"/>
  <c r="R15" i="112" s="1"/>
  <c r="F15" i="106"/>
  <c r="F15" i="112" s="1"/>
  <c r="AE12" i="106"/>
  <c r="AE12" i="112" s="1"/>
  <c r="S12" i="106"/>
  <c r="S12" i="112" s="1"/>
  <c r="G12" i="106"/>
  <c r="G12" i="112" s="1"/>
  <c r="AE9" i="106"/>
  <c r="AE9" i="112" s="1"/>
  <c r="O9" i="106"/>
  <c r="O9" i="112" s="1"/>
  <c r="AE7" i="106"/>
  <c r="AE7" i="112" s="1"/>
  <c r="S7" i="106"/>
  <c r="S7" i="112" s="1"/>
  <c r="G7" i="106"/>
  <c r="G7" i="112" s="1"/>
  <c r="AG58" i="106"/>
  <c r="AG58" i="112" s="1"/>
  <c r="AI58" i="106"/>
  <c r="AI58" i="112" s="1"/>
  <c r="T46" i="106"/>
  <c r="T46" i="112" s="1"/>
  <c r="AL39" i="106"/>
  <c r="AL39" i="112" s="1"/>
  <c r="AI39" i="106"/>
  <c r="AI39" i="112" s="1"/>
  <c r="O39" i="106"/>
  <c r="O39" i="112" s="1"/>
  <c r="AB45" i="106"/>
  <c r="AB45" i="112" s="1"/>
  <c r="AO58" i="106"/>
  <c r="AO58" i="112" s="1"/>
  <c r="N38" i="106"/>
  <c r="N38" i="112" s="1"/>
  <c r="AO38" i="106"/>
  <c r="AO38" i="112" s="1"/>
  <c r="AN21" i="106"/>
  <c r="AN21" i="112" s="1"/>
  <c r="AJ21" i="106"/>
  <c r="AJ21" i="112" s="1"/>
  <c r="AE21" i="106"/>
  <c r="AE21" i="112" s="1"/>
  <c r="AA21" i="106"/>
  <c r="AA21" i="112" s="1"/>
  <c r="W21" i="106"/>
  <c r="W21" i="112" s="1"/>
  <c r="S21" i="106"/>
  <c r="S21" i="112" s="1"/>
  <c r="O21" i="106"/>
  <c r="O21" i="112" s="1"/>
  <c r="K21" i="106"/>
  <c r="K21" i="112" s="1"/>
  <c r="G21" i="106"/>
  <c r="G21" i="112" s="1"/>
  <c r="C21" i="106"/>
  <c r="C21" i="112" s="1"/>
  <c r="AL18" i="106"/>
  <c r="AL18" i="112" s="1"/>
  <c r="AH18" i="106"/>
  <c r="AH18" i="112" s="1"/>
  <c r="AC18" i="106"/>
  <c r="AC18" i="112" s="1"/>
  <c r="Y18" i="106"/>
  <c r="Y18" i="112" s="1"/>
  <c r="U18" i="106"/>
  <c r="U18" i="112" s="1"/>
  <c r="Q18" i="106"/>
  <c r="Q18" i="112" s="1"/>
  <c r="M18" i="106"/>
  <c r="M18" i="112" s="1"/>
  <c r="I18" i="106"/>
  <c r="I18" i="112" s="1"/>
  <c r="E18" i="106"/>
  <c r="E18" i="112" s="1"/>
  <c r="AL15" i="106"/>
  <c r="AL15" i="112" s="1"/>
  <c r="AH15" i="106"/>
  <c r="AH15" i="112" s="1"/>
  <c r="AC15" i="106"/>
  <c r="AC15" i="112" s="1"/>
  <c r="Y15" i="106"/>
  <c r="Y15" i="112" s="1"/>
  <c r="U15" i="106"/>
  <c r="U15" i="112" s="1"/>
  <c r="Q15" i="106"/>
  <c r="Q15" i="112" s="1"/>
  <c r="M15" i="106"/>
  <c r="M15" i="112" s="1"/>
  <c r="I15" i="106"/>
  <c r="I15" i="112" s="1"/>
  <c r="E15" i="106"/>
  <c r="E15" i="112" s="1"/>
  <c r="AM12" i="106"/>
  <c r="AM12" i="112" s="1"/>
  <c r="AI12" i="106"/>
  <c r="AI12" i="112" s="1"/>
  <c r="AD12" i="106"/>
  <c r="AD12" i="112" s="1"/>
  <c r="Z12" i="106"/>
  <c r="Z12" i="112" s="1"/>
  <c r="V12" i="106"/>
  <c r="V12" i="112" s="1"/>
  <c r="R12" i="106"/>
  <c r="R12" i="112" s="1"/>
  <c r="N12" i="106"/>
  <c r="N12" i="112" s="1"/>
  <c r="J12" i="106"/>
  <c r="J12" i="112" s="1"/>
  <c r="F12" i="106"/>
  <c r="F12" i="112" s="1"/>
  <c r="B12" i="106"/>
  <c r="B12" i="112" s="1"/>
  <c r="AM9" i="106"/>
  <c r="AM9" i="112" s="1"/>
  <c r="AI9" i="106"/>
  <c r="AI9" i="112" s="1"/>
  <c r="AD9" i="106"/>
  <c r="AD9" i="112" s="1"/>
  <c r="Z9" i="106"/>
  <c r="Z9" i="112" s="1"/>
  <c r="V9" i="106"/>
  <c r="V9" i="112" s="1"/>
  <c r="R9" i="106"/>
  <c r="R9" i="112" s="1"/>
  <c r="N9" i="106"/>
  <c r="N9" i="112" s="1"/>
  <c r="J9" i="106"/>
  <c r="J9" i="112" s="1"/>
  <c r="F9" i="106"/>
  <c r="F9" i="112" s="1"/>
  <c r="B9" i="106"/>
  <c r="B9" i="112" s="1"/>
  <c r="AM7" i="106"/>
  <c r="AM7" i="112" s="1"/>
  <c r="AI7" i="106"/>
  <c r="AI7" i="112" s="1"/>
  <c r="AD7" i="106"/>
  <c r="AD7" i="112" s="1"/>
  <c r="Z7" i="106"/>
  <c r="Z7" i="112" s="1"/>
  <c r="V7" i="106"/>
  <c r="V7" i="112" s="1"/>
  <c r="R7" i="106"/>
  <c r="R7" i="112" s="1"/>
  <c r="N7" i="106"/>
  <c r="N7" i="112" s="1"/>
  <c r="J7" i="106"/>
  <c r="J7" i="112" s="1"/>
  <c r="F7" i="106"/>
  <c r="F7" i="112" s="1"/>
  <c r="B7" i="106"/>
  <c r="B7" i="112" s="1"/>
  <c r="AJ46" i="106"/>
  <c r="AJ46" i="112" s="1"/>
  <c r="C45" i="106"/>
  <c r="C45" i="112" s="1"/>
  <c r="G38" i="106"/>
  <c r="G38" i="112" s="1"/>
  <c r="AN38" i="106"/>
  <c r="AN38" i="112" s="1"/>
  <c r="S45" i="106"/>
  <c r="S45" i="112" s="1"/>
  <c r="I38" i="106"/>
  <c r="I38" i="112" s="1"/>
  <c r="D46" i="106"/>
  <c r="D46" i="112" s="1"/>
  <c r="Y46" i="106"/>
  <c r="Y46" i="112" s="1"/>
  <c r="AI46" i="106"/>
  <c r="AI46" i="112" s="1"/>
  <c r="AA45" i="106"/>
  <c r="AA45" i="112" s="1"/>
  <c r="S39" i="106"/>
  <c r="S39" i="112" s="1"/>
  <c r="Z45" i="106"/>
  <c r="Z45" i="112" s="1"/>
  <c r="I45" i="106"/>
  <c r="I45" i="112" s="1"/>
  <c r="AJ38" i="106"/>
  <c r="AJ38" i="112" s="1"/>
  <c r="R45" i="106"/>
  <c r="R45" i="112" s="1"/>
  <c r="AC45" i="106"/>
  <c r="AC45" i="112" s="1"/>
  <c r="U45" i="106"/>
  <c r="U45" i="112" s="1"/>
  <c r="Y38" i="106"/>
  <c r="Y38" i="112" s="1"/>
  <c r="AK38" i="106"/>
  <c r="AK38" i="112" s="1"/>
  <c r="AK21" i="106"/>
  <c r="AK21" i="112" s="1"/>
  <c r="T21" i="106"/>
  <c r="T21" i="112" s="1"/>
  <c r="D21" i="106"/>
  <c r="D21" i="112" s="1"/>
  <c r="AD19" i="106"/>
  <c r="AD19" i="112" s="1"/>
  <c r="AD18" i="106"/>
  <c r="AD18" i="112" s="1"/>
  <c r="R18" i="106"/>
  <c r="R18" i="112" s="1"/>
  <c r="F18" i="106"/>
  <c r="F18" i="112" s="1"/>
  <c r="AI15" i="106"/>
  <c r="AI15" i="112" s="1"/>
  <c r="V15" i="106"/>
  <c r="V15" i="112" s="1"/>
  <c r="J15" i="106"/>
  <c r="J15" i="112" s="1"/>
  <c r="B15" i="106"/>
  <c r="B15" i="112" s="1"/>
  <c r="AJ12" i="106"/>
  <c r="AJ12" i="112" s="1"/>
  <c r="W12" i="106"/>
  <c r="W12" i="112" s="1"/>
  <c r="K12" i="106"/>
  <c r="K12" i="112" s="1"/>
  <c r="AN9" i="106"/>
  <c r="AN9" i="112" s="1"/>
  <c r="W9" i="106"/>
  <c r="W9" i="112" s="1"/>
  <c r="K9" i="106"/>
  <c r="K9" i="112" s="1"/>
  <c r="C9" i="106"/>
  <c r="C9" i="112" s="1"/>
  <c r="AN7" i="106"/>
  <c r="AN7" i="112" s="1"/>
  <c r="AA7" i="106"/>
  <c r="AA7" i="112" s="1"/>
  <c r="O7" i="106"/>
  <c r="O7" i="112" s="1"/>
  <c r="C7" i="106"/>
  <c r="C7" i="112" s="1"/>
  <c r="N45" i="106"/>
  <c r="N45" i="112" s="1"/>
  <c r="K39" i="106"/>
  <c r="K39" i="112" s="1"/>
  <c r="H39" i="106"/>
  <c r="H39" i="112" s="1"/>
  <c r="G46" i="106"/>
  <c r="G46" i="112" s="1"/>
  <c r="AM39" i="106"/>
  <c r="AM39" i="112" s="1"/>
  <c r="B45" i="106"/>
  <c r="B45" i="112" s="1"/>
  <c r="W38" i="106"/>
  <c r="W38" i="112" s="1"/>
  <c r="AM21" i="106"/>
  <c r="AM21" i="112" s="1"/>
  <c r="AI21" i="106"/>
  <c r="AI21" i="112" s="1"/>
  <c r="AD21" i="106"/>
  <c r="AD21" i="112" s="1"/>
  <c r="Z21" i="106"/>
  <c r="Z21" i="112" s="1"/>
  <c r="V21" i="106"/>
  <c r="V21" i="112" s="1"/>
  <c r="R21" i="106"/>
  <c r="R21" i="112" s="1"/>
  <c r="N21" i="106"/>
  <c r="N21" i="112" s="1"/>
  <c r="J21" i="106"/>
  <c r="J21" i="112" s="1"/>
  <c r="F21" i="106"/>
  <c r="F21" i="112" s="1"/>
  <c r="B21" i="106"/>
  <c r="B21" i="112" s="1"/>
  <c r="AO18" i="106"/>
  <c r="AO18" i="112" s="1"/>
  <c r="AK18" i="106"/>
  <c r="AK18" i="112" s="1"/>
  <c r="AF18" i="106"/>
  <c r="AF18" i="112" s="1"/>
  <c r="AB18" i="106"/>
  <c r="AB18" i="112" s="1"/>
  <c r="X18" i="106"/>
  <c r="X18" i="112" s="1"/>
  <c r="T18" i="106"/>
  <c r="T18" i="112" s="1"/>
  <c r="P18" i="106"/>
  <c r="P18" i="112" s="1"/>
  <c r="L18" i="106"/>
  <c r="L18" i="112" s="1"/>
  <c r="H18" i="106"/>
  <c r="H18" i="112" s="1"/>
  <c r="D18" i="106"/>
  <c r="D18" i="112" s="1"/>
  <c r="AO15" i="106"/>
  <c r="AO15" i="112" s="1"/>
  <c r="AK15" i="106"/>
  <c r="AK15" i="112" s="1"/>
  <c r="AF15" i="106"/>
  <c r="AF15" i="112" s="1"/>
  <c r="AB15" i="106"/>
  <c r="AB15" i="112" s="1"/>
  <c r="X15" i="106"/>
  <c r="X15" i="112" s="1"/>
  <c r="T15" i="106"/>
  <c r="T15" i="112" s="1"/>
  <c r="P15" i="106"/>
  <c r="P15" i="112" s="1"/>
  <c r="L15" i="106"/>
  <c r="L15" i="112" s="1"/>
  <c r="H15" i="106"/>
  <c r="H15" i="112" s="1"/>
  <c r="D15" i="106"/>
  <c r="D15" i="112" s="1"/>
  <c r="E13" i="106"/>
  <c r="E13" i="112" s="1"/>
  <c r="AL12" i="106"/>
  <c r="AL12" i="112" s="1"/>
  <c r="AH12" i="106"/>
  <c r="AH12" i="112" s="1"/>
  <c r="AC12" i="106"/>
  <c r="AC12" i="112" s="1"/>
  <c r="Y12" i="106"/>
  <c r="Y12" i="112" s="1"/>
  <c r="U12" i="106"/>
  <c r="U12" i="112" s="1"/>
  <c r="Q12" i="106"/>
  <c r="Q12" i="112" s="1"/>
  <c r="M12" i="106"/>
  <c r="M12" i="112" s="1"/>
  <c r="I12" i="106"/>
  <c r="I12" i="112" s="1"/>
  <c r="E12" i="106"/>
  <c r="E12" i="112" s="1"/>
  <c r="AL9" i="106"/>
  <c r="AL9" i="112" s="1"/>
  <c r="AH9" i="106"/>
  <c r="AH9" i="112" s="1"/>
  <c r="AC9" i="106"/>
  <c r="AC9" i="112" s="1"/>
  <c r="Y9" i="106"/>
  <c r="Y9" i="112" s="1"/>
  <c r="U9" i="106"/>
  <c r="U9" i="112" s="1"/>
  <c r="Q9" i="106"/>
  <c r="Q9" i="112" s="1"/>
  <c r="M9" i="106"/>
  <c r="M9" i="112" s="1"/>
  <c r="I9" i="106"/>
  <c r="I9" i="112" s="1"/>
  <c r="E9" i="106"/>
  <c r="E9" i="112" s="1"/>
  <c r="AL7" i="106"/>
  <c r="AL7" i="112" s="1"/>
  <c r="AH7" i="106"/>
  <c r="AH7" i="112" s="1"/>
  <c r="AC7" i="106"/>
  <c r="AC7" i="112" s="1"/>
  <c r="Y7" i="106"/>
  <c r="Y7" i="112" s="1"/>
  <c r="U7" i="106"/>
  <c r="U7" i="112" s="1"/>
  <c r="Q7" i="106"/>
  <c r="Q7" i="112" s="1"/>
  <c r="M7" i="106"/>
  <c r="M7" i="112" s="1"/>
  <c r="I7" i="106"/>
  <c r="I7" i="112" s="1"/>
  <c r="E7" i="106"/>
  <c r="E7" i="112" s="1"/>
  <c r="O45" i="106"/>
  <c r="O45" i="112" s="1"/>
  <c r="J45" i="106"/>
  <c r="J45" i="112" s="1"/>
  <c r="K45" i="106"/>
  <c r="K45" i="112" s="1"/>
  <c r="E39" i="106"/>
  <c r="E39" i="112" s="1"/>
  <c r="AD39" i="106"/>
  <c r="AD39" i="112" s="1"/>
  <c r="AE39" i="106"/>
  <c r="AE39" i="112" s="1"/>
  <c r="AG45" i="106"/>
  <c r="AG45" i="112" s="1"/>
  <c r="P39" i="106"/>
  <c r="P39" i="112" s="1"/>
  <c r="W39" i="2"/>
  <c r="F45" i="106"/>
  <c r="F45" i="112" s="1"/>
  <c r="R38" i="106"/>
  <c r="R38" i="112" s="1"/>
  <c r="AE45" i="106"/>
  <c r="AE45" i="112" s="1"/>
  <c r="C38" i="106"/>
  <c r="C38" i="112" s="1"/>
  <c r="Q38" i="106"/>
  <c r="Q38" i="112" s="1"/>
  <c r="AF47" i="106"/>
  <c r="AF47" i="112" s="1"/>
  <c r="J39" i="106"/>
  <c r="J39" i="112" s="1"/>
  <c r="M38" i="106"/>
  <c r="M38" i="112" s="1"/>
  <c r="AH46" i="106"/>
  <c r="AH46" i="112" s="1"/>
  <c r="U39" i="106"/>
  <c r="U39" i="112" s="1"/>
  <c r="AM45" i="106"/>
  <c r="AM45" i="112" s="1"/>
  <c r="Z38" i="106"/>
  <c r="Z38" i="112" s="1"/>
  <c r="B38" i="106"/>
  <c r="B38" i="112" s="1"/>
  <c r="AO21" i="106"/>
  <c r="AO21" i="112" s="1"/>
  <c r="AB21" i="106"/>
  <c r="AB21" i="112" s="1"/>
  <c r="P21" i="106"/>
  <c r="P21" i="112" s="1"/>
  <c r="H21" i="106"/>
  <c r="H21" i="112" s="1"/>
  <c r="AM18" i="106"/>
  <c r="AM18" i="112" s="1"/>
  <c r="Z18" i="106"/>
  <c r="Z18" i="112" s="1"/>
  <c r="N18" i="106"/>
  <c r="N18" i="112" s="1"/>
  <c r="J18" i="106"/>
  <c r="J18" i="112" s="1"/>
  <c r="AM15" i="106"/>
  <c r="AM15" i="112" s="1"/>
  <c r="Z15" i="106"/>
  <c r="Z15" i="112" s="1"/>
  <c r="N15" i="106"/>
  <c r="N15" i="112" s="1"/>
  <c r="AN12" i="106"/>
  <c r="AN12" i="112" s="1"/>
  <c r="AA12" i="106"/>
  <c r="AA12" i="112" s="1"/>
  <c r="O12" i="106"/>
  <c r="O12" i="112" s="1"/>
  <c r="C12" i="106"/>
  <c r="C12" i="112" s="1"/>
  <c r="AJ9" i="106"/>
  <c r="AJ9" i="112" s="1"/>
  <c r="AA9" i="106"/>
  <c r="AA9" i="112" s="1"/>
  <c r="S9" i="106"/>
  <c r="S9" i="112" s="1"/>
  <c r="G9" i="106"/>
  <c r="G9" i="112" s="1"/>
  <c r="AJ7" i="106"/>
  <c r="AJ7" i="112" s="1"/>
  <c r="W7" i="106"/>
  <c r="W7" i="112" s="1"/>
  <c r="K7" i="106"/>
  <c r="K7" i="112" s="1"/>
  <c r="D39" i="106"/>
  <c r="D39" i="112" s="1"/>
  <c r="L46" i="106"/>
  <c r="L46" i="112" s="1"/>
  <c r="H46" i="106"/>
  <c r="H46" i="112" s="1"/>
  <c r="AH38" i="106"/>
  <c r="AH38" i="112" s="1"/>
  <c r="AK46" i="106"/>
  <c r="AK46" i="112" s="1"/>
  <c r="AC38" i="106"/>
  <c r="AC38" i="112" s="1"/>
  <c r="F39" i="106"/>
  <c r="F39" i="112" s="1"/>
  <c r="U22" i="106"/>
  <c r="U22" i="112" s="1"/>
  <c r="AL21" i="106"/>
  <c r="AL21" i="112" s="1"/>
  <c r="AH21" i="106"/>
  <c r="AH21" i="112" s="1"/>
  <c r="AC21" i="106"/>
  <c r="AC21" i="112" s="1"/>
  <c r="Y21" i="106"/>
  <c r="Y21" i="112" s="1"/>
  <c r="U21" i="106"/>
  <c r="U21" i="112" s="1"/>
  <c r="Q21" i="106"/>
  <c r="Q21" i="112" s="1"/>
  <c r="M21" i="106"/>
  <c r="M21" i="112" s="1"/>
  <c r="I21" i="106"/>
  <c r="I21" i="112" s="1"/>
  <c r="E21" i="106"/>
  <c r="E21" i="112" s="1"/>
  <c r="AN18" i="106"/>
  <c r="AN18" i="112" s="1"/>
  <c r="AJ18" i="106"/>
  <c r="AJ18" i="112" s="1"/>
  <c r="AE18" i="106"/>
  <c r="AE18" i="112" s="1"/>
  <c r="AA18" i="106"/>
  <c r="AA18" i="112" s="1"/>
  <c r="W18" i="106"/>
  <c r="W18" i="112" s="1"/>
  <c r="S18" i="106"/>
  <c r="S18" i="112" s="1"/>
  <c r="O18" i="106"/>
  <c r="O18" i="112" s="1"/>
  <c r="K18" i="106"/>
  <c r="K18" i="112" s="1"/>
  <c r="G18" i="106"/>
  <c r="G18" i="112" s="1"/>
  <c r="C18" i="106"/>
  <c r="C18" i="112" s="1"/>
  <c r="AN15" i="106"/>
  <c r="AN15" i="112" s="1"/>
  <c r="AJ15" i="106"/>
  <c r="AJ15" i="112" s="1"/>
  <c r="AE15" i="106"/>
  <c r="AE15" i="112" s="1"/>
  <c r="AA15" i="106"/>
  <c r="AA15" i="112" s="1"/>
  <c r="W15" i="106"/>
  <c r="W15" i="112" s="1"/>
  <c r="S15" i="106"/>
  <c r="S15" i="112" s="1"/>
  <c r="O15" i="106"/>
  <c r="O15" i="112" s="1"/>
  <c r="K15" i="106"/>
  <c r="K15" i="112" s="1"/>
  <c r="G15" i="106"/>
  <c r="G15" i="112" s="1"/>
  <c r="C15" i="106"/>
  <c r="C15" i="112" s="1"/>
  <c r="AO12" i="106"/>
  <c r="AO12" i="112" s="1"/>
  <c r="AK12" i="106"/>
  <c r="AK12" i="112" s="1"/>
  <c r="AF12" i="106"/>
  <c r="AF12" i="112" s="1"/>
  <c r="AB12" i="106"/>
  <c r="AB12" i="112" s="1"/>
  <c r="X12" i="106"/>
  <c r="X12" i="112" s="1"/>
  <c r="T12" i="106"/>
  <c r="T12" i="112" s="1"/>
  <c r="P12" i="106"/>
  <c r="P12" i="112" s="1"/>
  <c r="L12" i="106"/>
  <c r="L12" i="112" s="1"/>
  <c r="H12" i="106"/>
  <c r="H12" i="112" s="1"/>
  <c r="D12" i="106"/>
  <c r="D12" i="112" s="1"/>
  <c r="AO9" i="106"/>
  <c r="AO9" i="112" s="1"/>
  <c r="AK9" i="106"/>
  <c r="AK9" i="112" s="1"/>
  <c r="AF9" i="106"/>
  <c r="AF9" i="112" s="1"/>
  <c r="AB9" i="106"/>
  <c r="AB9" i="112" s="1"/>
  <c r="X9" i="106"/>
  <c r="X9" i="112" s="1"/>
  <c r="T9" i="106"/>
  <c r="T9" i="112" s="1"/>
  <c r="P9" i="106"/>
  <c r="P9" i="112" s="1"/>
  <c r="L9" i="106"/>
  <c r="L9" i="112" s="1"/>
  <c r="H9" i="106"/>
  <c r="H9" i="112" s="1"/>
  <c r="D9" i="106"/>
  <c r="D9" i="112" s="1"/>
  <c r="AO7" i="106"/>
  <c r="AO7" i="112" s="1"/>
  <c r="AK7" i="106"/>
  <c r="AK7" i="112" s="1"/>
  <c r="AF7" i="106"/>
  <c r="AF7" i="112" s="1"/>
  <c r="AB7" i="106"/>
  <c r="AB7" i="112" s="1"/>
  <c r="X7" i="106"/>
  <c r="X7" i="112" s="1"/>
  <c r="T7" i="106"/>
  <c r="T7" i="112" s="1"/>
  <c r="P7" i="106"/>
  <c r="P7" i="112" s="1"/>
  <c r="L7" i="106"/>
  <c r="L7" i="112" s="1"/>
  <c r="H7" i="106"/>
  <c r="H7" i="112" s="1"/>
  <c r="D7" i="106"/>
  <c r="D7" i="112" s="1"/>
  <c r="L39" i="106"/>
  <c r="L39" i="112" s="1"/>
  <c r="T38" i="106"/>
  <c r="T38" i="112" s="1"/>
  <c r="AG39" i="106"/>
  <c r="AG39" i="112" s="1"/>
  <c r="V45" i="106"/>
  <c r="V45" i="112" s="1"/>
  <c r="AD45" i="106"/>
  <c r="AD45" i="112" s="1"/>
  <c r="AN46" i="106"/>
  <c r="AN46" i="112" s="1"/>
  <c r="AB39" i="106"/>
  <c r="AB39" i="112" s="1"/>
  <c r="X39" i="106"/>
  <c r="X39" i="112" s="1"/>
  <c r="AF39" i="106"/>
  <c r="AF39" i="112" s="1"/>
  <c r="X47" i="106"/>
  <c r="X47" i="112" s="1"/>
  <c r="AM58" i="106"/>
  <c r="AM58" i="112" s="1"/>
  <c r="AA39" i="106"/>
  <c r="AA39" i="112" s="1"/>
  <c r="M45" i="106"/>
  <c r="M45" i="112" s="1"/>
  <c r="W45" i="106"/>
  <c r="W45" i="112" s="1"/>
  <c r="P45" i="106"/>
  <c r="P45" i="112" s="1"/>
  <c r="AL45" i="106"/>
  <c r="AL45" i="112" s="1"/>
  <c r="Q45" i="106"/>
  <c r="Q45" i="112" s="1"/>
  <c r="E45" i="106"/>
  <c r="E45" i="112" s="1"/>
  <c r="V39" i="106"/>
  <c r="V39" i="112" s="1"/>
  <c r="AO45" i="106"/>
  <c r="AO45" i="112" s="1"/>
  <c r="AK58" i="106"/>
  <c r="AK58" i="112" s="1"/>
  <c r="N19" i="2"/>
  <c r="C10" i="2"/>
  <c r="H11" i="179" s="1"/>
  <c r="AN16" i="2"/>
  <c r="D10" i="2"/>
  <c r="I11" i="179" s="1"/>
  <c r="AA22" i="2"/>
  <c r="K22" i="2"/>
  <c r="AN13" i="2"/>
  <c r="W13" i="2"/>
  <c r="U13" i="2"/>
  <c r="AO46" i="2"/>
  <c r="AO39" i="2"/>
  <c r="AK39" i="2"/>
  <c r="Z39" i="2"/>
  <c r="S22" i="2"/>
  <c r="M19" i="2"/>
  <c r="AK22" i="2"/>
  <c r="AB22" i="2"/>
  <c r="T22" i="2"/>
  <c r="AO10" i="2"/>
  <c r="X10" i="2"/>
  <c r="T10" i="2"/>
  <c r="AM46" i="2"/>
  <c r="N39" i="2"/>
  <c r="AN22" i="2"/>
  <c r="W22" i="2"/>
  <c r="C22" i="2"/>
  <c r="AO16" i="2"/>
  <c r="H16" i="2"/>
  <c r="AJ16" i="2"/>
  <c r="W16" i="2"/>
  <c r="S16" i="2"/>
  <c r="C16" i="2"/>
  <c r="AN19" i="2"/>
  <c r="Y13" i="2"/>
  <c r="AA10" i="2"/>
  <c r="V46" i="2"/>
  <c r="AI47" i="2"/>
  <c r="AK47" i="2"/>
  <c r="M39" i="2"/>
  <c r="O22" i="2"/>
  <c r="AM19" i="2"/>
  <c r="AI19" i="2"/>
  <c r="Z19" i="2"/>
  <c r="V19" i="2"/>
  <c r="R19" i="2"/>
  <c r="J19" i="2"/>
  <c r="O46" i="2"/>
  <c r="J46" i="2"/>
  <c r="N46" i="2"/>
  <c r="L47" i="2"/>
  <c r="T47" i="2"/>
  <c r="AA46" i="2"/>
  <c r="F46" i="2"/>
  <c r="R39" i="2"/>
  <c r="I46" i="2"/>
  <c r="W46" i="2"/>
  <c r="AC46" i="2"/>
  <c r="U46" i="2"/>
  <c r="Q46" i="2"/>
  <c r="Y39" i="2"/>
  <c r="S10" i="2"/>
  <c r="AJ47" i="2"/>
  <c r="G39" i="2"/>
  <c r="D47" i="2"/>
  <c r="AJ22" i="2"/>
  <c r="AL13" i="2"/>
  <c r="M13" i="2"/>
  <c r="K10" i="2"/>
  <c r="C46" i="2"/>
  <c r="AN39" i="2"/>
  <c r="S46" i="2"/>
  <c r="I39" i="2"/>
  <c r="AD46" i="2"/>
  <c r="H47" i="2"/>
  <c r="Y47" i="2"/>
  <c r="Z46" i="2"/>
  <c r="AE46" i="2"/>
  <c r="C39" i="2"/>
  <c r="Q39" i="2"/>
  <c r="AF48" i="2"/>
  <c r="AL46" i="2"/>
  <c r="AH47" i="2"/>
  <c r="AE22" i="2"/>
  <c r="I13" i="2"/>
  <c r="AJ10" i="2"/>
  <c r="W10" i="2"/>
  <c r="G10" i="2"/>
  <c r="L11" i="179" s="1"/>
  <c r="T39" i="2"/>
  <c r="AN47" i="2"/>
  <c r="X48" i="2"/>
  <c r="AC39" i="2"/>
  <c r="G22" i="2"/>
  <c r="AO22" i="2"/>
  <c r="AF22" i="2"/>
  <c r="X22" i="2"/>
  <c r="L22" i="2"/>
  <c r="D22" i="2"/>
  <c r="G19" i="2"/>
  <c r="X16" i="2"/>
  <c r="G16" i="2"/>
  <c r="AL16" i="2"/>
  <c r="U16" i="2"/>
  <c r="E16" i="2"/>
  <c r="AC13" i="2"/>
  <c r="G13" i="2"/>
  <c r="L14" i="179" s="1"/>
  <c r="AM13" i="2"/>
  <c r="V13" i="2"/>
  <c r="R13" i="2"/>
  <c r="F13" i="2"/>
  <c r="K14" i="179" s="1"/>
  <c r="G14" i="179"/>
  <c r="AN10" i="2"/>
  <c r="AK10" i="2"/>
  <c r="P10" i="2"/>
  <c r="H10" i="2"/>
  <c r="K46" i="2"/>
  <c r="AG46" i="2"/>
  <c r="AH39" i="2"/>
  <c r="G47" i="2"/>
  <c r="AJ39" i="2"/>
  <c r="M46" i="2"/>
  <c r="R46" i="2"/>
  <c r="P46" i="2"/>
  <c r="AB46" i="2"/>
  <c r="E46" i="2"/>
  <c r="AC22" i="2"/>
  <c r="I10" i="2"/>
  <c r="I22" i="2"/>
  <c r="E22" i="2"/>
  <c r="AC19" i="2"/>
  <c r="P16" i="2"/>
  <c r="AE16" i="2"/>
  <c r="O16" i="2"/>
  <c r="AL19" i="2"/>
  <c r="I19" i="2"/>
  <c r="AA19" i="2"/>
  <c r="O19" i="2"/>
  <c r="K19" i="2"/>
  <c r="AB16" i="2"/>
  <c r="L16" i="2"/>
  <c r="AI13" i="2"/>
  <c r="AF10" i="2"/>
  <c r="AE10" i="2"/>
  <c r="O10" i="2"/>
  <c r="M22" i="2"/>
  <c r="AH19" i="2"/>
  <c r="U19" i="2"/>
  <c r="E19" i="2"/>
  <c r="AF16" i="2"/>
  <c r="Z13" i="2"/>
  <c r="J13" i="2"/>
  <c r="AL22" i="2"/>
  <c r="P22" i="2"/>
  <c r="H22" i="2"/>
  <c r="Y19" i="2"/>
  <c r="AK16" i="2"/>
  <c r="AA16" i="2"/>
  <c r="T16" i="2"/>
  <c r="K16" i="2"/>
  <c r="D16" i="2"/>
  <c r="I16" i="2"/>
  <c r="AD13" i="2"/>
  <c r="N13" i="2"/>
  <c r="AE13" i="2"/>
  <c r="AA13" i="2"/>
  <c r="AL10" i="2"/>
  <c r="AB10" i="2"/>
  <c r="U10" i="2"/>
  <c r="L10" i="2"/>
  <c r="E10" i="2"/>
  <c r="J11" i="179" s="1"/>
  <c r="Y22" i="2"/>
  <c r="Q19" i="2"/>
  <c r="Y16" i="2"/>
  <c r="AH13" i="2"/>
  <c r="Q13" i="2"/>
  <c r="K13" i="2"/>
  <c r="Y10" i="2"/>
  <c r="AE19" i="2"/>
  <c r="AC16" i="2"/>
  <c r="M16" i="2"/>
  <c r="O13" i="2"/>
  <c r="AC10" i="2"/>
  <c r="M10" i="2"/>
  <c r="W19" i="2"/>
  <c r="AH22" i="2"/>
  <c r="Q22" i="2"/>
  <c r="AM22" i="2"/>
  <c r="AI22" i="2"/>
  <c r="AD22" i="2"/>
  <c r="Z22" i="2"/>
  <c r="V22" i="2"/>
  <c r="R22" i="2"/>
  <c r="N22" i="2"/>
  <c r="J22" i="2"/>
  <c r="F22" i="2"/>
  <c r="AJ19" i="2"/>
  <c r="S19" i="2"/>
  <c r="C19" i="2"/>
  <c r="AO19" i="2"/>
  <c r="AK19" i="2"/>
  <c r="AF19" i="2"/>
  <c r="AB19" i="2"/>
  <c r="X19" i="2"/>
  <c r="T19" i="2"/>
  <c r="P19" i="2"/>
  <c r="L19" i="2"/>
  <c r="H19" i="2"/>
  <c r="D19" i="2"/>
  <c r="AH16" i="2"/>
  <c r="Q16" i="2"/>
  <c r="AM16" i="2"/>
  <c r="AI16" i="2"/>
  <c r="AD16" i="2"/>
  <c r="Z16" i="2"/>
  <c r="V16" i="2"/>
  <c r="R16" i="2"/>
  <c r="N16" i="2"/>
  <c r="J16" i="2"/>
  <c r="F16" i="2"/>
  <c r="AJ13" i="2"/>
  <c r="S13" i="2"/>
  <c r="C13" i="2"/>
  <c r="H14" i="179" s="1"/>
  <c r="AO13" i="2"/>
  <c r="AK13" i="2"/>
  <c r="AF13" i="2"/>
  <c r="AB13" i="2"/>
  <c r="X13" i="2"/>
  <c r="T13" i="2"/>
  <c r="P13" i="2"/>
  <c r="L13" i="2"/>
  <c r="H13" i="2"/>
  <c r="D13" i="2"/>
  <c r="I14" i="179" s="1"/>
  <c r="AH10" i="2"/>
  <c r="Q10" i="2"/>
  <c r="AM10" i="2"/>
  <c r="AI10" i="2"/>
  <c r="AD10" i="2"/>
  <c r="Z10" i="2"/>
  <c r="V10" i="2"/>
  <c r="R10" i="2"/>
  <c r="N10" i="2"/>
  <c r="J10" i="2"/>
  <c r="F10" i="2"/>
  <c r="K11" i="179" s="1"/>
  <c r="G11" i="179"/>
  <c r="F14" i="181" l="1"/>
  <c r="F14" i="180"/>
  <c r="F14" i="178"/>
  <c r="F14" i="179"/>
  <c r="F14" i="177"/>
  <c r="C14" i="179"/>
  <c r="C14" i="177"/>
  <c r="C14" i="181"/>
  <c r="C14" i="178"/>
  <c r="C14" i="180"/>
  <c r="D11" i="179"/>
  <c r="D11" i="181"/>
  <c r="D11" i="178"/>
  <c r="D11" i="180"/>
  <c r="D11" i="177"/>
  <c r="F11" i="177"/>
  <c r="F11" i="178"/>
  <c r="F11" i="180"/>
  <c r="F11" i="179"/>
  <c r="F11" i="181"/>
  <c r="D14" i="179"/>
  <c r="D14" i="177"/>
  <c r="D14" i="180"/>
  <c r="D14" i="178"/>
  <c r="D14" i="181"/>
  <c r="C11" i="180"/>
  <c r="C11" i="179"/>
  <c r="C11" i="181"/>
  <c r="C11" i="178"/>
  <c r="C11" i="177"/>
  <c r="B14" i="181"/>
  <c r="B14" i="180"/>
  <c r="B14" i="178"/>
  <c r="B14" i="179"/>
  <c r="B14" i="177"/>
  <c r="B11" i="179"/>
  <c r="B11" i="177"/>
  <c r="B11" i="178"/>
  <c r="B11" i="181"/>
  <c r="B11" i="180"/>
  <c r="H11" i="41"/>
  <c r="H11" i="145"/>
  <c r="H11" i="37"/>
  <c r="H11" i="38"/>
  <c r="H11" i="127"/>
  <c r="AE14" i="41"/>
  <c r="AE14" i="127"/>
  <c r="AE14" i="145"/>
  <c r="AE14" i="37"/>
  <c r="AE14" i="38"/>
  <c r="K14" i="127"/>
  <c r="K14" i="41"/>
  <c r="K14" i="38"/>
  <c r="K14" i="37"/>
  <c r="K14" i="145"/>
  <c r="Y14" i="41"/>
  <c r="Y14" i="145"/>
  <c r="Y14" i="127"/>
  <c r="Y14" i="38"/>
  <c r="Y14" i="37"/>
  <c r="Y11" i="41"/>
  <c r="Y11" i="127"/>
  <c r="Y11" i="38"/>
  <c r="Y11" i="145"/>
  <c r="Y11" i="37"/>
  <c r="L14" i="41"/>
  <c r="L14" i="145"/>
  <c r="L14" i="127"/>
  <c r="L14" i="37"/>
  <c r="L14" i="38"/>
  <c r="Q11" i="145"/>
  <c r="Q11" i="127"/>
  <c r="Q11" i="41"/>
  <c r="Q11" i="37"/>
  <c r="Q11" i="38"/>
  <c r="E11" i="127"/>
  <c r="E11" i="145"/>
  <c r="E11" i="37"/>
  <c r="E11" i="41"/>
  <c r="E11" i="38"/>
  <c r="R11" i="41"/>
  <c r="R11" i="127"/>
  <c r="R11" i="145"/>
  <c r="R11" i="37"/>
  <c r="R11" i="38"/>
  <c r="AC11" i="145"/>
  <c r="AC11" i="127"/>
  <c r="AC11" i="41"/>
  <c r="AC11" i="38"/>
  <c r="AC11" i="37"/>
  <c r="AB11" i="41"/>
  <c r="AB11" i="145"/>
  <c r="AB11" i="38"/>
  <c r="AB11" i="127"/>
  <c r="AB11" i="37"/>
  <c r="B14" i="41"/>
  <c r="B14" i="127"/>
  <c r="B14" i="37"/>
  <c r="B14" i="38"/>
  <c r="B14" i="145"/>
  <c r="R14" i="41"/>
  <c r="R14" i="145"/>
  <c r="R14" i="37"/>
  <c r="R14" i="127"/>
  <c r="R14" i="38"/>
  <c r="AI14" i="127"/>
  <c r="AI14" i="41"/>
  <c r="AI14" i="145"/>
  <c r="AI14" i="38"/>
  <c r="AI14" i="37"/>
  <c r="I14" i="41"/>
  <c r="I14" i="145"/>
  <c r="I14" i="127"/>
  <c r="I14" i="38"/>
  <c r="I14" i="37"/>
  <c r="AB14" i="41"/>
  <c r="AB14" i="145"/>
  <c r="AB14" i="127"/>
  <c r="AB14" i="37"/>
  <c r="AB14" i="38"/>
  <c r="V11" i="41"/>
  <c r="V11" i="145"/>
  <c r="V11" i="127"/>
  <c r="V11" i="37"/>
  <c r="V11" i="38"/>
  <c r="C11" i="41"/>
  <c r="C11" i="145"/>
  <c r="C11" i="127"/>
  <c r="C11" i="38"/>
  <c r="C11" i="37"/>
  <c r="AH11" i="41"/>
  <c r="AH11" i="145"/>
  <c r="AH11" i="127"/>
  <c r="AH11" i="37"/>
  <c r="AH11" i="38"/>
  <c r="P14" i="41"/>
  <c r="P14" i="145"/>
  <c r="P14" i="127"/>
  <c r="P14" i="37"/>
  <c r="P14" i="38"/>
  <c r="AD11" i="41"/>
  <c r="AD11" i="145"/>
  <c r="AD11" i="37"/>
  <c r="AD11" i="127"/>
  <c r="AD11" i="38"/>
  <c r="G14" i="145"/>
  <c r="G14" i="127"/>
  <c r="G14" i="41"/>
  <c r="G14" i="38"/>
  <c r="G14" i="37"/>
  <c r="M11" i="127"/>
  <c r="M11" i="41"/>
  <c r="M11" i="37"/>
  <c r="M11" i="38"/>
  <c r="M11" i="145"/>
  <c r="U11" i="127"/>
  <c r="U11" i="37"/>
  <c r="U11" i="145"/>
  <c r="U11" i="38"/>
  <c r="U11" i="41"/>
  <c r="AI11" i="145"/>
  <c r="AI11" i="41"/>
  <c r="AI11" i="127"/>
  <c r="AI11" i="37"/>
  <c r="AI11" i="38"/>
  <c r="O14" i="127"/>
  <c r="O14" i="145"/>
  <c r="O14" i="38"/>
  <c r="O14" i="37"/>
  <c r="O14" i="41"/>
  <c r="K11" i="41"/>
  <c r="K11" i="145"/>
  <c r="K11" i="127"/>
  <c r="K11" i="38"/>
  <c r="K11" i="37"/>
  <c r="AD14" i="41"/>
  <c r="AD14" i="145"/>
  <c r="AD14" i="37"/>
  <c r="AD14" i="38"/>
  <c r="AD14" i="127"/>
  <c r="W14" i="145"/>
  <c r="W14" i="127"/>
  <c r="W14" i="41"/>
  <c r="W14" i="38"/>
  <c r="W14" i="37"/>
  <c r="L11" i="41"/>
  <c r="L11" i="145"/>
  <c r="L11" i="37"/>
  <c r="L11" i="127"/>
  <c r="L11" i="38"/>
  <c r="P11" i="41"/>
  <c r="P11" i="145"/>
  <c r="P11" i="37"/>
  <c r="P11" i="38"/>
  <c r="P11" i="127"/>
  <c r="AG11" i="41"/>
  <c r="AG11" i="127"/>
  <c r="AG11" i="145"/>
  <c r="AG11" i="38"/>
  <c r="AG11" i="37"/>
  <c r="F14" i="41"/>
  <c r="F14" i="145"/>
  <c r="F14" i="37"/>
  <c r="F14" i="127"/>
  <c r="F14" i="38"/>
  <c r="V14" i="41"/>
  <c r="V14" i="145"/>
  <c r="V14" i="37"/>
  <c r="V14" i="127"/>
  <c r="V14" i="38"/>
  <c r="G11" i="41"/>
  <c r="G11" i="127"/>
  <c r="G11" i="38"/>
  <c r="G11" i="145"/>
  <c r="G11" i="37"/>
  <c r="AF11" i="41"/>
  <c r="AF11" i="145"/>
  <c r="AF11" i="38"/>
  <c r="AF11" i="37"/>
  <c r="AF11" i="127"/>
  <c r="H14" i="41"/>
  <c r="H14" i="127"/>
  <c r="H14" i="145"/>
  <c r="H14" i="37"/>
  <c r="H14" i="38"/>
  <c r="D14" i="41"/>
  <c r="D14" i="145"/>
  <c r="D14" i="127"/>
  <c r="D14" i="37"/>
  <c r="D14" i="38"/>
  <c r="Z11" i="41"/>
  <c r="Z11" i="145"/>
  <c r="Z11" i="127"/>
  <c r="Z11" i="37"/>
  <c r="Z11" i="38"/>
  <c r="B11" i="41"/>
  <c r="B11" i="145"/>
  <c r="B11" i="37"/>
  <c r="B11" i="38"/>
  <c r="B11" i="127"/>
  <c r="AG14" i="41"/>
  <c r="AG14" i="145"/>
  <c r="AG14" i="127"/>
  <c r="AG14" i="37"/>
  <c r="AG14" i="38"/>
  <c r="C14" i="41"/>
  <c r="C14" i="127"/>
  <c r="C14" i="38"/>
  <c r="C14" i="37"/>
  <c r="C14" i="145"/>
  <c r="AF14" i="41"/>
  <c r="AF14" i="145"/>
  <c r="AF14" i="127"/>
  <c r="AF14" i="37"/>
  <c r="AF14" i="38"/>
  <c r="S14" i="41"/>
  <c r="S14" i="127"/>
  <c r="S14" i="38"/>
  <c r="S14" i="37"/>
  <c r="S14" i="145"/>
  <c r="Q14" i="41"/>
  <c r="Q14" i="145"/>
  <c r="Q14" i="127"/>
  <c r="Q14" i="38"/>
  <c r="Q14" i="37"/>
  <c r="X11" i="41"/>
  <c r="X11" i="145"/>
  <c r="X11" i="38"/>
  <c r="X11" i="37"/>
  <c r="X11" i="127"/>
  <c r="N14" i="41"/>
  <c r="N14" i="145"/>
  <c r="N14" i="37"/>
  <c r="N14" i="127"/>
  <c r="N14" i="38"/>
  <c r="S11" i="41"/>
  <c r="S11" i="145"/>
  <c r="S11" i="127"/>
  <c r="S11" i="38"/>
  <c r="S11" i="37"/>
  <c r="O11" i="41"/>
  <c r="O11" i="127"/>
  <c r="O11" i="145"/>
  <c r="O11" i="38"/>
  <c r="O11" i="37"/>
  <c r="AE11" i="41"/>
  <c r="AE11" i="145"/>
  <c r="AE11" i="127"/>
  <c r="AE11" i="37"/>
  <c r="AE11" i="38"/>
  <c r="D11" i="41"/>
  <c r="D11" i="145"/>
  <c r="D11" i="37"/>
  <c r="D11" i="127"/>
  <c r="D11" i="38"/>
  <c r="T11" i="41"/>
  <c r="T11" i="145"/>
  <c r="T11" i="37"/>
  <c r="T11" i="127"/>
  <c r="T11" i="38"/>
  <c r="J14" i="41"/>
  <c r="J14" i="145"/>
  <c r="J14" i="37"/>
  <c r="J14" i="127"/>
  <c r="J14" i="38"/>
  <c r="Z14" i="41"/>
  <c r="Z14" i="37"/>
  <c r="Z14" i="38"/>
  <c r="Z14" i="127"/>
  <c r="Z14" i="145"/>
  <c r="M14" i="41"/>
  <c r="M14" i="127"/>
  <c r="M14" i="38"/>
  <c r="M14" i="145"/>
  <c r="M14" i="37"/>
  <c r="W11" i="41"/>
  <c r="W11" i="127"/>
  <c r="W11" i="38"/>
  <c r="W11" i="145"/>
  <c r="W11" i="37"/>
  <c r="E14" i="41"/>
  <c r="E14" i="127"/>
  <c r="E14" i="145"/>
  <c r="E14" i="38"/>
  <c r="E14" i="37"/>
  <c r="F11" i="41"/>
  <c r="F11" i="145"/>
  <c r="F11" i="127"/>
  <c r="F11" i="37"/>
  <c r="F11" i="38"/>
  <c r="U14" i="41"/>
  <c r="U14" i="127"/>
  <c r="U14" i="145"/>
  <c r="U14" i="38"/>
  <c r="U14" i="37"/>
  <c r="X14" i="41"/>
  <c r="X14" i="145"/>
  <c r="X14" i="127"/>
  <c r="X14" i="37"/>
  <c r="X14" i="38"/>
  <c r="T14" i="41"/>
  <c r="T14" i="145"/>
  <c r="T14" i="127"/>
  <c r="T14" i="37"/>
  <c r="T14" i="38"/>
  <c r="I11" i="41"/>
  <c r="I11" i="127"/>
  <c r="I11" i="145"/>
  <c r="I11" i="37"/>
  <c r="I11" i="38"/>
  <c r="AC14" i="41"/>
  <c r="AC14" i="127"/>
  <c r="AC14" i="145"/>
  <c r="AC14" i="37"/>
  <c r="AC14" i="38"/>
  <c r="J11" i="41"/>
  <c r="J11" i="127"/>
  <c r="J11" i="145"/>
  <c r="J11" i="37"/>
  <c r="J11" i="38"/>
  <c r="N11" i="41"/>
  <c r="N11" i="145"/>
  <c r="N11" i="127"/>
  <c r="N11" i="37"/>
  <c r="N11" i="38"/>
  <c r="AH14" i="41"/>
  <c r="AH14" i="145"/>
  <c r="AH14" i="37"/>
  <c r="AH14" i="38"/>
  <c r="AH14" i="127"/>
  <c r="B14" i="165"/>
  <c r="B14" i="138"/>
  <c r="B14" i="120"/>
  <c r="B14" i="122"/>
  <c r="B14" i="123"/>
  <c r="D14" i="123"/>
  <c r="D14" i="165"/>
  <c r="D14" i="138"/>
  <c r="D14" i="120"/>
  <c r="D14" i="122"/>
  <c r="F14" i="165"/>
  <c r="F14" i="138"/>
  <c r="F14" i="120"/>
  <c r="F14" i="122"/>
  <c r="F14" i="123"/>
  <c r="G14" i="123"/>
  <c r="G14" i="165"/>
  <c r="G14" i="138"/>
  <c r="G14" i="120"/>
  <c r="G14" i="122"/>
  <c r="B11" i="138"/>
  <c r="B11" i="123"/>
  <c r="B11" i="122"/>
  <c r="B11" i="165"/>
  <c r="B11" i="120"/>
  <c r="F11" i="138"/>
  <c r="F11" i="123"/>
  <c r="F11" i="122"/>
  <c r="F11" i="165"/>
  <c r="F11" i="120"/>
  <c r="G11" i="120"/>
  <c r="G11" i="138"/>
  <c r="G11" i="123"/>
  <c r="G11" i="122"/>
  <c r="G11" i="165"/>
  <c r="D11" i="122"/>
  <c r="D11" i="165"/>
  <c r="D11" i="120"/>
  <c r="D11" i="138"/>
  <c r="D11" i="123"/>
  <c r="C11" i="120"/>
  <c r="C11" i="138"/>
  <c r="C11" i="123"/>
  <c r="C11" i="122"/>
  <c r="C11" i="165"/>
  <c r="C14" i="123"/>
  <c r="C14" i="165"/>
  <c r="C14" i="138"/>
  <c r="C14" i="120"/>
  <c r="C14" i="122"/>
  <c r="E11" i="138"/>
  <c r="E11" i="123"/>
  <c r="E11" i="122"/>
  <c r="E11" i="165"/>
  <c r="E11" i="120"/>
  <c r="C13" i="150"/>
  <c r="C13" i="148"/>
  <c r="C13" i="147"/>
  <c r="C13" i="146"/>
  <c r="C13" i="149"/>
  <c r="C13" i="115"/>
  <c r="C13" i="40"/>
  <c r="C13" i="174"/>
  <c r="C13" i="42"/>
  <c r="C13" i="173"/>
  <c r="C13" i="29"/>
  <c r="C13" i="77"/>
  <c r="C13" i="21"/>
  <c r="C13" i="114"/>
  <c r="C13" i="104"/>
  <c r="C13" i="99"/>
  <c r="Z16" i="150"/>
  <c r="Z16" i="148"/>
  <c r="Z16" i="147"/>
  <c r="Z16" i="146"/>
  <c r="Z16" i="149"/>
  <c r="Z16" i="174"/>
  <c r="Z16" i="115"/>
  <c r="Z16" i="40"/>
  <c r="Z16" i="77"/>
  <c r="Z16" i="29"/>
  <c r="Z16" i="42"/>
  <c r="Z16" i="173"/>
  <c r="Z16" i="21"/>
  <c r="Z16" i="114"/>
  <c r="Z16" i="104"/>
  <c r="Z16" i="99"/>
  <c r="L19" i="150"/>
  <c r="L19" i="148"/>
  <c r="L19" i="147"/>
  <c r="L19" i="146"/>
  <c r="L19" i="149"/>
  <c r="L19" i="174"/>
  <c r="L19" i="115"/>
  <c r="L19" i="40"/>
  <c r="L19" i="77"/>
  <c r="L19" i="29"/>
  <c r="L19" i="42"/>
  <c r="L19" i="173"/>
  <c r="L19" i="21"/>
  <c r="L19" i="114"/>
  <c r="L19" i="99"/>
  <c r="L19" i="104"/>
  <c r="Z22" i="150"/>
  <c r="Z22" i="148"/>
  <c r="Z22" i="147"/>
  <c r="Z22" i="146"/>
  <c r="Z22" i="149"/>
  <c r="Z22" i="115"/>
  <c r="Z22" i="40"/>
  <c r="Z22" i="174"/>
  <c r="Z22" i="77"/>
  <c r="Z22" i="29"/>
  <c r="Z22" i="42"/>
  <c r="Z22" i="173"/>
  <c r="Z22" i="21"/>
  <c r="Z22" i="114"/>
  <c r="Z22" i="104"/>
  <c r="Z22" i="99"/>
  <c r="M10" i="150"/>
  <c r="M10" i="148"/>
  <c r="M10" i="146"/>
  <c r="M10" i="147"/>
  <c r="M10" i="149"/>
  <c r="M10" i="115"/>
  <c r="M10" i="40"/>
  <c r="M10" i="174"/>
  <c r="M10" i="29"/>
  <c r="M10" i="42"/>
  <c r="M10" i="173"/>
  <c r="M10" i="77"/>
  <c r="M10" i="21"/>
  <c r="M10" i="114"/>
  <c r="M10" i="104"/>
  <c r="M10" i="99"/>
  <c r="Y10" i="150"/>
  <c r="Y10" i="148"/>
  <c r="Y10" i="147"/>
  <c r="Y10" i="146"/>
  <c r="Y10" i="149"/>
  <c r="Y10" i="174"/>
  <c r="Y10" i="115"/>
  <c r="Y10" i="40"/>
  <c r="Y10" i="77"/>
  <c r="Y10" i="42"/>
  <c r="Y10" i="173"/>
  <c r="Y10" i="29"/>
  <c r="Y10" i="21"/>
  <c r="Y10" i="114"/>
  <c r="Y10" i="104"/>
  <c r="Y10" i="99"/>
  <c r="AA13" i="150"/>
  <c r="AA13" i="147"/>
  <c r="AA13" i="148"/>
  <c r="AA13" i="146"/>
  <c r="AA13" i="149"/>
  <c r="AA13" i="174"/>
  <c r="AA13" i="115"/>
  <c r="AA13" i="40"/>
  <c r="AA13" i="77"/>
  <c r="AA13" i="42"/>
  <c r="AA13" i="173"/>
  <c r="AA13" i="21"/>
  <c r="AA13" i="114"/>
  <c r="AA13" i="29"/>
  <c r="AA13" i="99"/>
  <c r="AA13" i="104"/>
  <c r="D16" i="150"/>
  <c r="D16" i="148"/>
  <c r="D16" i="147"/>
  <c r="D16" i="146"/>
  <c r="D16" i="174"/>
  <c r="D16" i="149"/>
  <c r="D16" i="40"/>
  <c r="D16" i="77"/>
  <c r="D16" i="29"/>
  <c r="D16" i="115"/>
  <c r="D16" i="104"/>
  <c r="D16" i="173"/>
  <c r="D16" i="42"/>
  <c r="D16" i="21"/>
  <c r="D16" i="99"/>
  <c r="D16" i="114"/>
  <c r="O10" i="150"/>
  <c r="O10" i="148"/>
  <c r="O10" i="147"/>
  <c r="O10" i="146"/>
  <c r="O10" i="149"/>
  <c r="O10" i="174"/>
  <c r="O10" i="115"/>
  <c r="O10" i="40"/>
  <c r="O10" i="77"/>
  <c r="O10" i="29"/>
  <c r="O10" i="42"/>
  <c r="O10" i="173"/>
  <c r="O10" i="104"/>
  <c r="O10" i="21"/>
  <c r="O10" i="99"/>
  <c r="O10" i="114"/>
  <c r="I19" i="150"/>
  <c r="I19" i="148"/>
  <c r="I19" i="147"/>
  <c r="I19" i="146"/>
  <c r="I19" i="149"/>
  <c r="I19" i="174"/>
  <c r="I19" i="115"/>
  <c r="I19" i="40"/>
  <c r="I19" i="77"/>
  <c r="I19" i="29"/>
  <c r="I19" i="42"/>
  <c r="I19" i="173"/>
  <c r="I19" i="104"/>
  <c r="I19" i="21"/>
  <c r="I19" i="114"/>
  <c r="I19" i="99"/>
  <c r="P46" i="104"/>
  <c r="P46" i="114"/>
  <c r="P46" i="99"/>
  <c r="P46" i="173"/>
  <c r="P46" i="21"/>
  <c r="X16" i="150"/>
  <c r="X16" i="148"/>
  <c r="X16" i="146"/>
  <c r="X16" i="147"/>
  <c r="X16" i="149"/>
  <c r="X16" i="174"/>
  <c r="X16" i="115"/>
  <c r="X16" i="77"/>
  <c r="X16" i="29"/>
  <c r="X16" i="40"/>
  <c r="X16" i="42"/>
  <c r="X16" i="104"/>
  <c r="X16" i="114"/>
  <c r="X16" i="173"/>
  <c r="X16" i="99"/>
  <c r="X16" i="21"/>
  <c r="I13" i="150"/>
  <c r="I13" i="148"/>
  <c r="I13" i="147"/>
  <c r="I13" i="146"/>
  <c r="I13" i="149"/>
  <c r="I13" i="174"/>
  <c r="I13" i="115"/>
  <c r="I13" i="40"/>
  <c r="I13" i="77"/>
  <c r="I13" i="29"/>
  <c r="I13" i="42"/>
  <c r="I13" i="173"/>
  <c r="I13" i="104"/>
  <c r="I13" i="21"/>
  <c r="I13" i="99"/>
  <c r="I13" i="114"/>
  <c r="H47" i="173"/>
  <c r="H47" i="21"/>
  <c r="H47" i="104"/>
  <c r="H47" i="114"/>
  <c r="H47" i="99"/>
  <c r="Y39" i="150"/>
  <c r="Y39" i="148"/>
  <c r="Y39" i="147"/>
  <c r="Y39" i="146"/>
  <c r="Y39" i="149"/>
  <c r="Y39" i="174"/>
  <c r="Y39" i="115"/>
  <c r="Y39" i="40"/>
  <c r="Y39" i="77"/>
  <c r="Y39" i="29"/>
  <c r="Y39" i="42"/>
  <c r="Y39" i="104"/>
  <c r="Y39" i="173"/>
  <c r="Y39" i="21"/>
  <c r="Y39" i="114"/>
  <c r="Y39" i="99"/>
  <c r="AM19" i="150"/>
  <c r="AM19" i="148"/>
  <c r="AM19" i="147"/>
  <c r="AM19" i="146"/>
  <c r="AM19" i="174"/>
  <c r="AM19" i="115"/>
  <c r="AM19" i="40"/>
  <c r="AM19" i="149"/>
  <c r="AM19" i="42"/>
  <c r="AM19" i="173"/>
  <c r="AM19" i="29"/>
  <c r="AM19" i="77"/>
  <c r="AM19" i="21"/>
  <c r="AM19" i="114"/>
  <c r="AM19" i="104"/>
  <c r="AM19" i="99"/>
  <c r="AN19" i="150"/>
  <c r="AN19" i="148"/>
  <c r="AN19" i="147"/>
  <c r="AN19" i="146"/>
  <c r="AN19" i="149"/>
  <c r="AN19" i="174"/>
  <c r="AN19" i="115"/>
  <c r="AN19" i="40"/>
  <c r="AN19" i="77"/>
  <c r="AN19" i="29"/>
  <c r="AN19" i="42"/>
  <c r="AN19" i="173"/>
  <c r="AN19" i="21"/>
  <c r="AN19" i="114"/>
  <c r="AN19" i="104"/>
  <c r="AN19" i="99"/>
  <c r="T10" i="150"/>
  <c r="T10" i="148"/>
  <c r="T10" i="147"/>
  <c r="T10" i="146"/>
  <c r="T10" i="149"/>
  <c r="T10" i="174"/>
  <c r="T10" i="115"/>
  <c r="T10" i="77"/>
  <c r="T10" i="29"/>
  <c r="T10" i="42"/>
  <c r="T10" i="104"/>
  <c r="T10" i="40"/>
  <c r="T10" i="114"/>
  <c r="T10" i="99"/>
  <c r="T10" i="173"/>
  <c r="T10" i="21"/>
  <c r="W39" i="150"/>
  <c r="W39" i="147"/>
  <c r="W39" i="148"/>
  <c r="W39" i="146"/>
  <c r="W39" i="174"/>
  <c r="W39" i="115"/>
  <c r="W39" i="149"/>
  <c r="W39" i="29"/>
  <c r="W39" i="42"/>
  <c r="W39" i="77"/>
  <c r="W39" i="40"/>
  <c r="W39" i="173"/>
  <c r="W39" i="21"/>
  <c r="W39" i="114"/>
  <c r="W39" i="99"/>
  <c r="W39" i="104"/>
  <c r="AD10" i="150"/>
  <c r="AD10" i="148"/>
  <c r="AD10" i="147"/>
  <c r="AD10" i="149"/>
  <c r="AD10" i="146"/>
  <c r="AD10" i="174"/>
  <c r="AD10" i="115"/>
  <c r="AD10" i="40"/>
  <c r="AD10" i="77"/>
  <c r="AD10" i="29"/>
  <c r="AD10" i="42"/>
  <c r="AD10" i="173"/>
  <c r="AD10" i="21"/>
  <c r="AD10" i="114"/>
  <c r="AD10" i="99"/>
  <c r="AD10" i="104"/>
  <c r="C14" i="118"/>
  <c r="D14" i="93"/>
  <c r="C14" i="91"/>
  <c r="C14" i="175"/>
  <c r="C14" i="92"/>
  <c r="C14" i="94"/>
  <c r="AF13" i="150"/>
  <c r="AF13" i="148"/>
  <c r="AF13" i="147"/>
  <c r="AF13" i="149"/>
  <c r="AF13" i="146"/>
  <c r="AF13" i="174"/>
  <c r="AF13" i="115"/>
  <c r="AF13" i="40"/>
  <c r="AF13" i="77"/>
  <c r="AF13" i="29"/>
  <c r="AF13" i="42"/>
  <c r="AF13" i="173"/>
  <c r="AF13" i="21"/>
  <c r="AF13" i="114"/>
  <c r="AF13" i="99"/>
  <c r="AF13" i="104"/>
  <c r="N16" i="150"/>
  <c r="N16" i="148"/>
  <c r="N16" i="147"/>
  <c r="N16" i="146"/>
  <c r="N16" i="149"/>
  <c r="N16" i="174"/>
  <c r="N16" i="115"/>
  <c r="N16" i="40"/>
  <c r="N16" i="77"/>
  <c r="N16" i="29"/>
  <c r="N16" i="42"/>
  <c r="N16" i="173"/>
  <c r="N16" i="21"/>
  <c r="N16" i="114"/>
  <c r="N16" i="104"/>
  <c r="N16" i="99"/>
  <c r="Q16" i="150"/>
  <c r="Q16" i="148"/>
  <c r="Q16" i="147"/>
  <c r="Q16" i="146"/>
  <c r="Q16" i="115"/>
  <c r="Q16" i="40"/>
  <c r="Q16" i="149"/>
  <c r="Q16" i="174"/>
  <c r="Q16" i="29"/>
  <c r="Q16" i="42"/>
  <c r="Q16" i="173"/>
  <c r="Q16" i="77"/>
  <c r="Q16" i="21"/>
  <c r="Q16" i="114"/>
  <c r="Q16" i="104"/>
  <c r="Q16" i="99"/>
  <c r="P19" i="150"/>
  <c r="P19" i="148"/>
  <c r="P19" i="147"/>
  <c r="P19" i="149"/>
  <c r="P19" i="115"/>
  <c r="P19" i="40"/>
  <c r="P19" i="146"/>
  <c r="P19" i="174"/>
  <c r="P19" i="77"/>
  <c r="P19" i="29"/>
  <c r="P19" i="42"/>
  <c r="P19" i="173"/>
  <c r="P19" i="21"/>
  <c r="P19" i="114"/>
  <c r="P19" i="104"/>
  <c r="P19" i="99"/>
  <c r="S19" i="150"/>
  <c r="S19" i="148"/>
  <c r="S19" i="147"/>
  <c r="S19" i="146"/>
  <c r="S19" i="115"/>
  <c r="S19" i="40"/>
  <c r="S19" i="174"/>
  <c r="S19" i="149"/>
  <c r="S19" i="29"/>
  <c r="S19" i="42"/>
  <c r="S19" i="173"/>
  <c r="S19" i="77"/>
  <c r="S19" i="21"/>
  <c r="S19" i="114"/>
  <c r="S19" i="104"/>
  <c r="S19" i="99"/>
  <c r="AD22" i="150"/>
  <c r="AD22" i="148"/>
  <c r="AD22" i="147"/>
  <c r="AD22" i="146"/>
  <c r="AD22" i="149"/>
  <c r="AD22" i="174"/>
  <c r="AD22" i="115"/>
  <c r="AD22" i="40"/>
  <c r="AD22" i="77"/>
  <c r="AD22" i="29"/>
  <c r="AD22" i="42"/>
  <c r="AD22" i="173"/>
  <c r="AD22" i="21"/>
  <c r="AD22" i="114"/>
  <c r="AD22" i="104"/>
  <c r="AD22" i="99"/>
  <c r="Q22" i="150"/>
  <c r="Q22" i="148"/>
  <c r="Q22" i="147"/>
  <c r="Q22" i="146"/>
  <c r="Q22" i="115"/>
  <c r="Q22" i="40"/>
  <c r="Q22" i="149"/>
  <c r="Q22" i="174"/>
  <c r="Q22" i="77"/>
  <c r="Q22" i="42"/>
  <c r="Q22" i="173"/>
  <c r="Q22" i="21"/>
  <c r="Q22" i="114"/>
  <c r="Q22" i="29"/>
  <c r="Q22" i="104"/>
  <c r="Q22" i="99"/>
  <c r="AC10" i="150"/>
  <c r="AC10" i="148"/>
  <c r="AC10" i="147"/>
  <c r="AC10" i="146"/>
  <c r="AC10" i="149"/>
  <c r="AC10" i="115"/>
  <c r="AC10" i="40"/>
  <c r="AC10" i="174"/>
  <c r="AC10" i="29"/>
  <c r="AC10" i="42"/>
  <c r="AC10" i="173"/>
  <c r="AC10" i="77"/>
  <c r="AC10" i="21"/>
  <c r="AC10" i="114"/>
  <c r="AC10" i="104"/>
  <c r="AC10" i="99"/>
  <c r="M16" i="150"/>
  <c r="M16" i="148"/>
  <c r="M16" i="147"/>
  <c r="M16" i="146"/>
  <c r="M16" i="115"/>
  <c r="M16" i="40"/>
  <c r="M16" i="149"/>
  <c r="M16" i="174"/>
  <c r="M16" i="77"/>
  <c r="M16" i="42"/>
  <c r="M16" i="173"/>
  <c r="M16" i="21"/>
  <c r="M16" i="114"/>
  <c r="M16" i="104"/>
  <c r="M16" i="99"/>
  <c r="M16" i="29"/>
  <c r="AH13" i="150"/>
  <c r="AH13" i="148"/>
  <c r="AH13" i="147"/>
  <c r="AH13" i="149"/>
  <c r="AH13" i="174"/>
  <c r="AH13" i="146"/>
  <c r="AH13" i="115"/>
  <c r="AH13" i="77"/>
  <c r="AH13" i="29"/>
  <c r="AH13" i="40"/>
  <c r="AH13" i="42"/>
  <c r="AH13" i="104"/>
  <c r="AH13" i="173"/>
  <c r="AH13" i="99"/>
  <c r="AH13" i="114"/>
  <c r="AH13" i="21"/>
  <c r="Y22" i="150"/>
  <c r="Y22" i="148"/>
  <c r="Y22" i="147"/>
  <c r="Y22" i="146"/>
  <c r="Y22" i="115"/>
  <c r="Y22" i="40"/>
  <c r="Y22" i="174"/>
  <c r="Y22" i="149"/>
  <c r="Y22" i="42"/>
  <c r="Y22" i="173"/>
  <c r="Y22" i="29"/>
  <c r="Y22" i="77"/>
  <c r="Y22" i="21"/>
  <c r="Y22" i="114"/>
  <c r="Y22" i="104"/>
  <c r="Y22" i="99"/>
  <c r="U10" i="150"/>
  <c r="U10" i="148"/>
  <c r="U10" i="147"/>
  <c r="U10" i="149"/>
  <c r="U10" i="146"/>
  <c r="U10" i="115"/>
  <c r="U10" i="40"/>
  <c r="U10" i="174"/>
  <c r="U10" i="42"/>
  <c r="U10" i="173"/>
  <c r="U10" i="29"/>
  <c r="U10" i="21"/>
  <c r="U10" i="114"/>
  <c r="U10" i="77"/>
  <c r="U10" i="104"/>
  <c r="U10" i="99"/>
  <c r="AE13" i="150"/>
  <c r="AE13" i="148"/>
  <c r="AE13" i="147"/>
  <c r="AE13" i="146"/>
  <c r="AE13" i="149"/>
  <c r="AE13" i="115"/>
  <c r="AE13" i="40"/>
  <c r="AE13" i="174"/>
  <c r="AE13" i="29"/>
  <c r="AE13" i="42"/>
  <c r="AE13" i="173"/>
  <c r="AE13" i="77"/>
  <c r="AE13" i="21"/>
  <c r="AE13" i="114"/>
  <c r="AE13" i="104"/>
  <c r="AE13" i="99"/>
  <c r="K16" i="150"/>
  <c r="K16" i="148"/>
  <c r="K16" i="147"/>
  <c r="K16" i="146"/>
  <c r="K16" i="149"/>
  <c r="K16" i="174"/>
  <c r="K16" i="115"/>
  <c r="K16" i="40"/>
  <c r="K16" i="77"/>
  <c r="K16" i="29"/>
  <c r="K16" i="42"/>
  <c r="K16" i="173"/>
  <c r="K16" i="104"/>
  <c r="K16" i="21"/>
  <c r="K16" i="99"/>
  <c r="K16" i="114"/>
  <c r="Y19" i="150"/>
  <c r="Y19" i="148"/>
  <c r="Y19" i="147"/>
  <c r="Y19" i="146"/>
  <c r="Y19" i="149"/>
  <c r="Y19" i="174"/>
  <c r="Y19" i="115"/>
  <c r="Y19" i="40"/>
  <c r="Y19" i="77"/>
  <c r="Y19" i="29"/>
  <c r="Y19" i="42"/>
  <c r="Y19" i="173"/>
  <c r="Y19" i="104"/>
  <c r="Y19" i="21"/>
  <c r="Y19" i="114"/>
  <c r="Y19" i="99"/>
  <c r="E19" i="150"/>
  <c r="E19" i="148"/>
  <c r="E19" i="147"/>
  <c r="E19" i="146"/>
  <c r="E19" i="149"/>
  <c r="E19" i="115"/>
  <c r="E19" i="40"/>
  <c r="E19" i="77"/>
  <c r="E19" i="29"/>
  <c r="E19" i="174"/>
  <c r="E19" i="42"/>
  <c r="E19" i="173"/>
  <c r="E19" i="104"/>
  <c r="E19" i="21"/>
  <c r="E19" i="99"/>
  <c r="E19" i="114"/>
  <c r="AH19" i="150"/>
  <c r="AH19" i="148"/>
  <c r="AH19" i="146"/>
  <c r="AH19" i="147"/>
  <c r="AH19" i="149"/>
  <c r="AH19" i="174"/>
  <c r="AH19" i="40"/>
  <c r="AH19" i="77"/>
  <c r="AH19" i="29"/>
  <c r="AH19" i="115"/>
  <c r="AH19" i="104"/>
  <c r="AH19" i="173"/>
  <c r="AH19" i="42"/>
  <c r="AH19" i="21"/>
  <c r="AH19" i="114"/>
  <c r="AH19" i="99"/>
  <c r="AE10" i="150"/>
  <c r="AE10" i="148"/>
  <c r="AE10" i="147"/>
  <c r="AE10" i="146"/>
  <c r="AE10" i="149"/>
  <c r="AE10" i="174"/>
  <c r="AE10" i="115"/>
  <c r="AE10" i="40"/>
  <c r="AE10" i="77"/>
  <c r="AE10" i="29"/>
  <c r="AE10" i="42"/>
  <c r="AE10" i="173"/>
  <c r="AE10" i="104"/>
  <c r="AE10" i="21"/>
  <c r="AE10" i="99"/>
  <c r="AE10" i="114"/>
  <c r="K19" i="150"/>
  <c r="K19" i="148"/>
  <c r="K19" i="147"/>
  <c r="K19" i="146"/>
  <c r="K19" i="149"/>
  <c r="K19" i="115"/>
  <c r="K19" i="40"/>
  <c r="K19" i="174"/>
  <c r="K19" i="42"/>
  <c r="K19" i="173"/>
  <c r="K19" i="29"/>
  <c r="K19" i="77"/>
  <c r="K19" i="21"/>
  <c r="K19" i="114"/>
  <c r="K19" i="104"/>
  <c r="K19" i="99"/>
  <c r="AL19" i="150"/>
  <c r="AL19" i="148"/>
  <c r="AL19" i="147"/>
  <c r="AL19" i="149"/>
  <c r="AL19" i="174"/>
  <c r="AL19" i="146"/>
  <c r="AL19" i="115"/>
  <c r="AL19" i="77"/>
  <c r="AL19" i="29"/>
  <c r="AL19" i="42"/>
  <c r="AL19" i="40"/>
  <c r="AL19" i="104"/>
  <c r="AL19" i="99"/>
  <c r="AL19" i="114"/>
  <c r="AL19" i="173"/>
  <c r="AL19" i="21"/>
  <c r="AE16" i="150"/>
  <c r="AE16" i="148"/>
  <c r="AE16" i="147"/>
  <c r="AE16" i="146"/>
  <c r="AE16" i="149"/>
  <c r="AE16" i="174"/>
  <c r="AE16" i="115"/>
  <c r="AE16" i="40"/>
  <c r="AE16" i="77"/>
  <c r="AE16" i="29"/>
  <c r="AE16" i="42"/>
  <c r="AE16" i="173"/>
  <c r="AE16" i="104"/>
  <c r="AE16" i="21"/>
  <c r="AE16" i="99"/>
  <c r="AE16" i="114"/>
  <c r="E22" i="150"/>
  <c r="E22" i="148"/>
  <c r="E22" i="147"/>
  <c r="E22" i="146"/>
  <c r="E22" i="115"/>
  <c r="E22" i="40"/>
  <c r="E22" i="149"/>
  <c r="E22" i="174"/>
  <c r="E22" i="29"/>
  <c r="E22" i="42"/>
  <c r="E22" i="173"/>
  <c r="E22" i="77"/>
  <c r="E22" i="21"/>
  <c r="E22" i="114"/>
  <c r="E22" i="104"/>
  <c r="E22" i="99"/>
  <c r="AC22" i="150"/>
  <c r="AC22" i="148"/>
  <c r="AC22" i="147"/>
  <c r="AC22" i="146"/>
  <c r="AC22" i="149"/>
  <c r="AC22" i="174"/>
  <c r="AC22" i="115"/>
  <c r="AC22" i="40"/>
  <c r="AC22" i="42"/>
  <c r="AC22" i="173"/>
  <c r="AC22" i="29"/>
  <c r="AC22" i="21"/>
  <c r="AC22" i="114"/>
  <c r="AC22" i="77"/>
  <c r="AC22" i="104"/>
  <c r="AC22" i="99"/>
  <c r="R46" i="173"/>
  <c r="R46" i="21"/>
  <c r="R46" i="99"/>
  <c r="R46" i="104"/>
  <c r="R46" i="114"/>
  <c r="AH39" i="150"/>
  <c r="AH39" i="148"/>
  <c r="AH39" i="147"/>
  <c r="AH39" i="146"/>
  <c r="AH39" i="149"/>
  <c r="AH39" i="174"/>
  <c r="AH39" i="40"/>
  <c r="AH39" i="77"/>
  <c r="AH39" i="115"/>
  <c r="AH39" i="29"/>
  <c r="AH39" i="104"/>
  <c r="AH39" i="42"/>
  <c r="AH39" i="173"/>
  <c r="AH39" i="21"/>
  <c r="AH39" i="114"/>
  <c r="AH39" i="99"/>
  <c r="P10" i="150"/>
  <c r="P10" i="147"/>
  <c r="P10" i="148"/>
  <c r="P10" i="146"/>
  <c r="P10" i="174"/>
  <c r="P10" i="149"/>
  <c r="P10" i="40"/>
  <c r="P10" i="77"/>
  <c r="P10" i="29"/>
  <c r="P10" i="115"/>
  <c r="P10" i="104"/>
  <c r="P10" i="173"/>
  <c r="P10" i="42"/>
  <c r="P10" i="21"/>
  <c r="P10" i="99"/>
  <c r="P10" i="114"/>
  <c r="B13" i="150"/>
  <c r="B13" i="148"/>
  <c r="B13" i="149"/>
  <c r="B13" i="146"/>
  <c r="B13" i="147"/>
  <c r="B13" i="174"/>
  <c r="B13" i="115"/>
  <c r="B13" i="77"/>
  <c r="B13" i="29"/>
  <c r="B13" i="40"/>
  <c r="B13" i="42"/>
  <c r="B13" i="104"/>
  <c r="B13" i="99"/>
  <c r="B13" i="21"/>
  <c r="B13" i="173"/>
  <c r="B13" i="114"/>
  <c r="AM13" i="150"/>
  <c r="AM13" i="148"/>
  <c r="AM13" i="147"/>
  <c r="AM13" i="146"/>
  <c r="AM13" i="115"/>
  <c r="AM13" i="40"/>
  <c r="AM13" i="149"/>
  <c r="AM13" i="174"/>
  <c r="AM13" i="42"/>
  <c r="AM13" i="173"/>
  <c r="AM13" i="29"/>
  <c r="AM13" i="21"/>
  <c r="AM13" i="114"/>
  <c r="AM13" i="77"/>
  <c r="AM13" i="104"/>
  <c r="AM13" i="99"/>
  <c r="U16" i="150"/>
  <c r="U16" i="148"/>
  <c r="U16" i="147"/>
  <c r="U16" i="146"/>
  <c r="U16" i="115"/>
  <c r="U16" i="40"/>
  <c r="U16" i="174"/>
  <c r="U16" i="149"/>
  <c r="U16" i="42"/>
  <c r="U16" i="173"/>
  <c r="U16" i="29"/>
  <c r="U16" i="77"/>
  <c r="U16" i="21"/>
  <c r="U16" i="114"/>
  <c r="U16" i="104"/>
  <c r="U16" i="99"/>
  <c r="G19" i="150"/>
  <c r="G19" i="148"/>
  <c r="G19" i="147"/>
  <c r="G19" i="146"/>
  <c r="G19" i="174"/>
  <c r="G19" i="115"/>
  <c r="G19" i="40"/>
  <c r="G19" i="149"/>
  <c r="G19" i="42"/>
  <c r="G19" i="173"/>
  <c r="G19" i="29"/>
  <c r="G19" i="77"/>
  <c r="G19" i="21"/>
  <c r="G19" i="114"/>
  <c r="G19" i="99"/>
  <c r="G19" i="104"/>
  <c r="L22" i="150"/>
  <c r="L22" i="148"/>
  <c r="L22" i="147"/>
  <c r="L22" i="149"/>
  <c r="L22" i="174"/>
  <c r="L22" i="115"/>
  <c r="L22" i="77"/>
  <c r="L22" i="29"/>
  <c r="L22" i="146"/>
  <c r="L22" i="40"/>
  <c r="L22" i="42"/>
  <c r="L22" i="104"/>
  <c r="L22" i="114"/>
  <c r="L22" i="99"/>
  <c r="L22" i="173"/>
  <c r="L22" i="21"/>
  <c r="G22" i="150"/>
  <c r="G22" i="148"/>
  <c r="G22" i="147"/>
  <c r="G22" i="146"/>
  <c r="G22" i="149"/>
  <c r="G22" i="174"/>
  <c r="G22" i="115"/>
  <c r="G22" i="40"/>
  <c r="G22" i="77"/>
  <c r="G22" i="29"/>
  <c r="G22" i="42"/>
  <c r="G22" i="173"/>
  <c r="G22" i="104"/>
  <c r="G22" i="21"/>
  <c r="G22" i="99"/>
  <c r="G22" i="114"/>
  <c r="AN47" i="173"/>
  <c r="AN47" i="21"/>
  <c r="AN47" i="104"/>
  <c r="AN47" i="114"/>
  <c r="AN47" i="99"/>
  <c r="G10" i="150"/>
  <c r="G10" i="148"/>
  <c r="G10" i="147"/>
  <c r="G10" i="146"/>
  <c r="G10" i="149"/>
  <c r="G10" i="174"/>
  <c r="G10" i="115"/>
  <c r="G10" i="40"/>
  <c r="G10" i="77"/>
  <c r="G10" i="29"/>
  <c r="G10" i="42"/>
  <c r="G10" i="173"/>
  <c r="G10" i="104"/>
  <c r="G10" i="21"/>
  <c r="G10" i="99"/>
  <c r="G10" i="114"/>
  <c r="AE22" i="150"/>
  <c r="AE22" i="148"/>
  <c r="AE22" i="147"/>
  <c r="AE22" i="146"/>
  <c r="AE22" i="149"/>
  <c r="AE22" i="174"/>
  <c r="AE22" i="115"/>
  <c r="AE22" i="40"/>
  <c r="AE22" i="77"/>
  <c r="AE22" i="29"/>
  <c r="AE22" i="42"/>
  <c r="AE22" i="173"/>
  <c r="AE22" i="104"/>
  <c r="AE22" i="21"/>
  <c r="AE22" i="99"/>
  <c r="AE22" i="114"/>
  <c r="AF48" i="173"/>
  <c r="AF48" i="21"/>
  <c r="AF48" i="104"/>
  <c r="AF48" i="99"/>
  <c r="AF48" i="114"/>
  <c r="AD46" i="173"/>
  <c r="AD46" i="21"/>
  <c r="AD46" i="99"/>
  <c r="AD46" i="104"/>
  <c r="AD46" i="114"/>
  <c r="C46" i="104"/>
  <c r="C46" i="173"/>
  <c r="C46" i="21"/>
  <c r="C46" i="114"/>
  <c r="C46" i="99"/>
  <c r="G39" i="150"/>
  <c r="G39" i="147"/>
  <c r="G39" i="148"/>
  <c r="G39" i="146"/>
  <c r="G39" i="174"/>
  <c r="G39" i="115"/>
  <c r="G39" i="149"/>
  <c r="G39" i="29"/>
  <c r="G39" i="42"/>
  <c r="G39" i="77"/>
  <c r="G39" i="173"/>
  <c r="G39" i="21"/>
  <c r="G39" i="40"/>
  <c r="G39" i="104"/>
  <c r="G39" i="114"/>
  <c r="G39" i="99"/>
  <c r="Q46" i="173"/>
  <c r="Q46" i="21"/>
  <c r="Q46" i="104"/>
  <c r="Q46" i="114"/>
  <c r="Q46" i="99"/>
  <c r="I46" i="173"/>
  <c r="I46" i="21"/>
  <c r="I46" i="104"/>
  <c r="I46" i="114"/>
  <c r="I46" i="99"/>
  <c r="N46" i="173"/>
  <c r="N46" i="21"/>
  <c r="N46" i="114"/>
  <c r="N46" i="104"/>
  <c r="N46" i="99"/>
  <c r="V19" i="150"/>
  <c r="V19" i="148"/>
  <c r="V19" i="147"/>
  <c r="V19" i="146"/>
  <c r="V19" i="149"/>
  <c r="V19" i="174"/>
  <c r="V19" i="115"/>
  <c r="V19" i="77"/>
  <c r="V19" i="29"/>
  <c r="V19" i="40"/>
  <c r="V19" i="42"/>
  <c r="V19" i="104"/>
  <c r="V19" i="114"/>
  <c r="V19" i="173"/>
  <c r="V19" i="99"/>
  <c r="V19" i="21"/>
  <c r="O22" i="150"/>
  <c r="O22" i="148"/>
  <c r="O22" i="147"/>
  <c r="O22" i="146"/>
  <c r="O22" i="149"/>
  <c r="O22" i="174"/>
  <c r="O22" i="115"/>
  <c r="O22" i="40"/>
  <c r="O22" i="77"/>
  <c r="O22" i="29"/>
  <c r="O22" i="42"/>
  <c r="O22" i="173"/>
  <c r="O22" i="104"/>
  <c r="O22" i="21"/>
  <c r="O22" i="99"/>
  <c r="O22" i="114"/>
  <c r="AK47" i="173"/>
  <c r="AK47" i="21"/>
  <c r="AK47" i="104"/>
  <c r="AK47" i="114"/>
  <c r="AK47" i="99"/>
  <c r="AA10" i="150"/>
  <c r="AA10" i="148"/>
  <c r="AA10" i="147"/>
  <c r="AA10" i="146"/>
  <c r="AA10" i="149"/>
  <c r="AA10" i="174"/>
  <c r="AA10" i="115"/>
  <c r="AA10" i="40"/>
  <c r="AA10" i="77"/>
  <c r="AA10" i="29"/>
  <c r="AA10" i="42"/>
  <c r="AA10" i="173"/>
  <c r="AA10" i="104"/>
  <c r="AA10" i="21"/>
  <c r="AA10" i="99"/>
  <c r="AA10" i="114"/>
  <c r="C16" i="150"/>
  <c r="C16" i="148"/>
  <c r="C16" i="147"/>
  <c r="C16" i="146"/>
  <c r="C16" i="149"/>
  <c r="C16" i="174"/>
  <c r="C16" i="115"/>
  <c r="C16" i="40"/>
  <c r="C16" i="77"/>
  <c r="C16" i="29"/>
  <c r="C16" i="42"/>
  <c r="C16" i="173"/>
  <c r="C16" i="104"/>
  <c r="C16" i="21"/>
  <c r="C16" i="99"/>
  <c r="C16" i="114"/>
  <c r="AO16" i="150"/>
  <c r="AO16" i="148"/>
  <c r="AO16" i="147"/>
  <c r="AO16" i="146"/>
  <c r="AO16" i="149"/>
  <c r="AO16" i="174"/>
  <c r="AO16" i="115"/>
  <c r="AO16" i="40"/>
  <c r="AO16" i="42"/>
  <c r="AO16" i="173"/>
  <c r="AO16" i="29"/>
  <c r="AO16" i="77"/>
  <c r="AO16" i="21"/>
  <c r="AO16" i="114"/>
  <c r="AO16" i="104"/>
  <c r="AO16" i="99"/>
  <c r="N39" i="150"/>
  <c r="N39" i="148"/>
  <c r="N39" i="147"/>
  <c r="N39" i="146"/>
  <c r="N39" i="149"/>
  <c r="N39" i="115"/>
  <c r="N39" i="40"/>
  <c r="N39" i="77"/>
  <c r="N39" i="174"/>
  <c r="N39" i="104"/>
  <c r="N39" i="42"/>
  <c r="N39" i="173"/>
  <c r="N39" i="21"/>
  <c r="N39" i="114"/>
  <c r="N39" i="99"/>
  <c r="N39" i="29"/>
  <c r="X10" i="150"/>
  <c r="X10" i="148"/>
  <c r="X10" i="147"/>
  <c r="X10" i="146"/>
  <c r="X10" i="174"/>
  <c r="X10" i="40"/>
  <c r="X10" i="149"/>
  <c r="X10" i="115"/>
  <c r="X10" i="77"/>
  <c r="X10" i="29"/>
  <c r="X10" i="173"/>
  <c r="X10" i="42"/>
  <c r="X10" i="104"/>
  <c r="X10" i="21"/>
  <c r="X10" i="99"/>
  <c r="X10" i="114"/>
  <c r="AB22" i="150"/>
  <c r="AB22" i="148"/>
  <c r="AB22" i="147"/>
  <c r="AB22" i="149"/>
  <c r="AB22" i="174"/>
  <c r="AB22" i="146"/>
  <c r="AB22" i="115"/>
  <c r="AB22" i="77"/>
  <c r="AB22" i="29"/>
  <c r="AB22" i="40"/>
  <c r="AB22" i="42"/>
  <c r="AB22" i="104"/>
  <c r="AB22" i="114"/>
  <c r="AB22" i="99"/>
  <c r="AB22" i="173"/>
  <c r="AB22" i="21"/>
  <c r="Z39" i="150"/>
  <c r="Z39" i="148"/>
  <c r="Z39" i="147"/>
  <c r="Z39" i="146"/>
  <c r="Z39" i="149"/>
  <c r="Z39" i="115"/>
  <c r="Z39" i="174"/>
  <c r="Z39" i="40"/>
  <c r="Z39" i="77"/>
  <c r="Z39" i="42"/>
  <c r="Z39" i="104"/>
  <c r="Z39" i="29"/>
  <c r="Z39" i="114"/>
  <c r="Z39" i="99"/>
  <c r="Z39" i="173"/>
  <c r="Z39" i="21"/>
  <c r="W13" i="150"/>
  <c r="W13" i="148"/>
  <c r="W13" i="147"/>
  <c r="W13" i="146"/>
  <c r="W13" i="115"/>
  <c r="W13" i="40"/>
  <c r="W13" i="42"/>
  <c r="W13" i="173"/>
  <c r="W13" i="149"/>
  <c r="W13" i="174"/>
  <c r="W13" i="29"/>
  <c r="W13" i="21"/>
  <c r="W13" i="114"/>
  <c r="W13" i="77"/>
  <c r="W13" i="104"/>
  <c r="W13" i="99"/>
  <c r="AA22" i="150"/>
  <c r="AA22" i="148"/>
  <c r="AA22" i="147"/>
  <c r="AA22" i="146"/>
  <c r="AA22" i="149"/>
  <c r="AA22" i="115"/>
  <c r="AA22" i="40"/>
  <c r="AA22" i="174"/>
  <c r="AA22" i="77"/>
  <c r="AA22" i="29"/>
  <c r="AA22" i="42"/>
  <c r="AA22" i="173"/>
  <c r="AA22" i="104"/>
  <c r="AA22" i="21"/>
  <c r="AA22" i="99"/>
  <c r="AA22" i="114"/>
  <c r="D10" i="150"/>
  <c r="D10" i="148"/>
  <c r="D10" i="147"/>
  <c r="D10" i="146"/>
  <c r="D10" i="149"/>
  <c r="D10" i="174"/>
  <c r="D10" i="115"/>
  <c r="D10" i="77"/>
  <c r="D10" i="29"/>
  <c r="D10" i="40"/>
  <c r="D10" i="42"/>
  <c r="D10" i="104"/>
  <c r="D10" i="114"/>
  <c r="D10" i="173"/>
  <c r="D10" i="99"/>
  <c r="D10" i="21"/>
  <c r="C10" i="150"/>
  <c r="C10" i="148"/>
  <c r="C10" i="147"/>
  <c r="C10" i="146"/>
  <c r="C10" i="149"/>
  <c r="C10" i="174"/>
  <c r="C10" i="115"/>
  <c r="C10" i="40"/>
  <c r="C10" i="77"/>
  <c r="C10" i="29"/>
  <c r="C10" i="42"/>
  <c r="C10" i="173"/>
  <c r="C10" i="104"/>
  <c r="C10" i="21"/>
  <c r="C10" i="99"/>
  <c r="C10" i="114"/>
  <c r="J10" i="150"/>
  <c r="J10" i="148"/>
  <c r="J10" i="147"/>
  <c r="J10" i="146"/>
  <c r="J10" i="149"/>
  <c r="J10" i="174"/>
  <c r="J10" i="115"/>
  <c r="J10" i="40"/>
  <c r="J10" i="77"/>
  <c r="J10" i="29"/>
  <c r="J10" i="42"/>
  <c r="J10" i="173"/>
  <c r="J10" i="21"/>
  <c r="J10" i="114"/>
  <c r="J10" i="104"/>
  <c r="J10" i="99"/>
  <c r="L13" i="150"/>
  <c r="L13" i="148"/>
  <c r="L13" i="147"/>
  <c r="L13" i="149"/>
  <c r="L13" i="174"/>
  <c r="L13" i="146"/>
  <c r="L13" i="115"/>
  <c r="L13" i="40"/>
  <c r="L13" i="77"/>
  <c r="L13" i="29"/>
  <c r="L13" i="42"/>
  <c r="L13" i="173"/>
  <c r="L13" i="21"/>
  <c r="L13" i="114"/>
  <c r="L13" i="104"/>
  <c r="L13" i="99"/>
  <c r="AB19" i="150"/>
  <c r="AB19" i="148"/>
  <c r="AB19" i="147"/>
  <c r="AB19" i="146"/>
  <c r="AB19" i="149"/>
  <c r="AB19" i="174"/>
  <c r="AB19" i="115"/>
  <c r="AB19" i="40"/>
  <c r="AB19" i="77"/>
  <c r="AB19" i="29"/>
  <c r="AB19" i="42"/>
  <c r="AB19" i="173"/>
  <c r="AB19" i="21"/>
  <c r="AB19" i="114"/>
  <c r="AB19" i="104"/>
  <c r="AB19" i="99"/>
  <c r="J22" i="150"/>
  <c r="J22" i="148"/>
  <c r="J22" i="147"/>
  <c r="J22" i="146"/>
  <c r="J22" i="149"/>
  <c r="J22" i="115"/>
  <c r="J22" i="40"/>
  <c r="J22" i="174"/>
  <c r="J22" i="77"/>
  <c r="J22" i="29"/>
  <c r="J22" i="42"/>
  <c r="J22" i="173"/>
  <c r="J22" i="21"/>
  <c r="J22" i="114"/>
  <c r="J22" i="99"/>
  <c r="J22" i="104"/>
  <c r="AE19" i="150"/>
  <c r="AE19" i="148"/>
  <c r="AE19" i="147"/>
  <c r="AE19" i="146"/>
  <c r="AE19" i="115"/>
  <c r="AE19" i="40"/>
  <c r="AE19" i="149"/>
  <c r="AE19" i="174"/>
  <c r="AE19" i="77"/>
  <c r="AE19" i="42"/>
  <c r="AE19" i="173"/>
  <c r="AE19" i="21"/>
  <c r="AE19" i="114"/>
  <c r="AE19" i="29"/>
  <c r="AE19" i="99"/>
  <c r="AE19" i="104"/>
  <c r="L10" i="150"/>
  <c r="L10" i="148"/>
  <c r="L10" i="147"/>
  <c r="L10" i="146"/>
  <c r="L10" i="149"/>
  <c r="L10" i="174"/>
  <c r="L10" i="40"/>
  <c r="L10" i="115"/>
  <c r="L10" i="77"/>
  <c r="L10" i="29"/>
  <c r="L10" i="173"/>
  <c r="L10" i="104"/>
  <c r="L10" i="42"/>
  <c r="L10" i="21"/>
  <c r="L10" i="114"/>
  <c r="L10" i="99"/>
  <c r="AK16" i="150"/>
  <c r="AK16" i="148"/>
  <c r="AK16" i="147"/>
  <c r="AK16" i="146"/>
  <c r="AK16" i="115"/>
  <c r="AK16" i="40"/>
  <c r="AK16" i="174"/>
  <c r="AK16" i="149"/>
  <c r="AK16" i="42"/>
  <c r="AK16" i="173"/>
  <c r="AK16" i="29"/>
  <c r="AK16" i="77"/>
  <c r="AK16" i="21"/>
  <c r="AK16" i="114"/>
  <c r="AK16" i="104"/>
  <c r="AK16" i="99"/>
  <c r="AC19" i="150"/>
  <c r="AC19" i="148"/>
  <c r="AC19" i="147"/>
  <c r="AC19" i="146"/>
  <c r="AC19" i="149"/>
  <c r="AC19" i="174"/>
  <c r="AC19" i="115"/>
  <c r="AC19" i="40"/>
  <c r="AC19" i="77"/>
  <c r="AC19" i="29"/>
  <c r="AC19" i="42"/>
  <c r="AC19" i="173"/>
  <c r="AC19" i="104"/>
  <c r="AC19" i="21"/>
  <c r="AC19" i="99"/>
  <c r="AC19" i="114"/>
  <c r="G47" i="21"/>
  <c r="G47" i="104"/>
  <c r="G47" i="114"/>
  <c r="G47" i="99"/>
  <c r="G47" i="173"/>
  <c r="V13" i="150"/>
  <c r="V13" i="148"/>
  <c r="V13" i="147"/>
  <c r="V13" i="146"/>
  <c r="V13" i="149"/>
  <c r="V13" i="174"/>
  <c r="V13" i="40"/>
  <c r="V13" i="115"/>
  <c r="V13" i="77"/>
  <c r="V13" i="29"/>
  <c r="V13" i="173"/>
  <c r="V13" i="42"/>
  <c r="V13" i="104"/>
  <c r="V13" i="114"/>
  <c r="V13" i="99"/>
  <c r="V13" i="21"/>
  <c r="D22" i="150"/>
  <c r="D22" i="148"/>
  <c r="D22" i="147"/>
  <c r="D22" i="146"/>
  <c r="D22" i="149"/>
  <c r="D22" i="174"/>
  <c r="D22" i="40"/>
  <c r="D22" i="115"/>
  <c r="D22" i="77"/>
  <c r="D22" i="29"/>
  <c r="D22" i="173"/>
  <c r="D22" i="104"/>
  <c r="D22" i="42"/>
  <c r="D22" i="21"/>
  <c r="D22" i="114"/>
  <c r="D22" i="99"/>
  <c r="AE46" i="104"/>
  <c r="AE46" i="173"/>
  <c r="AE46" i="21"/>
  <c r="AE46" i="114"/>
  <c r="AE46" i="99"/>
  <c r="AL13" i="150"/>
  <c r="AL13" i="148"/>
  <c r="AL13" i="147"/>
  <c r="AL13" i="146"/>
  <c r="AL13" i="149"/>
  <c r="AL13" i="174"/>
  <c r="AL13" i="40"/>
  <c r="AL13" i="115"/>
  <c r="AL13" i="77"/>
  <c r="AL13" i="29"/>
  <c r="AL13" i="173"/>
  <c r="AL13" i="42"/>
  <c r="AL13" i="104"/>
  <c r="AL13" i="21"/>
  <c r="AL13" i="114"/>
  <c r="AL13" i="99"/>
  <c r="S10" i="150"/>
  <c r="S10" i="148"/>
  <c r="S10" i="147"/>
  <c r="S10" i="146"/>
  <c r="S10" i="149"/>
  <c r="S10" i="174"/>
  <c r="S10" i="115"/>
  <c r="S10" i="40"/>
  <c r="S10" i="77"/>
  <c r="S10" i="29"/>
  <c r="S10" i="42"/>
  <c r="S10" i="173"/>
  <c r="S10" i="104"/>
  <c r="S10" i="21"/>
  <c r="S10" i="99"/>
  <c r="S10" i="114"/>
  <c r="M39" i="150"/>
  <c r="M39" i="148"/>
  <c r="M39" i="147"/>
  <c r="M39" i="146"/>
  <c r="M39" i="149"/>
  <c r="M39" i="174"/>
  <c r="M39" i="115"/>
  <c r="M39" i="40"/>
  <c r="M39" i="77"/>
  <c r="M39" i="29"/>
  <c r="M39" i="42"/>
  <c r="M39" i="104"/>
  <c r="M39" i="173"/>
  <c r="M39" i="21"/>
  <c r="M39" i="114"/>
  <c r="M39" i="99"/>
  <c r="H16" i="150"/>
  <c r="H16" i="148"/>
  <c r="H16" i="146"/>
  <c r="H16" i="147"/>
  <c r="H16" i="149"/>
  <c r="H16" i="174"/>
  <c r="H16" i="115"/>
  <c r="H16" i="77"/>
  <c r="H16" i="29"/>
  <c r="H16" i="42"/>
  <c r="H16" i="104"/>
  <c r="H16" i="114"/>
  <c r="H16" i="40"/>
  <c r="H16" i="99"/>
  <c r="H16" i="173"/>
  <c r="H16" i="21"/>
  <c r="T22" i="150"/>
  <c r="T22" i="148"/>
  <c r="T22" i="147"/>
  <c r="T22" i="146"/>
  <c r="T22" i="149"/>
  <c r="T22" i="174"/>
  <c r="T22" i="40"/>
  <c r="T22" i="115"/>
  <c r="T22" i="77"/>
  <c r="T22" i="29"/>
  <c r="T22" i="173"/>
  <c r="T22" i="104"/>
  <c r="T22" i="42"/>
  <c r="T22" i="21"/>
  <c r="T22" i="114"/>
  <c r="T22" i="99"/>
  <c r="S22" i="150"/>
  <c r="S22" i="148"/>
  <c r="S22" i="147"/>
  <c r="S22" i="146"/>
  <c r="S22" i="149"/>
  <c r="S22" i="174"/>
  <c r="S22" i="115"/>
  <c r="S22" i="40"/>
  <c r="S22" i="77"/>
  <c r="S22" i="29"/>
  <c r="S22" i="42"/>
  <c r="S22" i="173"/>
  <c r="S22" i="104"/>
  <c r="S22" i="21"/>
  <c r="S22" i="99"/>
  <c r="S22" i="114"/>
  <c r="K22" i="150"/>
  <c r="K22" i="148"/>
  <c r="K22" i="147"/>
  <c r="K22" i="146"/>
  <c r="K22" i="149"/>
  <c r="K22" i="115"/>
  <c r="K22" i="40"/>
  <c r="K22" i="174"/>
  <c r="K22" i="77"/>
  <c r="K22" i="29"/>
  <c r="K22" i="42"/>
  <c r="K22" i="173"/>
  <c r="K22" i="104"/>
  <c r="K22" i="21"/>
  <c r="K22" i="99"/>
  <c r="K22" i="114"/>
  <c r="N10" i="150"/>
  <c r="N10" i="148"/>
  <c r="N10" i="147"/>
  <c r="N10" i="146"/>
  <c r="N10" i="149"/>
  <c r="N10" i="174"/>
  <c r="N10" i="115"/>
  <c r="N10" i="40"/>
  <c r="N10" i="77"/>
  <c r="N10" i="29"/>
  <c r="N10" i="42"/>
  <c r="N10" i="173"/>
  <c r="N10" i="21"/>
  <c r="N10" i="114"/>
  <c r="N10" i="99"/>
  <c r="N10" i="104"/>
  <c r="Q10" i="150"/>
  <c r="Q10" i="148"/>
  <c r="Q10" i="147"/>
  <c r="Q10" i="146"/>
  <c r="Q10" i="149"/>
  <c r="Q10" i="115"/>
  <c r="Q10" i="40"/>
  <c r="Q10" i="174"/>
  <c r="Q10" i="42"/>
  <c r="Q10" i="173"/>
  <c r="Q10" i="29"/>
  <c r="Q10" i="77"/>
  <c r="Q10" i="21"/>
  <c r="Q10" i="114"/>
  <c r="Q10" i="104"/>
  <c r="Q10" i="99"/>
  <c r="P13" i="150"/>
  <c r="P13" i="148"/>
  <c r="P13" i="147"/>
  <c r="P13" i="149"/>
  <c r="P13" i="146"/>
  <c r="P13" i="174"/>
  <c r="P13" i="115"/>
  <c r="P13" i="40"/>
  <c r="P13" i="77"/>
  <c r="P13" i="29"/>
  <c r="P13" i="42"/>
  <c r="P13" i="173"/>
  <c r="P13" i="21"/>
  <c r="P13" i="114"/>
  <c r="P13" i="99"/>
  <c r="P13" i="104"/>
  <c r="S13" i="150"/>
  <c r="S13" i="148"/>
  <c r="S13" i="147"/>
  <c r="S13" i="146"/>
  <c r="S13" i="149"/>
  <c r="S13" i="115"/>
  <c r="S13" i="40"/>
  <c r="S13" i="174"/>
  <c r="S13" i="42"/>
  <c r="S13" i="173"/>
  <c r="S13" i="29"/>
  <c r="S13" i="77"/>
  <c r="S13" i="21"/>
  <c r="S13" i="114"/>
  <c r="S13" i="104"/>
  <c r="S13" i="99"/>
  <c r="AD16" i="150"/>
  <c r="AD16" i="148"/>
  <c r="AD16" i="147"/>
  <c r="AD16" i="149"/>
  <c r="AD16" i="174"/>
  <c r="AD16" i="115"/>
  <c r="AD16" i="40"/>
  <c r="AD16" i="77"/>
  <c r="AD16" i="29"/>
  <c r="AD16" i="146"/>
  <c r="AD16" i="42"/>
  <c r="AD16" i="173"/>
  <c r="AD16" i="21"/>
  <c r="AD16" i="114"/>
  <c r="AD16" i="104"/>
  <c r="AD16" i="99"/>
  <c r="AF19" i="150"/>
  <c r="AF19" i="148"/>
  <c r="AF19" i="147"/>
  <c r="AF19" i="149"/>
  <c r="AF19" i="146"/>
  <c r="AF19" i="115"/>
  <c r="AF19" i="40"/>
  <c r="AF19" i="77"/>
  <c r="AF19" i="29"/>
  <c r="AF19" i="174"/>
  <c r="AF19" i="42"/>
  <c r="AF19" i="173"/>
  <c r="AF19" i="21"/>
  <c r="AF19" i="114"/>
  <c r="AF19" i="104"/>
  <c r="AF19" i="99"/>
  <c r="N22" i="148"/>
  <c r="N22" i="150"/>
  <c r="N22" i="147"/>
  <c r="N22" i="146"/>
  <c r="N22" i="149"/>
  <c r="N22" i="174"/>
  <c r="N22" i="115"/>
  <c r="N22" i="40"/>
  <c r="N22" i="77"/>
  <c r="N22" i="29"/>
  <c r="N22" i="42"/>
  <c r="N22" i="173"/>
  <c r="N22" i="21"/>
  <c r="N22" i="114"/>
  <c r="N22" i="104"/>
  <c r="N22" i="99"/>
  <c r="B10" i="150"/>
  <c r="B10" i="148"/>
  <c r="B10" i="147"/>
  <c r="B10" i="146"/>
  <c r="B10" i="149"/>
  <c r="B10" i="174"/>
  <c r="B10" i="115"/>
  <c r="B10" i="40"/>
  <c r="B10" i="77"/>
  <c r="B10" i="29"/>
  <c r="B10" i="42"/>
  <c r="B10" i="173"/>
  <c r="B10" i="21"/>
  <c r="B10" i="114"/>
  <c r="B10" i="104"/>
  <c r="B10" i="99"/>
  <c r="R10" i="150"/>
  <c r="R10" i="148"/>
  <c r="R10" i="147"/>
  <c r="R10" i="146"/>
  <c r="R10" i="149"/>
  <c r="R10" i="174"/>
  <c r="R10" i="115"/>
  <c r="R10" i="40"/>
  <c r="R10" i="77"/>
  <c r="R10" i="29"/>
  <c r="R10" i="42"/>
  <c r="R10" i="173"/>
  <c r="R10" i="21"/>
  <c r="R10" i="114"/>
  <c r="R10" i="104"/>
  <c r="R10" i="99"/>
  <c r="AI10" i="150"/>
  <c r="AI10" i="148"/>
  <c r="AI10" i="147"/>
  <c r="AI10" i="146"/>
  <c r="AI10" i="149"/>
  <c r="AI10" i="174"/>
  <c r="AI10" i="115"/>
  <c r="AI10" i="40"/>
  <c r="AI10" i="77"/>
  <c r="AI10" i="29"/>
  <c r="AI10" i="42"/>
  <c r="AI10" i="173"/>
  <c r="AI10" i="104"/>
  <c r="AI10" i="21"/>
  <c r="AI10" i="99"/>
  <c r="AI10" i="114"/>
  <c r="AH10" i="150"/>
  <c r="AH10" i="148"/>
  <c r="AH10" i="147"/>
  <c r="AH10" i="146"/>
  <c r="AH10" i="149"/>
  <c r="AH10" i="174"/>
  <c r="AH10" i="115"/>
  <c r="AH10" i="40"/>
  <c r="AH10" i="77"/>
  <c r="AH10" i="29"/>
  <c r="AH10" i="42"/>
  <c r="AH10" i="173"/>
  <c r="AH10" i="21"/>
  <c r="AH10" i="114"/>
  <c r="AH10" i="104"/>
  <c r="AH10" i="99"/>
  <c r="D13" i="150"/>
  <c r="D13" i="148"/>
  <c r="D13" i="147"/>
  <c r="D13" i="146"/>
  <c r="D13" i="149"/>
  <c r="D13" i="174"/>
  <c r="D13" i="115"/>
  <c r="D13" i="40"/>
  <c r="D13" i="77"/>
  <c r="D13" i="29"/>
  <c r="D13" i="42"/>
  <c r="D13" i="173"/>
  <c r="D13" i="21"/>
  <c r="D13" i="114"/>
  <c r="D13" i="104"/>
  <c r="D13" i="99"/>
  <c r="T13" i="150"/>
  <c r="T13" i="148"/>
  <c r="T13" i="147"/>
  <c r="T13" i="146"/>
  <c r="T13" i="149"/>
  <c r="T13" i="174"/>
  <c r="T13" i="115"/>
  <c r="T13" i="40"/>
  <c r="T13" i="77"/>
  <c r="T13" i="29"/>
  <c r="T13" i="42"/>
  <c r="T13" i="173"/>
  <c r="T13" i="21"/>
  <c r="T13" i="114"/>
  <c r="T13" i="104"/>
  <c r="T13" i="99"/>
  <c r="AK13" i="150"/>
  <c r="AK13" i="148"/>
  <c r="AK13" i="147"/>
  <c r="AK13" i="146"/>
  <c r="AK13" i="149"/>
  <c r="AK13" i="174"/>
  <c r="AK13" i="115"/>
  <c r="AK13" i="40"/>
  <c r="AK13" i="77"/>
  <c r="AK13" i="29"/>
  <c r="AK13" i="42"/>
  <c r="AK13" i="173"/>
  <c r="AK13" i="104"/>
  <c r="AK13" i="21"/>
  <c r="AK13" i="114"/>
  <c r="AK13" i="99"/>
  <c r="AJ13" i="150"/>
  <c r="AJ13" i="148"/>
  <c r="AJ13" i="147"/>
  <c r="AJ13" i="146"/>
  <c r="AJ13" i="149"/>
  <c r="AJ13" i="174"/>
  <c r="AJ13" i="115"/>
  <c r="AJ13" i="40"/>
  <c r="AJ13" i="77"/>
  <c r="AJ13" i="29"/>
  <c r="AJ13" i="42"/>
  <c r="AJ13" i="173"/>
  <c r="AJ13" i="21"/>
  <c r="AJ13" i="114"/>
  <c r="AJ13" i="104"/>
  <c r="AJ13" i="99"/>
  <c r="B16" i="150"/>
  <c r="B16" i="148"/>
  <c r="B16" i="147"/>
  <c r="B16" i="149"/>
  <c r="B16" i="146"/>
  <c r="B16" i="115"/>
  <c r="B16" i="40"/>
  <c r="B16" i="174"/>
  <c r="B16" i="77"/>
  <c r="B16" i="29"/>
  <c r="B16" i="42"/>
  <c r="B16" i="173"/>
  <c r="B16" i="21"/>
  <c r="B16" i="114"/>
  <c r="B16" i="104"/>
  <c r="B16" i="99"/>
  <c r="R16" i="150"/>
  <c r="R16" i="148"/>
  <c r="R16" i="147"/>
  <c r="R16" i="146"/>
  <c r="R16" i="149"/>
  <c r="R16" i="115"/>
  <c r="R16" i="40"/>
  <c r="R16" i="77"/>
  <c r="R16" i="29"/>
  <c r="R16" i="174"/>
  <c r="R16" i="42"/>
  <c r="R16" i="173"/>
  <c r="R16" i="21"/>
  <c r="R16" i="114"/>
  <c r="R16" i="99"/>
  <c r="R16" i="104"/>
  <c r="AI16" i="150"/>
  <c r="AI16" i="148"/>
  <c r="AI16" i="147"/>
  <c r="AI16" i="146"/>
  <c r="AI16" i="149"/>
  <c r="AI16" i="174"/>
  <c r="AI16" i="115"/>
  <c r="AI16" i="40"/>
  <c r="AI16" i="77"/>
  <c r="AI16" i="29"/>
  <c r="AI16" i="42"/>
  <c r="AI16" i="173"/>
  <c r="AI16" i="104"/>
  <c r="AI16" i="21"/>
  <c r="AI16" i="99"/>
  <c r="AI16" i="114"/>
  <c r="AH16" i="150"/>
  <c r="AH16" i="148"/>
  <c r="AH16" i="147"/>
  <c r="AH16" i="146"/>
  <c r="AH16" i="149"/>
  <c r="AH16" i="115"/>
  <c r="AH16" i="40"/>
  <c r="AH16" i="77"/>
  <c r="AH16" i="29"/>
  <c r="AH16" i="174"/>
  <c r="AH16" i="42"/>
  <c r="AH16" i="173"/>
  <c r="AH16" i="21"/>
  <c r="AH16" i="114"/>
  <c r="AH16" i="99"/>
  <c r="AH16" i="104"/>
  <c r="D19" i="150"/>
  <c r="D19" i="148"/>
  <c r="D19" i="147"/>
  <c r="D19" i="146"/>
  <c r="D19" i="149"/>
  <c r="D19" i="115"/>
  <c r="D19" i="40"/>
  <c r="D19" i="174"/>
  <c r="D19" i="77"/>
  <c r="D19" i="29"/>
  <c r="D19" i="42"/>
  <c r="D19" i="173"/>
  <c r="D19" i="21"/>
  <c r="D19" i="114"/>
  <c r="D19" i="104"/>
  <c r="D19" i="99"/>
  <c r="T19" i="150"/>
  <c r="T19" i="148"/>
  <c r="T19" i="147"/>
  <c r="T19" i="146"/>
  <c r="T19" i="149"/>
  <c r="T19" i="115"/>
  <c r="T19" i="40"/>
  <c r="T19" i="174"/>
  <c r="T19" i="77"/>
  <c r="T19" i="29"/>
  <c r="T19" i="42"/>
  <c r="T19" i="173"/>
  <c r="T19" i="21"/>
  <c r="T19" i="114"/>
  <c r="T19" i="99"/>
  <c r="T19" i="104"/>
  <c r="AK19" i="150"/>
  <c r="AK19" i="148"/>
  <c r="AK19" i="147"/>
  <c r="AK19" i="146"/>
  <c r="AK19" i="149"/>
  <c r="AK19" i="115"/>
  <c r="AK19" i="40"/>
  <c r="AK19" i="174"/>
  <c r="AK19" i="77"/>
  <c r="AK19" i="29"/>
  <c r="AK19" i="42"/>
  <c r="AK19" i="173"/>
  <c r="AK19" i="104"/>
  <c r="AK19" i="21"/>
  <c r="AK19" i="99"/>
  <c r="AK19" i="114"/>
  <c r="AJ19" i="150"/>
  <c r="AJ19" i="148"/>
  <c r="AJ19" i="147"/>
  <c r="AJ19" i="146"/>
  <c r="AJ19" i="149"/>
  <c r="AJ19" i="115"/>
  <c r="AJ19" i="40"/>
  <c r="AJ19" i="174"/>
  <c r="AJ19" i="77"/>
  <c r="AJ19" i="29"/>
  <c r="AJ19" i="42"/>
  <c r="AJ19" i="173"/>
  <c r="AJ19" i="21"/>
  <c r="AJ19" i="114"/>
  <c r="AJ19" i="99"/>
  <c r="AJ19" i="104"/>
  <c r="B22" i="150"/>
  <c r="B22" i="148"/>
  <c r="B22" i="147"/>
  <c r="B22" i="146"/>
  <c r="B22" i="149"/>
  <c r="B22" i="174"/>
  <c r="B22" i="115"/>
  <c r="B22" i="40"/>
  <c r="B22" i="77"/>
  <c r="B22" i="29"/>
  <c r="B22" i="42"/>
  <c r="B22" i="173"/>
  <c r="B22" i="21"/>
  <c r="B22" i="114"/>
  <c r="B22" i="104"/>
  <c r="B22" i="99"/>
  <c r="R22" i="150"/>
  <c r="R22" i="148"/>
  <c r="R22" i="147"/>
  <c r="R22" i="146"/>
  <c r="R22" i="149"/>
  <c r="R22" i="174"/>
  <c r="R22" i="115"/>
  <c r="R22" i="40"/>
  <c r="R22" i="77"/>
  <c r="R22" i="29"/>
  <c r="R22" i="42"/>
  <c r="R22" i="173"/>
  <c r="R22" i="21"/>
  <c r="R22" i="114"/>
  <c r="R22" i="104"/>
  <c r="R22" i="99"/>
  <c r="AI22" i="150"/>
  <c r="AI22" i="148"/>
  <c r="AI22" i="147"/>
  <c r="AI22" i="146"/>
  <c r="AI22" i="149"/>
  <c r="AI22" i="174"/>
  <c r="AI22" i="115"/>
  <c r="AI22" i="40"/>
  <c r="AI22" i="77"/>
  <c r="AI22" i="29"/>
  <c r="AI22" i="42"/>
  <c r="AI22" i="173"/>
  <c r="AI22" i="104"/>
  <c r="AI22" i="21"/>
  <c r="AI22" i="99"/>
  <c r="AI22" i="114"/>
  <c r="AH22" i="150"/>
  <c r="AH22" i="148"/>
  <c r="AH22" i="147"/>
  <c r="AH22" i="146"/>
  <c r="AH22" i="149"/>
  <c r="AH22" i="174"/>
  <c r="AH22" i="115"/>
  <c r="AH22" i="40"/>
  <c r="AH22" i="77"/>
  <c r="AH22" i="29"/>
  <c r="AH22" i="42"/>
  <c r="AH22" i="173"/>
  <c r="AH22" i="21"/>
  <c r="AH22" i="114"/>
  <c r="AH22" i="99"/>
  <c r="AH22" i="104"/>
  <c r="W19" i="150"/>
  <c r="W19" i="148"/>
  <c r="W19" i="147"/>
  <c r="W19" i="146"/>
  <c r="W19" i="174"/>
  <c r="W19" i="115"/>
  <c r="W19" i="40"/>
  <c r="W19" i="42"/>
  <c r="W19" i="173"/>
  <c r="W19" i="149"/>
  <c r="W19" i="29"/>
  <c r="W19" i="77"/>
  <c r="W19" i="21"/>
  <c r="W19" i="114"/>
  <c r="W19" i="104"/>
  <c r="W19" i="99"/>
  <c r="B14" i="175"/>
  <c r="C14" i="93"/>
  <c r="B14" i="118"/>
  <c r="B14" i="92"/>
  <c r="B14" i="94"/>
  <c r="B14" i="91"/>
  <c r="AC16" i="150"/>
  <c r="AC16" i="148"/>
  <c r="AC16" i="147"/>
  <c r="AC16" i="146"/>
  <c r="AC16" i="115"/>
  <c r="AC16" i="40"/>
  <c r="AC16" i="149"/>
  <c r="AC16" i="174"/>
  <c r="AC16" i="77"/>
  <c r="AC16" i="42"/>
  <c r="AC16" i="173"/>
  <c r="AC16" i="29"/>
  <c r="AC16" i="21"/>
  <c r="AC16" i="114"/>
  <c r="AC16" i="104"/>
  <c r="AC16" i="99"/>
  <c r="Y16" i="150"/>
  <c r="Y16" i="147"/>
  <c r="Y16" i="148"/>
  <c r="Y16" i="146"/>
  <c r="Y16" i="149"/>
  <c r="Y16" i="174"/>
  <c r="Y16" i="115"/>
  <c r="Y16" i="40"/>
  <c r="Y16" i="42"/>
  <c r="Y16" i="173"/>
  <c r="Y16" i="29"/>
  <c r="Y16" i="21"/>
  <c r="Y16" i="114"/>
  <c r="Y16" i="77"/>
  <c r="Y16" i="104"/>
  <c r="Y16" i="99"/>
  <c r="AB10" i="150"/>
  <c r="AB10" i="148"/>
  <c r="AB10" i="147"/>
  <c r="AB10" i="146"/>
  <c r="AB10" i="149"/>
  <c r="AB10" i="174"/>
  <c r="AB10" i="40"/>
  <c r="AB10" i="115"/>
  <c r="AB10" i="77"/>
  <c r="AB10" i="29"/>
  <c r="AB10" i="173"/>
  <c r="AB10" i="104"/>
  <c r="AB10" i="42"/>
  <c r="AB10" i="21"/>
  <c r="AB10" i="114"/>
  <c r="AB10" i="99"/>
  <c r="B14" i="93"/>
  <c r="I16" i="150"/>
  <c r="I16" i="148"/>
  <c r="I16" i="147"/>
  <c r="I16" i="149"/>
  <c r="I16" i="174"/>
  <c r="I16" i="115"/>
  <c r="I16" i="40"/>
  <c r="I16" i="146"/>
  <c r="I16" i="42"/>
  <c r="I16" i="173"/>
  <c r="I16" i="29"/>
  <c r="I16" i="21"/>
  <c r="I16" i="114"/>
  <c r="I16" i="77"/>
  <c r="I16" i="104"/>
  <c r="I16" i="99"/>
  <c r="T16" i="150"/>
  <c r="T16" i="148"/>
  <c r="T16" i="147"/>
  <c r="T16" i="146"/>
  <c r="T16" i="149"/>
  <c r="T16" i="174"/>
  <c r="T16" i="40"/>
  <c r="T16" i="77"/>
  <c r="T16" i="29"/>
  <c r="T16" i="115"/>
  <c r="T16" i="104"/>
  <c r="T16" i="173"/>
  <c r="T16" i="42"/>
  <c r="T16" i="21"/>
  <c r="T16" i="99"/>
  <c r="T16" i="114"/>
  <c r="H22" i="150"/>
  <c r="H22" i="148"/>
  <c r="H22" i="147"/>
  <c r="H22" i="146"/>
  <c r="H22" i="149"/>
  <c r="H22" i="174"/>
  <c r="H22" i="40"/>
  <c r="H22" i="77"/>
  <c r="H22" i="29"/>
  <c r="H22" i="115"/>
  <c r="H22" i="104"/>
  <c r="H22" i="173"/>
  <c r="H22" i="42"/>
  <c r="H22" i="21"/>
  <c r="H22" i="99"/>
  <c r="H22" i="114"/>
  <c r="J13" i="150"/>
  <c r="J13" i="148"/>
  <c r="J13" i="147"/>
  <c r="J13" i="146"/>
  <c r="J13" i="149"/>
  <c r="J13" i="174"/>
  <c r="J13" i="40"/>
  <c r="J13" i="115"/>
  <c r="J13" i="77"/>
  <c r="J13" i="29"/>
  <c r="J13" i="173"/>
  <c r="J13" i="104"/>
  <c r="J13" i="42"/>
  <c r="J13" i="21"/>
  <c r="J13" i="114"/>
  <c r="J13" i="99"/>
  <c r="U19" i="150"/>
  <c r="U19" i="148"/>
  <c r="U19" i="147"/>
  <c r="U19" i="146"/>
  <c r="U19" i="149"/>
  <c r="U19" i="115"/>
  <c r="U19" i="40"/>
  <c r="U19" i="174"/>
  <c r="U19" i="77"/>
  <c r="U19" i="29"/>
  <c r="U19" i="42"/>
  <c r="U19" i="173"/>
  <c r="U19" i="104"/>
  <c r="U19" i="21"/>
  <c r="U19" i="99"/>
  <c r="U19" i="114"/>
  <c r="M22" i="150"/>
  <c r="M22" i="148"/>
  <c r="M22" i="147"/>
  <c r="M22" i="146"/>
  <c r="M22" i="149"/>
  <c r="M22" i="174"/>
  <c r="M22" i="115"/>
  <c r="M22" i="40"/>
  <c r="M22" i="42"/>
  <c r="M22" i="173"/>
  <c r="M22" i="29"/>
  <c r="M22" i="21"/>
  <c r="M22" i="114"/>
  <c r="M22" i="77"/>
  <c r="M22" i="104"/>
  <c r="M22" i="99"/>
  <c r="C11" i="175"/>
  <c r="D11" i="93"/>
  <c r="C11" i="118"/>
  <c r="C11" i="91"/>
  <c r="C11" i="92"/>
  <c r="C11" i="94"/>
  <c r="L16" i="150"/>
  <c r="L16" i="148"/>
  <c r="L16" i="147"/>
  <c r="L16" i="146"/>
  <c r="L16" i="149"/>
  <c r="L16" i="174"/>
  <c r="L16" i="40"/>
  <c r="L16" i="115"/>
  <c r="L16" i="77"/>
  <c r="L16" i="29"/>
  <c r="L16" i="173"/>
  <c r="L16" i="42"/>
  <c r="L16" i="104"/>
  <c r="L16" i="99"/>
  <c r="L16" i="114"/>
  <c r="L16" i="21"/>
  <c r="O19" i="150"/>
  <c r="O19" i="147"/>
  <c r="O19" i="148"/>
  <c r="O19" i="146"/>
  <c r="O19" i="115"/>
  <c r="O19" i="40"/>
  <c r="O19" i="149"/>
  <c r="O19" i="174"/>
  <c r="O19" i="77"/>
  <c r="O19" i="42"/>
  <c r="O19" i="173"/>
  <c r="O19" i="21"/>
  <c r="O19" i="114"/>
  <c r="O19" i="29"/>
  <c r="O19" i="104"/>
  <c r="O19" i="99"/>
  <c r="I22" i="150"/>
  <c r="I22" i="148"/>
  <c r="I22" i="147"/>
  <c r="I22" i="146"/>
  <c r="I22" i="115"/>
  <c r="I22" i="40"/>
  <c r="I22" i="174"/>
  <c r="I22" i="149"/>
  <c r="I22" i="42"/>
  <c r="I22" i="173"/>
  <c r="I22" i="29"/>
  <c r="I22" i="77"/>
  <c r="I22" i="21"/>
  <c r="I22" i="114"/>
  <c r="I22" i="104"/>
  <c r="I22" i="99"/>
  <c r="E46" i="173"/>
  <c r="E46" i="21"/>
  <c r="E46" i="104"/>
  <c r="E46" i="114"/>
  <c r="E46" i="99"/>
  <c r="M46" i="173"/>
  <c r="M46" i="21"/>
  <c r="M46" i="104"/>
  <c r="M46" i="114"/>
  <c r="M46" i="99"/>
  <c r="AG46" i="173"/>
  <c r="AG46" i="21"/>
  <c r="AG46" i="104"/>
  <c r="AG46" i="114"/>
  <c r="AG46" i="99"/>
  <c r="AK10" i="150"/>
  <c r="AK10" i="147"/>
  <c r="AK10" i="148"/>
  <c r="AK10" i="146"/>
  <c r="AK10" i="149"/>
  <c r="AK10" i="115"/>
  <c r="AK10" i="40"/>
  <c r="AK10" i="174"/>
  <c r="AK10" i="42"/>
  <c r="AK10" i="173"/>
  <c r="AK10" i="29"/>
  <c r="AK10" i="77"/>
  <c r="AK10" i="21"/>
  <c r="AK10" i="114"/>
  <c r="AK10" i="104"/>
  <c r="AK10" i="99"/>
  <c r="F13" i="150"/>
  <c r="F13" i="148"/>
  <c r="F13" i="147"/>
  <c r="F13" i="146"/>
  <c r="F13" i="149"/>
  <c r="F13" i="174"/>
  <c r="F13" i="40"/>
  <c r="F13" i="115"/>
  <c r="F13" i="77"/>
  <c r="F13" i="29"/>
  <c r="F13" i="173"/>
  <c r="F13" i="42"/>
  <c r="F13" i="104"/>
  <c r="F13" i="114"/>
  <c r="F13" i="99"/>
  <c r="F13" i="21"/>
  <c r="G13" i="150"/>
  <c r="G13" i="148"/>
  <c r="G13" i="147"/>
  <c r="G13" i="146"/>
  <c r="G13" i="115"/>
  <c r="G13" i="40"/>
  <c r="G13" i="149"/>
  <c r="G13" i="174"/>
  <c r="G13" i="42"/>
  <c r="G13" i="173"/>
  <c r="G13" i="29"/>
  <c r="G13" i="77"/>
  <c r="G13" i="21"/>
  <c r="G13" i="114"/>
  <c r="G13" i="104"/>
  <c r="G13" i="99"/>
  <c r="AL16" i="150"/>
  <c r="AL16" i="148"/>
  <c r="AL16" i="147"/>
  <c r="AL16" i="146"/>
  <c r="AL16" i="149"/>
  <c r="AL16" i="115"/>
  <c r="AL16" i="40"/>
  <c r="AL16" i="174"/>
  <c r="AL16" i="77"/>
  <c r="AL16" i="29"/>
  <c r="AL16" i="42"/>
  <c r="AL16" i="173"/>
  <c r="AL16" i="21"/>
  <c r="AL16" i="114"/>
  <c r="AL16" i="104"/>
  <c r="AL16" i="99"/>
  <c r="X22" i="150"/>
  <c r="X22" i="148"/>
  <c r="X22" i="147"/>
  <c r="X22" i="146"/>
  <c r="X22" i="149"/>
  <c r="X22" i="174"/>
  <c r="X22" i="40"/>
  <c r="X22" i="77"/>
  <c r="X22" i="29"/>
  <c r="X22" i="104"/>
  <c r="X22" i="173"/>
  <c r="X22" i="115"/>
  <c r="X22" i="21"/>
  <c r="X22" i="99"/>
  <c r="X22" i="42"/>
  <c r="X22" i="114"/>
  <c r="W10" i="150"/>
  <c r="W10" i="148"/>
  <c r="W10" i="147"/>
  <c r="W10" i="146"/>
  <c r="W10" i="149"/>
  <c r="W10" i="174"/>
  <c r="W10" i="115"/>
  <c r="W10" i="40"/>
  <c r="W10" i="77"/>
  <c r="W10" i="29"/>
  <c r="W10" i="42"/>
  <c r="W10" i="173"/>
  <c r="W10" i="104"/>
  <c r="W10" i="21"/>
  <c r="W10" i="99"/>
  <c r="W10" i="114"/>
  <c r="AH47" i="173"/>
  <c r="AH47" i="21"/>
  <c r="AH47" i="104"/>
  <c r="AH47" i="114"/>
  <c r="AH47" i="99"/>
  <c r="Q39" i="150"/>
  <c r="Q39" i="148"/>
  <c r="Q39" i="147"/>
  <c r="Q39" i="146"/>
  <c r="Q39" i="149"/>
  <c r="Q39" i="174"/>
  <c r="Q39" i="115"/>
  <c r="Q39" i="40"/>
  <c r="Q39" i="77"/>
  <c r="Q39" i="29"/>
  <c r="Q39" i="42"/>
  <c r="Q39" i="104"/>
  <c r="Q39" i="173"/>
  <c r="Q39" i="21"/>
  <c r="Q39" i="114"/>
  <c r="Q39" i="99"/>
  <c r="Z46" i="173"/>
  <c r="Z46" i="21"/>
  <c r="Z46" i="104"/>
  <c r="Z46" i="114"/>
  <c r="Z46" i="99"/>
  <c r="I39" i="150"/>
  <c r="I39" i="148"/>
  <c r="I39" i="147"/>
  <c r="I39" i="146"/>
  <c r="I39" i="149"/>
  <c r="I39" i="174"/>
  <c r="I39" i="115"/>
  <c r="I39" i="40"/>
  <c r="I39" i="77"/>
  <c r="I39" i="29"/>
  <c r="I39" i="42"/>
  <c r="I39" i="104"/>
  <c r="I39" i="173"/>
  <c r="I39" i="21"/>
  <c r="I39" i="114"/>
  <c r="I39" i="99"/>
  <c r="K10" i="150"/>
  <c r="K10" i="147"/>
  <c r="K10" i="148"/>
  <c r="K10" i="146"/>
  <c r="K10" i="149"/>
  <c r="K10" i="174"/>
  <c r="K10" i="115"/>
  <c r="K10" i="40"/>
  <c r="K10" i="77"/>
  <c r="K10" i="29"/>
  <c r="K10" i="42"/>
  <c r="K10" i="173"/>
  <c r="K10" i="104"/>
  <c r="K10" i="21"/>
  <c r="K10" i="99"/>
  <c r="K10" i="114"/>
  <c r="AJ47" i="173"/>
  <c r="AJ47" i="21"/>
  <c r="AJ47" i="104"/>
  <c r="AJ47" i="114"/>
  <c r="AJ47" i="99"/>
  <c r="U46" i="173"/>
  <c r="U46" i="21"/>
  <c r="U46" i="104"/>
  <c r="U46" i="114"/>
  <c r="U46" i="99"/>
  <c r="R39" i="150"/>
  <c r="R39" i="148"/>
  <c r="R39" i="147"/>
  <c r="R39" i="146"/>
  <c r="R39" i="149"/>
  <c r="R39" i="174"/>
  <c r="R39" i="40"/>
  <c r="R39" i="77"/>
  <c r="R39" i="29"/>
  <c r="R39" i="115"/>
  <c r="R39" i="104"/>
  <c r="R39" i="173"/>
  <c r="R39" i="21"/>
  <c r="R39" i="114"/>
  <c r="R39" i="99"/>
  <c r="R39" i="42"/>
  <c r="T47" i="173"/>
  <c r="T47" i="21"/>
  <c r="T47" i="104"/>
  <c r="T47" i="114"/>
  <c r="T47" i="99"/>
  <c r="J46" i="173"/>
  <c r="J46" i="21"/>
  <c r="J46" i="104"/>
  <c r="J46" i="114"/>
  <c r="J46" i="99"/>
  <c r="B19" i="150"/>
  <c r="B19" i="148"/>
  <c r="B19" i="146"/>
  <c r="B19" i="147"/>
  <c r="B19" i="149"/>
  <c r="B19" i="174"/>
  <c r="B19" i="40"/>
  <c r="B19" i="77"/>
  <c r="B19" i="29"/>
  <c r="B19" i="115"/>
  <c r="B19" i="104"/>
  <c r="B19" i="173"/>
  <c r="B19" i="21"/>
  <c r="B19" i="114"/>
  <c r="B19" i="99"/>
  <c r="B19" i="42"/>
  <c r="Z19" i="150"/>
  <c r="Z19" i="148"/>
  <c r="Z19" i="147"/>
  <c r="Z19" i="146"/>
  <c r="Z19" i="149"/>
  <c r="Z19" i="174"/>
  <c r="Z19" i="40"/>
  <c r="Z19" i="115"/>
  <c r="Z19" i="77"/>
  <c r="Z19" i="29"/>
  <c r="Z19" i="173"/>
  <c r="Z19" i="42"/>
  <c r="Z19" i="104"/>
  <c r="Z19" i="21"/>
  <c r="Z19" i="114"/>
  <c r="Z19" i="99"/>
  <c r="AI47" i="173"/>
  <c r="AI47" i="104"/>
  <c r="AI47" i="114"/>
  <c r="AI47" i="99"/>
  <c r="AI47" i="21"/>
  <c r="Y13" i="150"/>
  <c r="Y13" i="148"/>
  <c r="Y13" i="147"/>
  <c r="Y13" i="146"/>
  <c r="Y13" i="149"/>
  <c r="Y13" i="174"/>
  <c r="Y13" i="115"/>
  <c r="Y13" i="40"/>
  <c r="Y13" i="77"/>
  <c r="Y13" i="29"/>
  <c r="Y13" i="42"/>
  <c r="Y13" i="173"/>
  <c r="Y13" i="104"/>
  <c r="Y13" i="21"/>
  <c r="Y13" i="99"/>
  <c r="Y13" i="114"/>
  <c r="S16" i="150"/>
  <c r="S16" i="148"/>
  <c r="S16" i="147"/>
  <c r="S16" i="146"/>
  <c r="S16" i="149"/>
  <c r="S16" i="174"/>
  <c r="S16" i="115"/>
  <c r="S16" i="40"/>
  <c r="S16" i="77"/>
  <c r="S16" i="29"/>
  <c r="S16" i="42"/>
  <c r="S16" i="173"/>
  <c r="S16" i="104"/>
  <c r="S16" i="21"/>
  <c r="S16" i="99"/>
  <c r="S16" i="114"/>
  <c r="C22" i="150"/>
  <c r="C22" i="148"/>
  <c r="C22" i="147"/>
  <c r="C22" i="146"/>
  <c r="C22" i="149"/>
  <c r="C22" i="174"/>
  <c r="C22" i="115"/>
  <c r="C22" i="40"/>
  <c r="C22" i="77"/>
  <c r="C22" i="29"/>
  <c r="C22" i="42"/>
  <c r="C22" i="173"/>
  <c r="C22" i="104"/>
  <c r="C22" i="21"/>
  <c r="C22" i="99"/>
  <c r="C22" i="114"/>
  <c r="AM46" i="104"/>
  <c r="AM46" i="173"/>
  <c r="AM46" i="21"/>
  <c r="AM46" i="114"/>
  <c r="AM46" i="99"/>
  <c r="AO10" i="150"/>
  <c r="AO10" i="148"/>
  <c r="AO10" i="147"/>
  <c r="AO10" i="146"/>
  <c r="AO10" i="149"/>
  <c r="AO10" i="174"/>
  <c r="AO10" i="115"/>
  <c r="AO10" i="40"/>
  <c r="AO10" i="77"/>
  <c r="AO10" i="42"/>
  <c r="AO10" i="173"/>
  <c r="AO10" i="21"/>
  <c r="AO10" i="114"/>
  <c r="AO10" i="29"/>
  <c r="AO10" i="104"/>
  <c r="AO10" i="99"/>
  <c r="AK22" i="150"/>
  <c r="AK22" i="148"/>
  <c r="AK22" i="147"/>
  <c r="AK22" i="146"/>
  <c r="AK22" i="115"/>
  <c r="AK22" i="40"/>
  <c r="AK22" i="149"/>
  <c r="AK22" i="174"/>
  <c r="AK22" i="29"/>
  <c r="AK22" i="42"/>
  <c r="AK22" i="173"/>
  <c r="AK22" i="77"/>
  <c r="AK22" i="21"/>
  <c r="AK22" i="114"/>
  <c r="AK22" i="104"/>
  <c r="AK22" i="99"/>
  <c r="AK39" i="150"/>
  <c r="AK39" i="148"/>
  <c r="AK39" i="147"/>
  <c r="AK39" i="146"/>
  <c r="AK39" i="149"/>
  <c r="AK39" i="174"/>
  <c r="AK39" i="115"/>
  <c r="AK39" i="40"/>
  <c r="AK39" i="77"/>
  <c r="AK39" i="29"/>
  <c r="AK39" i="42"/>
  <c r="AK39" i="104"/>
  <c r="AK39" i="173"/>
  <c r="AK39" i="21"/>
  <c r="AK39" i="114"/>
  <c r="AK39" i="99"/>
  <c r="U13" i="150"/>
  <c r="U13" i="148"/>
  <c r="U13" i="147"/>
  <c r="U13" i="146"/>
  <c r="U13" i="149"/>
  <c r="U13" i="174"/>
  <c r="U13" i="115"/>
  <c r="U13" i="40"/>
  <c r="U13" i="77"/>
  <c r="U13" i="29"/>
  <c r="U13" i="42"/>
  <c r="U13" i="173"/>
  <c r="U13" i="104"/>
  <c r="U13" i="21"/>
  <c r="U13" i="114"/>
  <c r="U13" i="99"/>
  <c r="AN13" i="150"/>
  <c r="AN13" i="148"/>
  <c r="AN13" i="147"/>
  <c r="AN13" i="146"/>
  <c r="AN13" i="149"/>
  <c r="AN13" i="174"/>
  <c r="AN13" i="115"/>
  <c r="AN13" i="40"/>
  <c r="AN13" i="77"/>
  <c r="AN13" i="29"/>
  <c r="AN13" i="42"/>
  <c r="AN13" i="173"/>
  <c r="AN13" i="21"/>
  <c r="AN13" i="114"/>
  <c r="AN13" i="99"/>
  <c r="AN13" i="104"/>
  <c r="AN16" i="150"/>
  <c r="AN16" i="148"/>
  <c r="AN16" i="146"/>
  <c r="AN16" i="149"/>
  <c r="AN16" i="174"/>
  <c r="AN16" i="147"/>
  <c r="AN16" i="115"/>
  <c r="AN16" i="77"/>
  <c r="AN16" i="29"/>
  <c r="AN16" i="40"/>
  <c r="AN16" i="42"/>
  <c r="AN16" i="104"/>
  <c r="AN16" i="173"/>
  <c r="AN16" i="114"/>
  <c r="AN16" i="99"/>
  <c r="AN16" i="21"/>
  <c r="N19" i="150"/>
  <c r="N19" i="148"/>
  <c r="N19" i="147"/>
  <c r="N19" i="146"/>
  <c r="N19" i="149"/>
  <c r="N19" i="174"/>
  <c r="N19" i="40"/>
  <c r="N19" i="115"/>
  <c r="N19" i="77"/>
  <c r="N19" i="29"/>
  <c r="N19" i="173"/>
  <c r="N19" i="104"/>
  <c r="N19" i="42"/>
  <c r="N19" i="21"/>
  <c r="N19" i="99"/>
  <c r="N19" i="114"/>
  <c r="Z10" i="150"/>
  <c r="Z10" i="148"/>
  <c r="Z10" i="147"/>
  <c r="Z10" i="149"/>
  <c r="Z10" i="146"/>
  <c r="Z10" i="174"/>
  <c r="Z10" i="115"/>
  <c r="Z10" i="40"/>
  <c r="Z10" i="77"/>
  <c r="Z10" i="29"/>
  <c r="Z10" i="42"/>
  <c r="Z10" i="173"/>
  <c r="Z10" i="21"/>
  <c r="Z10" i="114"/>
  <c r="Z10" i="99"/>
  <c r="Z10" i="104"/>
  <c r="AB13" i="150"/>
  <c r="AB13" i="148"/>
  <c r="AB13" i="147"/>
  <c r="AB13" i="149"/>
  <c r="AB13" i="174"/>
  <c r="AB13" i="146"/>
  <c r="AB13" i="115"/>
  <c r="AB13" i="40"/>
  <c r="AB13" i="77"/>
  <c r="AB13" i="29"/>
  <c r="AB13" i="42"/>
  <c r="AB13" i="173"/>
  <c r="AB13" i="21"/>
  <c r="AB13" i="114"/>
  <c r="AB13" i="104"/>
  <c r="AB13" i="99"/>
  <c r="J16" i="150"/>
  <c r="J16" i="148"/>
  <c r="J16" i="147"/>
  <c r="J16" i="146"/>
  <c r="J16" i="149"/>
  <c r="J16" i="174"/>
  <c r="J16" i="115"/>
  <c r="J16" i="40"/>
  <c r="J16" i="77"/>
  <c r="J16" i="29"/>
  <c r="J16" i="42"/>
  <c r="J16" i="173"/>
  <c r="J16" i="21"/>
  <c r="J16" i="114"/>
  <c r="J16" i="99"/>
  <c r="J16" i="104"/>
  <c r="C19" i="150"/>
  <c r="C19" i="148"/>
  <c r="C19" i="147"/>
  <c r="C19" i="146"/>
  <c r="C19" i="115"/>
  <c r="C19" i="40"/>
  <c r="C19" i="174"/>
  <c r="C19" i="149"/>
  <c r="C19" i="29"/>
  <c r="C19" i="42"/>
  <c r="C19" i="173"/>
  <c r="C19" i="77"/>
  <c r="C19" i="21"/>
  <c r="C19" i="114"/>
  <c r="C19" i="104"/>
  <c r="C19" i="99"/>
  <c r="Q13" i="150"/>
  <c r="Q13" i="148"/>
  <c r="Q13" i="147"/>
  <c r="Q13" i="146"/>
  <c r="Q13" i="149"/>
  <c r="Q13" i="174"/>
  <c r="Q13" i="115"/>
  <c r="Q13" i="40"/>
  <c r="Q13" i="77"/>
  <c r="Q13" i="29"/>
  <c r="Q13" i="42"/>
  <c r="Q13" i="173"/>
  <c r="Q13" i="104"/>
  <c r="Q13" i="21"/>
  <c r="Q13" i="99"/>
  <c r="Q13" i="114"/>
  <c r="AD13" i="150"/>
  <c r="AD13" i="148"/>
  <c r="AD13" i="146"/>
  <c r="AD13" i="147"/>
  <c r="AD13" i="149"/>
  <c r="AD13" i="174"/>
  <c r="AD13" i="40"/>
  <c r="AD13" i="77"/>
  <c r="AD13" i="29"/>
  <c r="AD13" i="115"/>
  <c r="AD13" i="104"/>
  <c r="AD13" i="173"/>
  <c r="AD13" i="42"/>
  <c r="AD13" i="21"/>
  <c r="AD13" i="114"/>
  <c r="AD13" i="99"/>
  <c r="AL22" i="150"/>
  <c r="AL22" i="148"/>
  <c r="AL22" i="147"/>
  <c r="AL22" i="146"/>
  <c r="AL22" i="149"/>
  <c r="AL22" i="115"/>
  <c r="AL22" i="40"/>
  <c r="AL22" i="77"/>
  <c r="AL22" i="29"/>
  <c r="AL22" i="174"/>
  <c r="AL22" i="42"/>
  <c r="AL22" i="173"/>
  <c r="AL22" i="21"/>
  <c r="AL22" i="114"/>
  <c r="AL22" i="104"/>
  <c r="AL22" i="99"/>
  <c r="AF16" i="150"/>
  <c r="AF16" i="148"/>
  <c r="AF16" i="146"/>
  <c r="AF16" i="147"/>
  <c r="AF16" i="149"/>
  <c r="AF16" i="174"/>
  <c r="AF16" i="40"/>
  <c r="AF16" i="115"/>
  <c r="AF16" i="77"/>
  <c r="AF16" i="29"/>
  <c r="AF16" i="173"/>
  <c r="AF16" i="104"/>
  <c r="AF16" i="42"/>
  <c r="AF16" i="21"/>
  <c r="AF16" i="114"/>
  <c r="AF16" i="99"/>
  <c r="AI13" i="150"/>
  <c r="AI13" i="148"/>
  <c r="AI13" i="147"/>
  <c r="AI13" i="146"/>
  <c r="AI13" i="149"/>
  <c r="AI13" i="115"/>
  <c r="AI13" i="40"/>
  <c r="AI13" i="174"/>
  <c r="AI13" i="42"/>
  <c r="AI13" i="173"/>
  <c r="AI13" i="29"/>
  <c r="AI13" i="77"/>
  <c r="AI13" i="21"/>
  <c r="AI13" i="114"/>
  <c r="AI13" i="104"/>
  <c r="AI13" i="99"/>
  <c r="O16" i="150"/>
  <c r="O16" i="148"/>
  <c r="O16" i="147"/>
  <c r="O16" i="146"/>
  <c r="O16" i="149"/>
  <c r="O16" i="174"/>
  <c r="O16" i="115"/>
  <c r="O16" i="40"/>
  <c r="O16" i="77"/>
  <c r="O16" i="29"/>
  <c r="O16" i="42"/>
  <c r="O16" i="173"/>
  <c r="O16" i="104"/>
  <c r="O16" i="21"/>
  <c r="O16" i="99"/>
  <c r="O16" i="114"/>
  <c r="H10" i="150"/>
  <c r="H10" i="148"/>
  <c r="H10" i="147"/>
  <c r="H10" i="146"/>
  <c r="H10" i="174"/>
  <c r="H10" i="149"/>
  <c r="H10" i="40"/>
  <c r="H10" i="115"/>
  <c r="H10" i="77"/>
  <c r="H10" i="29"/>
  <c r="H10" i="173"/>
  <c r="H10" i="42"/>
  <c r="H10" i="104"/>
  <c r="H10" i="99"/>
  <c r="H10" i="21"/>
  <c r="H10" i="114"/>
  <c r="E16" i="150"/>
  <c r="E16" i="148"/>
  <c r="E16" i="147"/>
  <c r="E16" i="146"/>
  <c r="E16" i="149"/>
  <c r="E16" i="115"/>
  <c r="E16" i="40"/>
  <c r="E16" i="174"/>
  <c r="E16" i="42"/>
  <c r="E16" i="173"/>
  <c r="E16" i="29"/>
  <c r="E16" i="77"/>
  <c r="E16" i="21"/>
  <c r="E16" i="114"/>
  <c r="E16" i="104"/>
  <c r="E16" i="99"/>
  <c r="AO22" i="150"/>
  <c r="AO22" i="148"/>
  <c r="AO22" i="147"/>
  <c r="AO22" i="146"/>
  <c r="AO22" i="115"/>
  <c r="AO22" i="40"/>
  <c r="AO22" i="174"/>
  <c r="AO22" i="149"/>
  <c r="AO22" i="42"/>
  <c r="AO22" i="173"/>
  <c r="AO22" i="29"/>
  <c r="AO22" i="77"/>
  <c r="AO22" i="21"/>
  <c r="AO22" i="114"/>
  <c r="AO22" i="104"/>
  <c r="AO22" i="99"/>
  <c r="X48" i="173"/>
  <c r="X48" i="21"/>
  <c r="X48" i="104"/>
  <c r="X48" i="114"/>
  <c r="X48" i="99"/>
  <c r="AL46" i="173"/>
  <c r="AL46" i="21"/>
  <c r="AL46" i="114"/>
  <c r="AL46" i="104"/>
  <c r="AL46" i="99"/>
  <c r="AN39" i="150"/>
  <c r="AN39" i="148"/>
  <c r="AN39" i="147"/>
  <c r="AN39" i="146"/>
  <c r="AN39" i="149"/>
  <c r="AN39" i="174"/>
  <c r="AN39" i="115"/>
  <c r="AN39" i="40"/>
  <c r="AN39" i="77"/>
  <c r="AN39" i="29"/>
  <c r="AN39" i="42"/>
  <c r="AN39" i="173"/>
  <c r="AN39" i="21"/>
  <c r="AN39" i="104"/>
  <c r="AN39" i="114"/>
  <c r="AN39" i="99"/>
  <c r="D47" i="173"/>
  <c r="D47" i="21"/>
  <c r="D47" i="104"/>
  <c r="D47" i="114"/>
  <c r="D47" i="99"/>
  <c r="W46" i="104"/>
  <c r="W46" i="173"/>
  <c r="W46" i="21"/>
  <c r="W46" i="114"/>
  <c r="W46" i="99"/>
  <c r="AA46" i="104"/>
  <c r="AA46" i="173"/>
  <c r="AA46" i="21"/>
  <c r="AA46" i="114"/>
  <c r="AA46" i="99"/>
  <c r="R19" i="150"/>
  <c r="R19" i="148"/>
  <c r="R19" i="146"/>
  <c r="R19" i="147"/>
  <c r="R19" i="149"/>
  <c r="R19" i="174"/>
  <c r="R19" i="40"/>
  <c r="R19" i="77"/>
  <c r="R19" i="29"/>
  <c r="R19" i="115"/>
  <c r="R19" i="104"/>
  <c r="R19" i="173"/>
  <c r="R19" i="21"/>
  <c r="R19" i="114"/>
  <c r="R19" i="99"/>
  <c r="R19" i="42"/>
  <c r="V46" i="173"/>
  <c r="V46" i="21"/>
  <c r="V46" i="104"/>
  <c r="V46" i="114"/>
  <c r="V46" i="99"/>
  <c r="AJ16" i="150"/>
  <c r="AJ16" i="148"/>
  <c r="AJ16" i="147"/>
  <c r="AJ16" i="146"/>
  <c r="AJ16" i="149"/>
  <c r="AJ16" i="174"/>
  <c r="AJ16" i="40"/>
  <c r="AJ16" i="77"/>
  <c r="AJ16" i="29"/>
  <c r="AJ16" i="104"/>
  <c r="AJ16" i="115"/>
  <c r="AJ16" i="173"/>
  <c r="AJ16" i="21"/>
  <c r="AJ16" i="99"/>
  <c r="AJ16" i="42"/>
  <c r="AJ16" i="114"/>
  <c r="AN22" i="150"/>
  <c r="AN22" i="148"/>
  <c r="AN22" i="147"/>
  <c r="AN22" i="146"/>
  <c r="AN22" i="149"/>
  <c r="AN22" i="174"/>
  <c r="AN22" i="40"/>
  <c r="AN22" i="77"/>
  <c r="AN22" i="29"/>
  <c r="AN22" i="115"/>
  <c r="AN22" i="104"/>
  <c r="AN22" i="173"/>
  <c r="AN22" i="21"/>
  <c r="AN22" i="99"/>
  <c r="AN22" i="42"/>
  <c r="AN22" i="114"/>
  <c r="AO46" i="173"/>
  <c r="AO46" i="21"/>
  <c r="AO46" i="104"/>
  <c r="AO46" i="114"/>
  <c r="AO46" i="99"/>
  <c r="B39" i="150"/>
  <c r="B39" i="148"/>
  <c r="B39" i="147"/>
  <c r="B39" i="146"/>
  <c r="B39" i="149"/>
  <c r="B39" i="174"/>
  <c r="B39" i="40"/>
  <c r="B39" i="77"/>
  <c r="B39" i="115"/>
  <c r="B39" i="29"/>
  <c r="B39" i="104"/>
  <c r="B39" i="42"/>
  <c r="B39" i="173"/>
  <c r="B39" i="21"/>
  <c r="B39" i="114"/>
  <c r="B39" i="99"/>
  <c r="F19" i="150"/>
  <c r="F19" i="148"/>
  <c r="F19" i="146"/>
  <c r="F19" i="149"/>
  <c r="F19" i="174"/>
  <c r="F19" i="147"/>
  <c r="F19" i="115"/>
  <c r="F19" i="77"/>
  <c r="F19" i="29"/>
  <c r="F19" i="40"/>
  <c r="F19" i="42"/>
  <c r="F19" i="104"/>
  <c r="F19" i="173"/>
  <c r="F19" i="114"/>
  <c r="F19" i="99"/>
  <c r="F19" i="21"/>
  <c r="B11" i="93"/>
  <c r="F10" i="150"/>
  <c r="F10" i="148"/>
  <c r="F10" i="147"/>
  <c r="F10" i="146"/>
  <c r="F10" i="149"/>
  <c r="F10" i="174"/>
  <c r="F10" i="115"/>
  <c r="F10" i="40"/>
  <c r="F10" i="77"/>
  <c r="F10" i="29"/>
  <c r="F10" i="42"/>
  <c r="F10" i="173"/>
  <c r="F10" i="21"/>
  <c r="F10" i="114"/>
  <c r="F10" i="99"/>
  <c r="F10" i="104"/>
  <c r="V10" i="150"/>
  <c r="V10" i="148"/>
  <c r="V10" i="147"/>
  <c r="V10" i="146"/>
  <c r="V10" i="149"/>
  <c r="V10" i="174"/>
  <c r="V10" i="115"/>
  <c r="V10" i="40"/>
  <c r="V10" i="77"/>
  <c r="V10" i="29"/>
  <c r="V10" i="42"/>
  <c r="V10" i="173"/>
  <c r="V10" i="21"/>
  <c r="V10" i="114"/>
  <c r="V10" i="104"/>
  <c r="V10" i="99"/>
  <c r="AM10" i="150"/>
  <c r="AM10" i="148"/>
  <c r="AM10" i="147"/>
  <c r="AM10" i="146"/>
  <c r="AM10" i="149"/>
  <c r="AM10" i="174"/>
  <c r="AM10" i="115"/>
  <c r="AM10" i="40"/>
  <c r="AM10" i="77"/>
  <c r="AM10" i="29"/>
  <c r="AM10" i="42"/>
  <c r="AM10" i="173"/>
  <c r="AM10" i="104"/>
  <c r="AM10" i="21"/>
  <c r="AM10" i="99"/>
  <c r="AM10" i="114"/>
  <c r="H13" i="150"/>
  <c r="H13" i="148"/>
  <c r="H13" i="147"/>
  <c r="H13" i="146"/>
  <c r="H13" i="149"/>
  <c r="H13" i="174"/>
  <c r="H13" i="115"/>
  <c r="H13" i="40"/>
  <c r="H13" i="77"/>
  <c r="H13" i="29"/>
  <c r="H13" i="42"/>
  <c r="H13" i="173"/>
  <c r="H13" i="21"/>
  <c r="H13" i="114"/>
  <c r="H13" i="99"/>
  <c r="H13" i="104"/>
  <c r="X13" i="150"/>
  <c r="X13" i="148"/>
  <c r="X13" i="147"/>
  <c r="X13" i="146"/>
  <c r="X13" i="149"/>
  <c r="X13" i="174"/>
  <c r="X13" i="115"/>
  <c r="X13" i="40"/>
  <c r="X13" i="77"/>
  <c r="X13" i="29"/>
  <c r="X13" i="42"/>
  <c r="X13" i="173"/>
  <c r="X13" i="21"/>
  <c r="X13" i="114"/>
  <c r="X13" i="104"/>
  <c r="X13" i="99"/>
  <c r="AO13" i="150"/>
  <c r="AO13" i="148"/>
  <c r="AO13" i="147"/>
  <c r="AO13" i="146"/>
  <c r="AO13" i="149"/>
  <c r="AO13" i="174"/>
  <c r="AO13" i="115"/>
  <c r="AO13" i="40"/>
  <c r="AO13" i="77"/>
  <c r="AO13" i="29"/>
  <c r="AO13" i="42"/>
  <c r="AO13" i="173"/>
  <c r="AO13" i="104"/>
  <c r="AO13" i="21"/>
  <c r="AO13" i="99"/>
  <c r="AO13" i="114"/>
  <c r="F16" i="150"/>
  <c r="F16" i="148"/>
  <c r="F16" i="147"/>
  <c r="F16" i="146"/>
  <c r="F16" i="149"/>
  <c r="F16" i="115"/>
  <c r="F16" i="40"/>
  <c r="F16" i="174"/>
  <c r="F16" i="77"/>
  <c r="F16" i="29"/>
  <c r="F16" i="42"/>
  <c r="F16" i="173"/>
  <c r="F16" i="21"/>
  <c r="F16" i="114"/>
  <c r="F16" i="104"/>
  <c r="F16" i="99"/>
  <c r="V16" i="150"/>
  <c r="V16" i="148"/>
  <c r="V16" i="147"/>
  <c r="V16" i="146"/>
  <c r="V16" i="149"/>
  <c r="V16" i="115"/>
  <c r="V16" i="40"/>
  <c r="V16" i="174"/>
  <c r="V16" i="77"/>
  <c r="V16" i="29"/>
  <c r="V16" i="42"/>
  <c r="V16" i="173"/>
  <c r="V16" i="21"/>
  <c r="V16" i="114"/>
  <c r="V16" i="99"/>
  <c r="V16" i="104"/>
  <c r="AM16" i="150"/>
  <c r="AM16" i="148"/>
  <c r="AM16" i="147"/>
  <c r="AM16" i="146"/>
  <c r="AM16" i="149"/>
  <c r="AM16" i="115"/>
  <c r="AM16" i="40"/>
  <c r="AM16" i="77"/>
  <c r="AM16" i="29"/>
  <c r="AM16" i="174"/>
  <c r="AM16" i="42"/>
  <c r="AM16" i="173"/>
  <c r="AM16" i="104"/>
  <c r="AM16" i="21"/>
  <c r="AM16" i="99"/>
  <c r="AM16" i="114"/>
  <c r="H19" i="150"/>
  <c r="H19" i="148"/>
  <c r="H19" i="147"/>
  <c r="H19" i="146"/>
  <c r="H19" i="149"/>
  <c r="H19" i="174"/>
  <c r="H19" i="115"/>
  <c r="H19" i="40"/>
  <c r="H19" i="77"/>
  <c r="H19" i="29"/>
  <c r="H19" i="42"/>
  <c r="H19" i="173"/>
  <c r="H19" i="21"/>
  <c r="H19" i="114"/>
  <c r="H19" i="104"/>
  <c r="H19" i="99"/>
  <c r="X19" i="150"/>
  <c r="X19" i="148"/>
  <c r="X19" i="147"/>
  <c r="X19" i="146"/>
  <c r="X19" i="149"/>
  <c r="X19" i="174"/>
  <c r="X19" i="115"/>
  <c r="X19" i="40"/>
  <c r="X19" i="77"/>
  <c r="X19" i="29"/>
  <c r="X19" i="42"/>
  <c r="X19" i="173"/>
  <c r="X19" i="21"/>
  <c r="X19" i="114"/>
  <c r="X19" i="104"/>
  <c r="X19" i="99"/>
  <c r="AO19" i="150"/>
  <c r="AO19" i="148"/>
  <c r="AO19" i="147"/>
  <c r="AO19" i="146"/>
  <c r="AO19" i="149"/>
  <c r="AO19" i="174"/>
  <c r="AO19" i="115"/>
  <c r="AO19" i="40"/>
  <c r="AO19" i="77"/>
  <c r="AO19" i="29"/>
  <c r="AO19" i="42"/>
  <c r="AO19" i="173"/>
  <c r="AO19" i="104"/>
  <c r="AO19" i="21"/>
  <c r="AO19" i="114"/>
  <c r="AO19" i="99"/>
  <c r="F22" i="150"/>
  <c r="F22" i="148"/>
  <c r="F22" i="147"/>
  <c r="F22" i="146"/>
  <c r="F22" i="149"/>
  <c r="F22" i="115"/>
  <c r="F22" i="40"/>
  <c r="F22" i="174"/>
  <c r="F22" i="77"/>
  <c r="F22" i="29"/>
  <c r="F22" i="42"/>
  <c r="F22" i="173"/>
  <c r="F22" i="21"/>
  <c r="F22" i="114"/>
  <c r="F22" i="104"/>
  <c r="F22" i="99"/>
  <c r="V22" i="150"/>
  <c r="V22" i="148"/>
  <c r="V22" i="147"/>
  <c r="V22" i="146"/>
  <c r="V22" i="149"/>
  <c r="V22" i="115"/>
  <c r="V22" i="40"/>
  <c r="V22" i="77"/>
  <c r="V22" i="29"/>
  <c r="V22" i="42"/>
  <c r="V22" i="173"/>
  <c r="V22" i="174"/>
  <c r="V22" i="21"/>
  <c r="V22" i="114"/>
  <c r="V22" i="99"/>
  <c r="V22" i="104"/>
  <c r="AM22" i="150"/>
  <c r="AM22" i="148"/>
  <c r="AM22" i="147"/>
  <c r="AM22" i="146"/>
  <c r="AM22" i="149"/>
  <c r="AM22" i="174"/>
  <c r="AM22" i="115"/>
  <c r="AM22" i="40"/>
  <c r="AM22" i="77"/>
  <c r="AM22" i="29"/>
  <c r="AM22" i="42"/>
  <c r="AM22" i="173"/>
  <c r="AM22" i="104"/>
  <c r="AM22" i="21"/>
  <c r="AM22" i="99"/>
  <c r="AM22" i="114"/>
  <c r="O13" i="150"/>
  <c r="O13" i="148"/>
  <c r="O13" i="147"/>
  <c r="O13" i="146"/>
  <c r="O13" i="115"/>
  <c r="O13" i="40"/>
  <c r="O13" i="174"/>
  <c r="O13" i="149"/>
  <c r="O13" i="29"/>
  <c r="O13" i="42"/>
  <c r="O13" i="173"/>
  <c r="O13" i="77"/>
  <c r="O13" i="21"/>
  <c r="O13" i="114"/>
  <c r="O13" i="104"/>
  <c r="O13" i="99"/>
  <c r="K13" i="150"/>
  <c r="K13" i="148"/>
  <c r="K13" i="147"/>
  <c r="K13" i="146"/>
  <c r="K13" i="149"/>
  <c r="K13" i="174"/>
  <c r="K13" i="115"/>
  <c r="K13" i="40"/>
  <c r="K13" i="77"/>
  <c r="K13" i="42"/>
  <c r="K13" i="173"/>
  <c r="K13" i="21"/>
  <c r="K13" i="114"/>
  <c r="K13" i="29"/>
  <c r="K13" i="104"/>
  <c r="K13" i="99"/>
  <c r="Q19" i="150"/>
  <c r="Q19" i="148"/>
  <c r="Q19" i="147"/>
  <c r="Q19" i="146"/>
  <c r="Q19" i="149"/>
  <c r="Q19" i="174"/>
  <c r="Q19" i="115"/>
  <c r="Q19" i="40"/>
  <c r="Q19" i="77"/>
  <c r="Q19" i="29"/>
  <c r="Q19" i="42"/>
  <c r="Q19" i="173"/>
  <c r="Q19" i="104"/>
  <c r="Q19" i="21"/>
  <c r="Q19" i="114"/>
  <c r="Q19" i="99"/>
  <c r="E10" i="150"/>
  <c r="E10" i="148"/>
  <c r="E10" i="146"/>
  <c r="E10" i="147"/>
  <c r="E10" i="149"/>
  <c r="E10" i="115"/>
  <c r="E10" i="40"/>
  <c r="E10" i="174"/>
  <c r="E10" i="42"/>
  <c r="E10" i="173"/>
  <c r="E10" i="29"/>
  <c r="E10" i="21"/>
  <c r="E10" i="114"/>
  <c r="E10" i="77"/>
  <c r="E10" i="104"/>
  <c r="E10" i="99"/>
  <c r="AL10" i="150"/>
  <c r="AL10" i="148"/>
  <c r="AL10" i="147"/>
  <c r="AL10" i="146"/>
  <c r="AL10" i="149"/>
  <c r="AL10" i="174"/>
  <c r="AL10" i="115"/>
  <c r="AL10" i="40"/>
  <c r="AL10" i="77"/>
  <c r="AL10" i="29"/>
  <c r="AL10" i="42"/>
  <c r="AL10" i="173"/>
  <c r="AL10" i="21"/>
  <c r="AL10" i="114"/>
  <c r="AL10" i="99"/>
  <c r="AL10" i="104"/>
  <c r="N13" i="150"/>
  <c r="N13" i="148"/>
  <c r="N13" i="146"/>
  <c r="N13" i="147"/>
  <c r="N13" i="149"/>
  <c r="N13" i="174"/>
  <c r="N13" i="40"/>
  <c r="N13" i="77"/>
  <c r="N13" i="29"/>
  <c r="N13" i="115"/>
  <c r="N13" i="104"/>
  <c r="N13" i="173"/>
  <c r="N13" i="21"/>
  <c r="N13" i="114"/>
  <c r="N13" i="99"/>
  <c r="N13" i="42"/>
  <c r="AA16" i="150"/>
  <c r="AA16" i="148"/>
  <c r="AA16" i="147"/>
  <c r="AA16" i="146"/>
  <c r="AA16" i="149"/>
  <c r="AA16" i="174"/>
  <c r="AA16" i="115"/>
  <c r="AA16" i="40"/>
  <c r="AA16" i="77"/>
  <c r="AA16" i="29"/>
  <c r="AA16" i="42"/>
  <c r="AA16" i="173"/>
  <c r="AA16" i="104"/>
  <c r="AA16" i="21"/>
  <c r="AA16" i="99"/>
  <c r="AA16" i="114"/>
  <c r="P22" i="150"/>
  <c r="P22" i="148"/>
  <c r="P22" i="147"/>
  <c r="P22" i="146"/>
  <c r="P22" i="149"/>
  <c r="P22" i="174"/>
  <c r="P22" i="40"/>
  <c r="P22" i="115"/>
  <c r="P22" i="77"/>
  <c r="P22" i="29"/>
  <c r="P22" i="173"/>
  <c r="P22" i="42"/>
  <c r="P22" i="104"/>
  <c r="P22" i="21"/>
  <c r="P22" i="99"/>
  <c r="P22" i="114"/>
  <c r="Z13" i="150"/>
  <c r="Z13" i="148"/>
  <c r="Z13" i="147"/>
  <c r="Z13" i="146"/>
  <c r="Z13" i="149"/>
  <c r="Z13" i="174"/>
  <c r="Z13" i="40"/>
  <c r="Z13" i="115"/>
  <c r="Z13" i="77"/>
  <c r="Z13" i="29"/>
  <c r="Z13" i="173"/>
  <c r="Z13" i="104"/>
  <c r="Z13" i="42"/>
  <c r="Z13" i="21"/>
  <c r="Z13" i="114"/>
  <c r="Z13" i="99"/>
  <c r="B11" i="175"/>
  <c r="C11" i="93"/>
  <c r="B11" i="118"/>
  <c r="B11" i="92"/>
  <c r="B11" i="91"/>
  <c r="B11" i="94"/>
  <c r="AF10" i="150"/>
  <c r="AF10" i="148"/>
  <c r="AF10" i="147"/>
  <c r="AF10" i="146"/>
  <c r="AF10" i="174"/>
  <c r="AF10" i="149"/>
  <c r="AF10" i="40"/>
  <c r="AF10" i="77"/>
  <c r="AF10" i="29"/>
  <c r="AF10" i="115"/>
  <c r="AF10" i="104"/>
  <c r="AF10" i="173"/>
  <c r="AF10" i="21"/>
  <c r="AF10" i="99"/>
  <c r="AF10" i="42"/>
  <c r="AF10" i="114"/>
  <c r="AB16" i="150"/>
  <c r="AB16" i="148"/>
  <c r="AB16" i="147"/>
  <c r="AB16" i="146"/>
  <c r="AB16" i="149"/>
  <c r="AB16" i="174"/>
  <c r="AB16" i="40"/>
  <c r="AB16" i="115"/>
  <c r="AB16" i="77"/>
  <c r="AB16" i="29"/>
  <c r="AB16" i="173"/>
  <c r="AB16" i="42"/>
  <c r="AB16" i="104"/>
  <c r="AB16" i="21"/>
  <c r="AB16" i="99"/>
  <c r="AB16" i="114"/>
  <c r="AA19" i="150"/>
  <c r="AA19" i="148"/>
  <c r="AA19" i="147"/>
  <c r="AA19" i="146"/>
  <c r="AA19" i="149"/>
  <c r="AA19" i="115"/>
  <c r="AA19" i="40"/>
  <c r="AA19" i="174"/>
  <c r="AA19" i="42"/>
  <c r="AA19" i="173"/>
  <c r="AA19" i="29"/>
  <c r="AA19" i="21"/>
  <c r="AA19" i="114"/>
  <c r="AA19" i="77"/>
  <c r="AA19" i="104"/>
  <c r="AA19" i="99"/>
  <c r="P16" i="150"/>
  <c r="P16" i="148"/>
  <c r="P16" i="146"/>
  <c r="P16" i="147"/>
  <c r="P16" i="149"/>
  <c r="P16" i="174"/>
  <c r="P16" i="40"/>
  <c r="P16" i="115"/>
  <c r="P16" i="77"/>
  <c r="P16" i="29"/>
  <c r="P16" i="173"/>
  <c r="P16" i="104"/>
  <c r="P16" i="42"/>
  <c r="P16" i="21"/>
  <c r="P16" i="114"/>
  <c r="P16" i="99"/>
  <c r="I10" i="150"/>
  <c r="I10" i="148"/>
  <c r="I10" i="146"/>
  <c r="I10" i="147"/>
  <c r="I10" i="149"/>
  <c r="I10" i="174"/>
  <c r="I10" i="115"/>
  <c r="I10" i="40"/>
  <c r="I10" i="77"/>
  <c r="I10" i="42"/>
  <c r="I10" i="173"/>
  <c r="I10" i="21"/>
  <c r="I10" i="114"/>
  <c r="I10" i="104"/>
  <c r="I10" i="29"/>
  <c r="I10" i="99"/>
  <c r="AB46" i="104"/>
  <c r="AB46" i="173"/>
  <c r="AB46" i="21"/>
  <c r="AB46" i="114"/>
  <c r="AB46" i="99"/>
  <c r="AJ39" i="150"/>
  <c r="AJ39" i="148"/>
  <c r="AJ39" i="147"/>
  <c r="AJ39" i="146"/>
  <c r="AJ39" i="149"/>
  <c r="AJ39" i="174"/>
  <c r="AJ39" i="115"/>
  <c r="AJ39" i="40"/>
  <c r="AJ39" i="77"/>
  <c r="AJ39" i="29"/>
  <c r="AJ39" i="42"/>
  <c r="AJ39" i="173"/>
  <c r="AJ39" i="21"/>
  <c r="AJ39" i="114"/>
  <c r="AJ39" i="99"/>
  <c r="AJ39" i="104"/>
  <c r="K46" i="104"/>
  <c r="K46" i="173"/>
  <c r="K46" i="21"/>
  <c r="K46" i="114"/>
  <c r="K46" i="99"/>
  <c r="AN10" i="150"/>
  <c r="AN10" i="148"/>
  <c r="AN10" i="147"/>
  <c r="AN10" i="146"/>
  <c r="AN10" i="174"/>
  <c r="AN10" i="149"/>
  <c r="AN10" i="40"/>
  <c r="AN10" i="115"/>
  <c r="AN10" i="77"/>
  <c r="AN10" i="29"/>
  <c r="AN10" i="173"/>
  <c r="AN10" i="42"/>
  <c r="AN10" i="104"/>
  <c r="AN10" i="99"/>
  <c r="AN10" i="21"/>
  <c r="AN10" i="114"/>
  <c r="R13" i="150"/>
  <c r="R13" i="148"/>
  <c r="R13" i="146"/>
  <c r="R13" i="149"/>
  <c r="R13" i="174"/>
  <c r="R13" i="147"/>
  <c r="R13" i="115"/>
  <c r="R13" i="77"/>
  <c r="R13" i="29"/>
  <c r="R13" i="40"/>
  <c r="R13" i="42"/>
  <c r="R13" i="104"/>
  <c r="R13" i="173"/>
  <c r="R13" i="99"/>
  <c r="R13" i="21"/>
  <c r="R13" i="114"/>
  <c r="AC13" i="150"/>
  <c r="AC13" i="148"/>
  <c r="AC13" i="147"/>
  <c r="AC13" i="146"/>
  <c r="AC13" i="149"/>
  <c r="AC13" i="174"/>
  <c r="AC13" i="115"/>
  <c r="AC13" i="40"/>
  <c r="AC13" i="77"/>
  <c r="AC13" i="29"/>
  <c r="AC13" i="42"/>
  <c r="AC13" i="173"/>
  <c r="AC13" i="104"/>
  <c r="AC13" i="21"/>
  <c r="AC13" i="114"/>
  <c r="AC13" i="99"/>
  <c r="G16" i="150"/>
  <c r="G16" i="148"/>
  <c r="G16" i="147"/>
  <c r="G16" i="146"/>
  <c r="G16" i="149"/>
  <c r="G16" i="115"/>
  <c r="G16" i="40"/>
  <c r="G16" i="174"/>
  <c r="G16" i="77"/>
  <c r="G16" i="29"/>
  <c r="G16" i="42"/>
  <c r="G16" i="173"/>
  <c r="G16" i="104"/>
  <c r="G16" i="21"/>
  <c r="G16" i="99"/>
  <c r="G16" i="114"/>
  <c r="AF22" i="150"/>
  <c r="AF22" i="148"/>
  <c r="AF22" i="147"/>
  <c r="AF22" i="146"/>
  <c r="AF22" i="149"/>
  <c r="AF22" i="174"/>
  <c r="AF22" i="40"/>
  <c r="AF22" i="115"/>
  <c r="AF22" i="77"/>
  <c r="AF22" i="29"/>
  <c r="AF22" i="173"/>
  <c r="AF22" i="42"/>
  <c r="AF22" i="104"/>
  <c r="AF22" i="99"/>
  <c r="AF22" i="21"/>
  <c r="AF22" i="114"/>
  <c r="AC39" i="150"/>
  <c r="AC39" i="148"/>
  <c r="AC39" i="147"/>
  <c r="AC39" i="146"/>
  <c r="AC39" i="149"/>
  <c r="AC39" i="174"/>
  <c r="AC39" i="115"/>
  <c r="AC39" i="40"/>
  <c r="AC39" i="77"/>
  <c r="AC39" i="29"/>
  <c r="AC39" i="42"/>
  <c r="AC39" i="104"/>
  <c r="AC39" i="173"/>
  <c r="AC39" i="21"/>
  <c r="AC39" i="114"/>
  <c r="AC39" i="99"/>
  <c r="T39" i="150"/>
  <c r="T39" i="148"/>
  <c r="T39" i="147"/>
  <c r="T39" i="146"/>
  <c r="T39" i="149"/>
  <c r="T39" i="174"/>
  <c r="T39" i="115"/>
  <c r="T39" i="40"/>
  <c r="T39" i="77"/>
  <c r="T39" i="29"/>
  <c r="T39" i="42"/>
  <c r="T39" i="173"/>
  <c r="T39" i="21"/>
  <c r="T39" i="99"/>
  <c r="T39" i="104"/>
  <c r="T39" i="114"/>
  <c r="AJ10" i="150"/>
  <c r="AJ10" i="148"/>
  <c r="AJ10" i="147"/>
  <c r="AJ10" i="146"/>
  <c r="AJ10" i="149"/>
  <c r="AJ10" i="174"/>
  <c r="AJ10" i="115"/>
  <c r="AJ10" i="77"/>
  <c r="AJ10" i="29"/>
  <c r="AJ10" i="40"/>
  <c r="AJ10" i="42"/>
  <c r="AJ10" i="104"/>
  <c r="AJ10" i="114"/>
  <c r="AJ10" i="99"/>
  <c r="AJ10" i="173"/>
  <c r="AJ10" i="21"/>
  <c r="B46" i="173"/>
  <c r="B46" i="21"/>
  <c r="B46" i="104"/>
  <c r="B46" i="114"/>
  <c r="B46" i="99"/>
  <c r="C39" i="150"/>
  <c r="C39" i="148"/>
  <c r="C39" i="147"/>
  <c r="C39" i="146"/>
  <c r="C39" i="174"/>
  <c r="C39" i="115"/>
  <c r="C39" i="149"/>
  <c r="C39" i="29"/>
  <c r="C39" i="42"/>
  <c r="C39" i="77"/>
  <c r="C39" i="40"/>
  <c r="C39" i="173"/>
  <c r="C39" i="21"/>
  <c r="C39" i="104"/>
  <c r="C39" i="114"/>
  <c r="C39" i="99"/>
  <c r="Y47" i="173"/>
  <c r="Y47" i="21"/>
  <c r="Y47" i="104"/>
  <c r="Y47" i="114"/>
  <c r="Y47" i="99"/>
  <c r="S46" i="104"/>
  <c r="S46" i="173"/>
  <c r="S46" i="21"/>
  <c r="S46" i="114"/>
  <c r="S46" i="99"/>
  <c r="M13" i="150"/>
  <c r="M13" i="148"/>
  <c r="M13" i="147"/>
  <c r="M13" i="146"/>
  <c r="M13" i="149"/>
  <c r="M13" i="174"/>
  <c r="M13" i="115"/>
  <c r="M13" i="40"/>
  <c r="M13" i="77"/>
  <c r="M13" i="29"/>
  <c r="M13" i="42"/>
  <c r="M13" i="173"/>
  <c r="M13" i="104"/>
  <c r="M13" i="21"/>
  <c r="M13" i="114"/>
  <c r="M13" i="99"/>
  <c r="AJ22" i="150"/>
  <c r="AJ22" i="148"/>
  <c r="AJ22" i="147"/>
  <c r="AJ22" i="146"/>
  <c r="AJ22" i="149"/>
  <c r="AJ22" i="174"/>
  <c r="AJ22" i="40"/>
  <c r="AJ22" i="115"/>
  <c r="AJ22" i="77"/>
  <c r="AJ22" i="29"/>
  <c r="AJ22" i="173"/>
  <c r="AJ22" i="104"/>
  <c r="AJ22" i="42"/>
  <c r="AJ22" i="21"/>
  <c r="AJ22" i="114"/>
  <c r="AJ22" i="99"/>
  <c r="AC46" i="173"/>
  <c r="AC46" i="21"/>
  <c r="AC46" i="104"/>
  <c r="AC46" i="114"/>
  <c r="AC46" i="99"/>
  <c r="F46" i="173"/>
  <c r="F46" i="21"/>
  <c r="F46" i="99"/>
  <c r="F46" i="104"/>
  <c r="F46" i="114"/>
  <c r="L47" i="173"/>
  <c r="L47" i="21"/>
  <c r="L47" i="104"/>
  <c r="L47" i="114"/>
  <c r="L47" i="99"/>
  <c r="O46" i="104"/>
  <c r="O46" i="173"/>
  <c r="O46" i="21"/>
  <c r="O46" i="114"/>
  <c r="O46" i="99"/>
  <c r="J19" i="150"/>
  <c r="J19" i="148"/>
  <c r="J19" i="147"/>
  <c r="J19" i="146"/>
  <c r="J19" i="149"/>
  <c r="J19" i="174"/>
  <c r="J19" i="40"/>
  <c r="J19" i="115"/>
  <c r="J19" i="77"/>
  <c r="J19" i="29"/>
  <c r="J19" i="173"/>
  <c r="J19" i="42"/>
  <c r="J19" i="104"/>
  <c r="J19" i="114"/>
  <c r="J19" i="99"/>
  <c r="J19" i="21"/>
  <c r="AI19" i="150"/>
  <c r="AI19" i="148"/>
  <c r="AI19" i="147"/>
  <c r="AI19" i="146"/>
  <c r="AI19" i="115"/>
  <c r="AI19" i="40"/>
  <c r="AI19" i="174"/>
  <c r="AI19" i="149"/>
  <c r="AI19" i="29"/>
  <c r="AI19" i="42"/>
  <c r="AI19" i="173"/>
  <c r="AI19" i="77"/>
  <c r="AI19" i="21"/>
  <c r="AI19" i="114"/>
  <c r="AI19" i="104"/>
  <c r="AI19" i="99"/>
  <c r="W16" i="150"/>
  <c r="W16" i="148"/>
  <c r="W16" i="147"/>
  <c r="W16" i="146"/>
  <c r="W16" i="149"/>
  <c r="W16" i="115"/>
  <c r="W16" i="40"/>
  <c r="W16" i="174"/>
  <c r="W16" i="77"/>
  <c r="W16" i="29"/>
  <c r="W16" i="42"/>
  <c r="W16" i="173"/>
  <c r="W16" i="104"/>
  <c r="W16" i="21"/>
  <c r="W16" i="99"/>
  <c r="W16" i="114"/>
  <c r="W22" i="150"/>
  <c r="W22" i="148"/>
  <c r="W22" i="147"/>
  <c r="W22" i="146"/>
  <c r="W22" i="149"/>
  <c r="W22" i="174"/>
  <c r="W22" i="115"/>
  <c r="W22" i="40"/>
  <c r="W22" i="77"/>
  <c r="W22" i="29"/>
  <c r="W22" i="42"/>
  <c r="W22" i="173"/>
  <c r="W22" i="104"/>
  <c r="W22" i="21"/>
  <c r="W22" i="99"/>
  <c r="W22" i="114"/>
  <c r="M19" i="150"/>
  <c r="M19" i="148"/>
  <c r="M19" i="147"/>
  <c r="M19" i="146"/>
  <c r="M19" i="149"/>
  <c r="M19" i="174"/>
  <c r="M19" i="115"/>
  <c r="M19" i="40"/>
  <c r="M19" i="77"/>
  <c r="M19" i="29"/>
  <c r="M19" i="42"/>
  <c r="M19" i="173"/>
  <c r="M19" i="104"/>
  <c r="M19" i="21"/>
  <c r="M19" i="99"/>
  <c r="M19" i="114"/>
  <c r="AO39" i="150"/>
  <c r="AO39" i="148"/>
  <c r="AO39" i="147"/>
  <c r="AO39" i="146"/>
  <c r="AO39" i="149"/>
  <c r="AO39" i="174"/>
  <c r="AO39" i="115"/>
  <c r="AO39" i="40"/>
  <c r="AO39" i="77"/>
  <c r="AO39" i="29"/>
  <c r="AO39" i="42"/>
  <c r="AO39" i="104"/>
  <c r="AO39" i="173"/>
  <c r="AO39" i="21"/>
  <c r="AO39" i="114"/>
  <c r="AO39" i="99"/>
  <c r="F19" i="106"/>
  <c r="F19" i="112" s="1"/>
  <c r="J10" i="106"/>
  <c r="J10" i="112" s="1"/>
  <c r="C13" i="106"/>
  <c r="C13" i="112" s="1"/>
  <c r="J16" i="106"/>
  <c r="J16" i="112" s="1"/>
  <c r="C19" i="106"/>
  <c r="C19" i="112" s="1"/>
  <c r="Z22" i="106"/>
  <c r="Z22" i="112" s="1"/>
  <c r="AF16" i="106"/>
  <c r="AF16" i="112" s="1"/>
  <c r="AH19" i="106"/>
  <c r="AH19" i="112" s="1"/>
  <c r="K19" i="106"/>
  <c r="K19" i="112" s="1"/>
  <c r="I22" i="106"/>
  <c r="I22" i="112" s="1"/>
  <c r="R46" i="106"/>
  <c r="R46" i="112" s="1"/>
  <c r="AN10" i="106"/>
  <c r="AN10" i="112" s="1"/>
  <c r="E16" i="106"/>
  <c r="E16" i="112" s="1"/>
  <c r="AL46" i="106"/>
  <c r="AL46" i="112" s="1"/>
  <c r="H47" i="106"/>
  <c r="H47" i="112" s="1"/>
  <c r="D47" i="106"/>
  <c r="D47" i="112" s="1"/>
  <c r="AC46" i="106"/>
  <c r="AC46" i="112" s="1"/>
  <c r="J46" i="106"/>
  <c r="J46" i="112" s="1"/>
  <c r="V46" i="106"/>
  <c r="V46" i="112" s="1"/>
  <c r="C16" i="106"/>
  <c r="C16" i="112" s="1"/>
  <c r="N39" i="106"/>
  <c r="N39" i="112" s="1"/>
  <c r="N19" i="106"/>
  <c r="N19" i="112" s="1"/>
  <c r="N10" i="106"/>
  <c r="N10" i="112" s="1"/>
  <c r="AD10" i="106"/>
  <c r="AD10" i="112" s="1"/>
  <c r="Q10" i="106"/>
  <c r="Q10" i="112" s="1"/>
  <c r="P13" i="106"/>
  <c r="P13" i="112" s="1"/>
  <c r="AF13" i="106"/>
  <c r="AF13" i="112" s="1"/>
  <c r="S13" i="106"/>
  <c r="S13" i="112" s="1"/>
  <c r="N16" i="106"/>
  <c r="N16" i="112" s="1"/>
  <c r="AD16" i="106"/>
  <c r="AD16" i="112" s="1"/>
  <c r="Q16" i="106"/>
  <c r="Q16" i="112" s="1"/>
  <c r="P19" i="106"/>
  <c r="P19" i="112" s="1"/>
  <c r="AF19" i="106"/>
  <c r="AF19" i="112" s="1"/>
  <c r="S19" i="106"/>
  <c r="S19" i="112" s="1"/>
  <c r="N22" i="106"/>
  <c r="N22" i="112" s="1"/>
  <c r="AD22" i="106"/>
  <c r="AD22" i="112" s="1"/>
  <c r="Q22" i="106"/>
  <c r="Q22" i="112" s="1"/>
  <c r="AC10" i="106"/>
  <c r="AC10" i="112" s="1"/>
  <c r="M16" i="106"/>
  <c r="M16" i="112" s="1"/>
  <c r="AH13" i="106"/>
  <c r="AH13" i="112" s="1"/>
  <c r="Y22" i="106"/>
  <c r="Y22" i="112" s="1"/>
  <c r="L10" i="106"/>
  <c r="L10" i="112" s="1"/>
  <c r="AA13" i="106"/>
  <c r="AA13" i="112" s="1"/>
  <c r="AD13" i="106"/>
  <c r="AD13" i="112" s="1"/>
  <c r="D16" i="106"/>
  <c r="D16" i="112" s="1"/>
  <c r="AK16" i="106"/>
  <c r="AK16" i="112" s="1"/>
  <c r="AL22" i="106"/>
  <c r="AL22" i="112" s="1"/>
  <c r="M22" i="106"/>
  <c r="M22" i="112" s="1"/>
  <c r="L16" i="106"/>
  <c r="L16" i="112" s="1"/>
  <c r="O19" i="106"/>
  <c r="O19" i="112" s="1"/>
  <c r="O16" i="106"/>
  <c r="O16" i="112" s="1"/>
  <c r="AC19" i="106"/>
  <c r="AC19" i="112" s="1"/>
  <c r="I10" i="106"/>
  <c r="I10" i="112" s="1"/>
  <c r="E46" i="106"/>
  <c r="E46" i="112" s="1"/>
  <c r="M46" i="106"/>
  <c r="M46" i="112" s="1"/>
  <c r="AH39" i="106"/>
  <c r="AH39" i="112" s="1"/>
  <c r="H10" i="106"/>
  <c r="H10" i="112" s="1"/>
  <c r="V13" i="106"/>
  <c r="V13" i="112" s="1"/>
  <c r="AC13" i="106"/>
  <c r="AC13" i="112" s="1"/>
  <c r="U16" i="106"/>
  <c r="U16" i="112" s="1"/>
  <c r="G19" i="106"/>
  <c r="G19" i="112" s="1"/>
  <c r="L22" i="106"/>
  <c r="L22" i="112" s="1"/>
  <c r="G22" i="106"/>
  <c r="G22" i="112" s="1"/>
  <c r="G10" i="106"/>
  <c r="G10" i="112" s="1"/>
  <c r="AE22" i="106"/>
  <c r="AE22" i="112" s="1"/>
  <c r="AF48" i="106"/>
  <c r="AF48" i="112" s="1"/>
  <c r="AD46" i="106"/>
  <c r="AD46" i="112" s="1"/>
  <c r="M13" i="106"/>
  <c r="M13" i="112" s="1"/>
  <c r="G39" i="106"/>
  <c r="G39" i="112" s="1"/>
  <c r="Y39" i="106"/>
  <c r="Y39" i="112" s="1"/>
  <c r="F46" i="106"/>
  <c r="F46" i="112" s="1"/>
  <c r="L47" i="106"/>
  <c r="L47" i="112" s="1"/>
  <c r="O46" i="106"/>
  <c r="O46" i="112" s="1"/>
  <c r="J19" i="106"/>
  <c r="J19" i="112" s="1"/>
  <c r="AI19" i="106"/>
  <c r="AI19" i="112" s="1"/>
  <c r="AK47" i="106"/>
  <c r="AK47" i="112" s="1"/>
  <c r="AA10" i="106"/>
  <c r="AA10" i="112" s="1"/>
  <c r="AN19" i="106"/>
  <c r="AN19" i="112" s="1"/>
  <c r="S16" i="106"/>
  <c r="S16" i="112" s="1"/>
  <c r="C22" i="106"/>
  <c r="C22" i="112" s="1"/>
  <c r="T10" i="106"/>
  <c r="T10" i="112" s="1"/>
  <c r="T22" i="106"/>
  <c r="T22" i="112" s="1"/>
  <c r="S22" i="106"/>
  <c r="S22" i="112" s="1"/>
  <c r="AO46" i="106"/>
  <c r="AO46" i="112" s="1"/>
  <c r="K22" i="106"/>
  <c r="K22" i="112" s="1"/>
  <c r="W39" i="106"/>
  <c r="W39" i="112" s="1"/>
  <c r="Z10" i="106"/>
  <c r="Z10" i="112" s="1"/>
  <c r="L13" i="106"/>
  <c r="L13" i="112" s="1"/>
  <c r="AB19" i="106"/>
  <c r="AB19" i="112" s="1"/>
  <c r="J22" i="106"/>
  <c r="J22" i="112" s="1"/>
  <c r="M10" i="106"/>
  <c r="M10" i="112" s="1"/>
  <c r="Y10" i="106"/>
  <c r="Y10" i="112" s="1"/>
  <c r="E10" i="106"/>
  <c r="E10" i="112" s="1"/>
  <c r="AL10" i="106"/>
  <c r="AL10" i="112" s="1"/>
  <c r="AA16" i="106"/>
  <c r="AA16" i="112" s="1"/>
  <c r="AE10" i="106"/>
  <c r="AE10" i="112" s="1"/>
  <c r="AL19" i="106"/>
  <c r="AL19" i="112" s="1"/>
  <c r="R13" i="106"/>
  <c r="R13" i="112" s="1"/>
  <c r="X16" i="106"/>
  <c r="X16" i="112" s="1"/>
  <c r="D22" i="106"/>
  <c r="D22" i="112" s="1"/>
  <c r="AO22" i="106"/>
  <c r="AO22" i="112" s="1"/>
  <c r="AN47" i="106"/>
  <c r="AN47" i="112" s="1"/>
  <c r="AE46" i="106"/>
  <c r="AE46" i="112" s="1"/>
  <c r="K10" i="106"/>
  <c r="K10" i="112" s="1"/>
  <c r="AJ22" i="106"/>
  <c r="AJ22" i="112" s="1"/>
  <c r="S10" i="106"/>
  <c r="S10" i="112" s="1"/>
  <c r="R39" i="106"/>
  <c r="R39" i="112" s="1"/>
  <c r="B19" i="106"/>
  <c r="B19" i="112" s="1"/>
  <c r="M39" i="106"/>
  <c r="M39" i="112" s="1"/>
  <c r="AO16" i="106"/>
  <c r="AO16" i="112" s="1"/>
  <c r="M19" i="106"/>
  <c r="M19" i="112" s="1"/>
  <c r="AN16" i="106"/>
  <c r="AN16" i="112" s="1"/>
  <c r="B10" i="106"/>
  <c r="B10" i="112" s="1"/>
  <c r="AI10" i="106"/>
  <c r="AI10" i="112" s="1"/>
  <c r="AH10" i="106"/>
  <c r="AH10" i="112" s="1"/>
  <c r="D13" i="106"/>
  <c r="D13" i="112" s="1"/>
  <c r="T13" i="106"/>
  <c r="T13" i="112" s="1"/>
  <c r="AK13" i="106"/>
  <c r="AK13" i="112" s="1"/>
  <c r="AJ13" i="106"/>
  <c r="AJ13" i="112" s="1"/>
  <c r="B16" i="106"/>
  <c r="B16" i="112" s="1"/>
  <c r="R16" i="106"/>
  <c r="R16" i="112" s="1"/>
  <c r="AI16" i="106"/>
  <c r="AI16" i="112" s="1"/>
  <c r="AH16" i="106"/>
  <c r="AH16" i="112" s="1"/>
  <c r="D19" i="106"/>
  <c r="D19" i="112" s="1"/>
  <c r="T19" i="106"/>
  <c r="T19" i="112" s="1"/>
  <c r="AK19" i="106"/>
  <c r="AK19" i="112" s="1"/>
  <c r="AJ19" i="106"/>
  <c r="AJ19" i="112" s="1"/>
  <c r="B22" i="106"/>
  <c r="B22" i="112" s="1"/>
  <c r="R22" i="106"/>
  <c r="R22" i="112" s="1"/>
  <c r="AI22" i="106"/>
  <c r="AI22" i="112" s="1"/>
  <c r="AH22" i="106"/>
  <c r="AH22" i="112" s="1"/>
  <c r="W19" i="106"/>
  <c r="W19" i="112" s="1"/>
  <c r="AC16" i="106"/>
  <c r="AC16" i="112" s="1"/>
  <c r="Y16" i="106"/>
  <c r="Y16" i="112" s="1"/>
  <c r="U10" i="106"/>
  <c r="U10" i="112" s="1"/>
  <c r="AE13" i="106"/>
  <c r="AE13" i="112" s="1"/>
  <c r="K16" i="106"/>
  <c r="K16" i="112" s="1"/>
  <c r="Y19" i="106"/>
  <c r="Y19" i="112" s="1"/>
  <c r="J13" i="106"/>
  <c r="J13" i="112" s="1"/>
  <c r="E19" i="106"/>
  <c r="E19" i="112" s="1"/>
  <c r="AF10" i="106"/>
  <c r="AF10" i="112" s="1"/>
  <c r="AB16" i="106"/>
  <c r="AB16" i="112" s="1"/>
  <c r="AA19" i="106"/>
  <c r="AA19" i="112" s="1"/>
  <c r="AE16" i="106"/>
  <c r="AE16" i="112" s="1"/>
  <c r="E22" i="106"/>
  <c r="E22" i="112" s="1"/>
  <c r="AB46" i="106"/>
  <c r="AB46" i="112" s="1"/>
  <c r="AJ39" i="106"/>
  <c r="AJ39" i="112" s="1"/>
  <c r="AG46" i="106"/>
  <c r="AG46" i="112" s="1"/>
  <c r="P10" i="106"/>
  <c r="P10" i="112" s="1"/>
  <c r="B13" i="106"/>
  <c r="B13" i="112" s="1"/>
  <c r="AM13" i="106"/>
  <c r="AM13" i="112" s="1"/>
  <c r="AL16" i="106"/>
  <c r="AL16" i="112" s="1"/>
  <c r="X22" i="106"/>
  <c r="X22" i="112" s="1"/>
  <c r="AC39" i="106"/>
  <c r="AC39" i="112" s="1"/>
  <c r="T39" i="106"/>
  <c r="T39" i="112" s="1"/>
  <c r="W10" i="106"/>
  <c r="W10" i="112" s="1"/>
  <c r="AH47" i="106"/>
  <c r="AH47" i="112" s="1"/>
  <c r="Q39" i="106"/>
  <c r="Q39" i="112" s="1"/>
  <c r="Z46" i="106"/>
  <c r="Z46" i="112" s="1"/>
  <c r="I39" i="106"/>
  <c r="I39" i="112" s="1"/>
  <c r="C46" i="106"/>
  <c r="C46" i="112" s="1"/>
  <c r="AL13" i="106"/>
  <c r="AL13" i="112" s="1"/>
  <c r="AJ47" i="106"/>
  <c r="AJ47" i="112" s="1"/>
  <c r="Q46" i="106"/>
  <c r="Q46" i="112" s="1"/>
  <c r="W46" i="106"/>
  <c r="W46" i="112" s="1"/>
  <c r="AA46" i="106"/>
  <c r="AA46" i="112" s="1"/>
  <c r="R19" i="106"/>
  <c r="R19" i="112" s="1"/>
  <c r="AM19" i="106"/>
  <c r="AM19" i="112" s="1"/>
  <c r="AI47" i="106"/>
  <c r="AI47" i="112" s="1"/>
  <c r="W16" i="106"/>
  <c r="W16" i="112" s="1"/>
  <c r="W22" i="106"/>
  <c r="W22" i="112" s="1"/>
  <c r="X10" i="106"/>
  <c r="X10" i="112" s="1"/>
  <c r="AB22" i="106"/>
  <c r="AB22" i="112" s="1"/>
  <c r="Z39" i="106"/>
  <c r="Z39" i="112" s="1"/>
  <c r="W13" i="106"/>
  <c r="W13" i="112" s="1"/>
  <c r="AA22" i="106"/>
  <c r="AA22" i="112" s="1"/>
  <c r="B39" i="106"/>
  <c r="B39" i="112" s="1"/>
  <c r="AB13" i="106"/>
  <c r="AB13" i="112" s="1"/>
  <c r="Z16" i="106"/>
  <c r="Z16" i="112" s="1"/>
  <c r="L19" i="106"/>
  <c r="L19" i="112" s="1"/>
  <c r="AE19" i="106"/>
  <c r="AE19" i="112" s="1"/>
  <c r="Q13" i="106"/>
  <c r="Q13" i="112" s="1"/>
  <c r="N13" i="106"/>
  <c r="N13" i="112" s="1"/>
  <c r="P22" i="106"/>
  <c r="P22" i="112" s="1"/>
  <c r="P16" i="106"/>
  <c r="P16" i="112" s="1"/>
  <c r="G13" i="106"/>
  <c r="G13" i="112" s="1"/>
  <c r="I13" i="106"/>
  <c r="I13" i="112" s="1"/>
  <c r="AN39" i="106"/>
  <c r="AN39" i="112" s="1"/>
  <c r="T47" i="106"/>
  <c r="T47" i="112" s="1"/>
  <c r="Z19" i="106"/>
  <c r="Z19" i="112" s="1"/>
  <c r="AO39" i="106"/>
  <c r="AO39" i="112" s="1"/>
  <c r="R10" i="106"/>
  <c r="R10" i="112" s="1"/>
  <c r="F10" i="106"/>
  <c r="F10" i="112" s="1"/>
  <c r="V10" i="106"/>
  <c r="V10" i="112" s="1"/>
  <c r="AM10" i="106"/>
  <c r="AM10" i="112" s="1"/>
  <c r="H13" i="106"/>
  <c r="H13" i="112" s="1"/>
  <c r="X13" i="106"/>
  <c r="X13" i="112" s="1"/>
  <c r="AO13" i="106"/>
  <c r="AO13" i="112" s="1"/>
  <c r="F16" i="106"/>
  <c r="F16" i="112" s="1"/>
  <c r="V16" i="106"/>
  <c r="V16" i="112" s="1"/>
  <c r="AM16" i="106"/>
  <c r="AM16" i="112" s="1"/>
  <c r="H19" i="106"/>
  <c r="H19" i="112" s="1"/>
  <c r="X19" i="106"/>
  <c r="X19" i="112" s="1"/>
  <c r="AO19" i="106"/>
  <c r="AO19" i="112" s="1"/>
  <c r="F22" i="106"/>
  <c r="F22" i="112" s="1"/>
  <c r="V22" i="106"/>
  <c r="V22" i="112" s="1"/>
  <c r="AM22" i="106"/>
  <c r="AM22" i="112" s="1"/>
  <c r="O13" i="106"/>
  <c r="O13" i="112" s="1"/>
  <c r="K13" i="106"/>
  <c r="K13" i="112" s="1"/>
  <c r="Q19" i="106"/>
  <c r="Q19" i="112" s="1"/>
  <c r="AB10" i="106"/>
  <c r="AB10" i="112" s="1"/>
  <c r="I16" i="106"/>
  <c r="I16" i="112" s="1"/>
  <c r="T16" i="106"/>
  <c r="T16" i="112" s="1"/>
  <c r="H22" i="106"/>
  <c r="H22" i="112" s="1"/>
  <c r="Z13" i="106"/>
  <c r="Z13" i="112" s="1"/>
  <c r="U19" i="106"/>
  <c r="U19" i="112" s="1"/>
  <c r="O10" i="106"/>
  <c r="O10" i="112" s="1"/>
  <c r="AI13" i="106"/>
  <c r="AI13" i="112" s="1"/>
  <c r="I19" i="106"/>
  <c r="I19" i="112" s="1"/>
  <c r="AC22" i="106"/>
  <c r="AC22" i="112" s="1"/>
  <c r="P46" i="106"/>
  <c r="P46" i="112" s="1"/>
  <c r="G47" i="106"/>
  <c r="G47" i="112" s="1"/>
  <c r="K46" i="106"/>
  <c r="K46" i="112" s="1"/>
  <c r="AK10" i="106"/>
  <c r="AK10" i="112" s="1"/>
  <c r="F13" i="106"/>
  <c r="F13" i="112" s="1"/>
  <c r="G16" i="106"/>
  <c r="G16" i="112" s="1"/>
  <c r="AF22" i="106"/>
  <c r="AF22" i="112" s="1"/>
  <c r="X48" i="106"/>
  <c r="X48" i="112" s="1"/>
  <c r="AJ10" i="106"/>
  <c r="AJ10" i="112" s="1"/>
  <c r="B46" i="106"/>
  <c r="B46" i="112" s="1"/>
  <c r="C39" i="106"/>
  <c r="C39" i="112" s="1"/>
  <c r="Y47" i="106"/>
  <c r="Y47" i="112" s="1"/>
  <c r="S46" i="106"/>
  <c r="S46" i="112" s="1"/>
  <c r="U46" i="106"/>
  <c r="U46" i="112" s="1"/>
  <c r="I46" i="106"/>
  <c r="I46" i="112" s="1"/>
  <c r="N46" i="106"/>
  <c r="N46" i="112" s="1"/>
  <c r="V19" i="106"/>
  <c r="V19" i="112" s="1"/>
  <c r="O22" i="106"/>
  <c r="O22" i="112" s="1"/>
  <c r="Y13" i="106"/>
  <c r="Y13" i="112" s="1"/>
  <c r="AJ16" i="106"/>
  <c r="AJ16" i="112" s="1"/>
  <c r="H16" i="106"/>
  <c r="H16" i="112" s="1"/>
  <c r="AN22" i="106"/>
  <c r="AN22" i="112" s="1"/>
  <c r="AM46" i="106"/>
  <c r="AM46" i="112" s="1"/>
  <c r="AO10" i="106"/>
  <c r="AO10" i="112" s="1"/>
  <c r="AK22" i="106"/>
  <c r="AK22" i="112" s="1"/>
  <c r="AK39" i="106"/>
  <c r="AK39" i="112" s="1"/>
  <c r="U13" i="106"/>
  <c r="U13" i="112" s="1"/>
  <c r="AN13" i="106"/>
  <c r="AN13" i="112" s="1"/>
  <c r="D10" i="106"/>
  <c r="D10" i="112" s="1"/>
  <c r="C10" i="106"/>
  <c r="C10" i="112" s="1"/>
  <c r="AO47" i="2"/>
  <c r="AM47" i="2"/>
  <c r="H48" i="2"/>
  <c r="L48" i="2"/>
  <c r="R47" i="2"/>
  <c r="AG47" i="2"/>
  <c r="AD47" i="2"/>
  <c r="S47" i="2"/>
  <c r="U47" i="2"/>
  <c r="T48" i="2"/>
  <c r="J47" i="2"/>
  <c r="AK48" i="2"/>
  <c r="E47" i="2"/>
  <c r="M47" i="2"/>
  <c r="K47" i="2"/>
  <c r="AL47" i="2"/>
  <c r="Z47" i="2"/>
  <c r="D48" i="2"/>
  <c r="I47" i="2"/>
  <c r="F47" i="2"/>
  <c r="O47" i="2"/>
  <c r="V47" i="2"/>
  <c r="P47" i="2"/>
  <c r="G48" i="2"/>
  <c r="AH48" i="2"/>
  <c r="AE47" i="2"/>
  <c r="C47" i="2"/>
  <c r="N47" i="2"/>
  <c r="AI48" i="2"/>
  <c r="AB47" i="2"/>
  <c r="AN48" i="2"/>
  <c r="Y48" i="2"/>
  <c r="AJ48" i="2"/>
  <c r="Q47" i="2"/>
  <c r="AC47" i="2"/>
  <c r="W47" i="2"/>
  <c r="AA47" i="2"/>
  <c r="Y48" i="104" l="1"/>
  <c r="Y48" i="173"/>
  <c r="Y48" i="21"/>
  <c r="Y48" i="114"/>
  <c r="Y48" i="99"/>
  <c r="R47" i="173"/>
  <c r="R47" i="21"/>
  <c r="R47" i="104"/>
  <c r="R47" i="114"/>
  <c r="R47" i="99"/>
  <c r="AC47" i="173"/>
  <c r="AC47" i="21"/>
  <c r="AC47" i="104"/>
  <c r="AC47" i="99"/>
  <c r="AC47" i="114"/>
  <c r="C47" i="21"/>
  <c r="C47" i="173"/>
  <c r="C47" i="104"/>
  <c r="C47" i="114"/>
  <c r="C47" i="99"/>
  <c r="K47" i="21"/>
  <c r="K47" i="104"/>
  <c r="K47" i="114"/>
  <c r="K47" i="99"/>
  <c r="K47" i="173"/>
  <c r="W47" i="21"/>
  <c r="W47" i="114"/>
  <c r="W47" i="99"/>
  <c r="W47" i="104"/>
  <c r="W47" i="173"/>
  <c r="G48" i="173"/>
  <c r="G48" i="21"/>
  <c r="G48" i="104"/>
  <c r="G48" i="114"/>
  <c r="G48" i="99"/>
  <c r="O47" i="173"/>
  <c r="O47" i="114"/>
  <c r="O47" i="99"/>
  <c r="O47" i="21"/>
  <c r="O47" i="104"/>
  <c r="AD47" i="173"/>
  <c r="AD47" i="21"/>
  <c r="AD47" i="114"/>
  <c r="AD47" i="99"/>
  <c r="AD47" i="104"/>
  <c r="AB47" i="173"/>
  <c r="AB47" i="21"/>
  <c r="AB47" i="104"/>
  <c r="AB47" i="114"/>
  <c r="AB47" i="99"/>
  <c r="P47" i="173"/>
  <c r="P47" i="21"/>
  <c r="P47" i="104"/>
  <c r="P47" i="114"/>
  <c r="P47" i="99"/>
  <c r="F47" i="173"/>
  <c r="F47" i="21"/>
  <c r="F47" i="114"/>
  <c r="F47" i="99"/>
  <c r="F47" i="104"/>
  <c r="Z47" i="173"/>
  <c r="Z47" i="21"/>
  <c r="Z47" i="104"/>
  <c r="Z47" i="114"/>
  <c r="Z47" i="99"/>
  <c r="AK48" i="104"/>
  <c r="AK48" i="173"/>
  <c r="AK48" i="21"/>
  <c r="AK48" i="114"/>
  <c r="AK48" i="99"/>
  <c r="U47" i="173"/>
  <c r="U47" i="21"/>
  <c r="U47" i="104"/>
  <c r="U47" i="114"/>
  <c r="U47" i="99"/>
  <c r="AO47" i="173"/>
  <c r="AO47" i="21"/>
  <c r="AO47" i="104"/>
  <c r="AO47" i="99"/>
  <c r="AO47" i="114"/>
  <c r="Q47" i="173"/>
  <c r="Q47" i="21"/>
  <c r="Q47" i="104"/>
  <c r="Q47" i="99"/>
  <c r="Q47" i="114"/>
  <c r="AN48" i="173"/>
  <c r="AN48" i="21"/>
  <c r="AN48" i="104"/>
  <c r="AN48" i="114"/>
  <c r="AN48" i="99"/>
  <c r="AI48" i="173"/>
  <c r="AI48" i="21"/>
  <c r="AI48" i="104"/>
  <c r="AI48" i="114"/>
  <c r="AI48" i="99"/>
  <c r="AE47" i="173"/>
  <c r="AE47" i="104"/>
  <c r="AE47" i="114"/>
  <c r="AE47" i="99"/>
  <c r="AE47" i="21"/>
  <c r="I47" i="173"/>
  <c r="I47" i="21"/>
  <c r="I47" i="104"/>
  <c r="I47" i="114"/>
  <c r="I47" i="99"/>
  <c r="AL47" i="173"/>
  <c r="AL47" i="21"/>
  <c r="AL47" i="114"/>
  <c r="AL47" i="99"/>
  <c r="AL47" i="104"/>
  <c r="M47" i="173"/>
  <c r="M47" i="21"/>
  <c r="M47" i="104"/>
  <c r="M47" i="114"/>
  <c r="M47" i="99"/>
  <c r="B47" i="173"/>
  <c r="B47" i="21"/>
  <c r="B47" i="104"/>
  <c r="B47" i="114"/>
  <c r="B47" i="99"/>
  <c r="L48" i="173"/>
  <c r="L48" i="21"/>
  <c r="L48" i="114"/>
  <c r="L48" i="99"/>
  <c r="L48" i="104"/>
  <c r="T48" i="173"/>
  <c r="T48" i="21"/>
  <c r="T48" i="99"/>
  <c r="T48" i="104"/>
  <c r="T48" i="114"/>
  <c r="AA47" i="173"/>
  <c r="AA47" i="21"/>
  <c r="AA47" i="104"/>
  <c r="AA47" i="114"/>
  <c r="AA47" i="99"/>
  <c r="AJ48" i="173"/>
  <c r="AJ48" i="21"/>
  <c r="AJ48" i="114"/>
  <c r="AJ48" i="99"/>
  <c r="AJ48" i="104"/>
  <c r="N47" i="173"/>
  <c r="N47" i="21"/>
  <c r="N47" i="114"/>
  <c r="N47" i="99"/>
  <c r="N47" i="104"/>
  <c r="AH48" i="104"/>
  <c r="AH48" i="21"/>
  <c r="AH48" i="114"/>
  <c r="AH48" i="99"/>
  <c r="AH48" i="173"/>
  <c r="V47" i="173"/>
  <c r="V47" i="21"/>
  <c r="V47" i="114"/>
  <c r="V47" i="99"/>
  <c r="V47" i="104"/>
  <c r="D48" i="173"/>
  <c r="D48" i="21"/>
  <c r="D48" i="114"/>
  <c r="D48" i="99"/>
  <c r="D48" i="104"/>
  <c r="E47" i="173"/>
  <c r="E47" i="21"/>
  <c r="E47" i="104"/>
  <c r="E47" i="99"/>
  <c r="E47" i="114"/>
  <c r="J47" i="173"/>
  <c r="J47" i="21"/>
  <c r="J47" i="104"/>
  <c r="J47" i="114"/>
  <c r="J47" i="99"/>
  <c r="S47" i="173"/>
  <c r="S47" i="104"/>
  <c r="S47" i="114"/>
  <c r="S47" i="99"/>
  <c r="S47" i="21"/>
  <c r="AG47" i="173"/>
  <c r="AG47" i="21"/>
  <c r="AG47" i="104"/>
  <c r="AG47" i="114"/>
  <c r="AG47" i="99"/>
  <c r="H48" i="173"/>
  <c r="H48" i="21"/>
  <c r="H48" i="104"/>
  <c r="H48" i="99"/>
  <c r="H48" i="114"/>
  <c r="AM47" i="21"/>
  <c r="AM47" i="114"/>
  <c r="AM47" i="99"/>
  <c r="AM47" i="173"/>
  <c r="AM47" i="104"/>
  <c r="Q47" i="106"/>
  <c r="Q47" i="112" s="1"/>
  <c r="Z47" i="106"/>
  <c r="Z47" i="112" s="1"/>
  <c r="AK48" i="106"/>
  <c r="AK48" i="112" s="1"/>
  <c r="AM47" i="106"/>
  <c r="AM47" i="112" s="1"/>
  <c r="AA47" i="106"/>
  <c r="AA47" i="112" s="1"/>
  <c r="AJ48" i="106"/>
  <c r="AJ48" i="112" s="1"/>
  <c r="AN48" i="106"/>
  <c r="AN48" i="112" s="1"/>
  <c r="C47" i="106"/>
  <c r="C47" i="112" s="1"/>
  <c r="G48" i="106"/>
  <c r="G48" i="112" s="1"/>
  <c r="AL47" i="106"/>
  <c r="AL47" i="112" s="1"/>
  <c r="M47" i="106"/>
  <c r="M47" i="112" s="1"/>
  <c r="B47" i="106"/>
  <c r="B47" i="112" s="1"/>
  <c r="R47" i="106"/>
  <c r="R47" i="112" s="1"/>
  <c r="H48" i="106"/>
  <c r="H48" i="112" s="1"/>
  <c r="W47" i="106"/>
  <c r="W47" i="112" s="1"/>
  <c r="Y48" i="106"/>
  <c r="Y48" i="112" s="1"/>
  <c r="AI48" i="106"/>
  <c r="AI48" i="112" s="1"/>
  <c r="AE47" i="106"/>
  <c r="AE47" i="112" s="1"/>
  <c r="P47" i="106"/>
  <c r="P47" i="112" s="1"/>
  <c r="O47" i="106"/>
  <c r="O47" i="112" s="1"/>
  <c r="D48" i="106"/>
  <c r="D48" i="112" s="1"/>
  <c r="E47" i="106"/>
  <c r="E47" i="112" s="1"/>
  <c r="J47" i="106"/>
  <c r="J47" i="112" s="1"/>
  <c r="S47" i="106"/>
  <c r="S47" i="112" s="1"/>
  <c r="AB47" i="106"/>
  <c r="AB47" i="112" s="1"/>
  <c r="V47" i="106"/>
  <c r="V47" i="112" s="1"/>
  <c r="I47" i="106"/>
  <c r="I47" i="112" s="1"/>
  <c r="K47" i="106"/>
  <c r="K47" i="112" s="1"/>
  <c r="U47" i="106"/>
  <c r="U47" i="112" s="1"/>
  <c r="L48" i="106"/>
  <c r="L48" i="112" s="1"/>
  <c r="AC47" i="106"/>
  <c r="AC47" i="112" s="1"/>
  <c r="N47" i="106"/>
  <c r="N47" i="112" s="1"/>
  <c r="AH48" i="106"/>
  <c r="AH48" i="112" s="1"/>
  <c r="F47" i="106"/>
  <c r="F47" i="112" s="1"/>
  <c r="T48" i="106"/>
  <c r="T48" i="112" s="1"/>
  <c r="AD47" i="106"/>
  <c r="AD47" i="112" s="1"/>
  <c r="AG47" i="106"/>
  <c r="AG47" i="112" s="1"/>
  <c r="AO47" i="106"/>
  <c r="AO47" i="112" s="1"/>
  <c r="AO48" i="2"/>
  <c r="AM48" i="2"/>
  <c r="M48" i="2"/>
  <c r="W48" i="2"/>
  <c r="AB48" i="2"/>
  <c r="I48" i="2"/>
  <c r="K48" i="2"/>
  <c r="E48" i="2"/>
  <c r="S48" i="2"/>
  <c r="AG48" i="2"/>
  <c r="R48" i="2"/>
  <c r="AA48" i="2"/>
  <c r="F48" i="2"/>
  <c r="AC48" i="2"/>
  <c r="AE48" i="2"/>
  <c r="O48" i="2"/>
  <c r="AL48" i="2"/>
  <c r="AD48" i="2"/>
  <c r="N48" i="2"/>
  <c r="Q48" i="2"/>
  <c r="C48" i="2"/>
  <c r="P48" i="2"/>
  <c r="V48" i="2"/>
  <c r="Z48" i="2"/>
  <c r="J48" i="2"/>
  <c r="U48" i="2"/>
  <c r="AB48" i="173" l="1"/>
  <c r="AB48" i="21"/>
  <c r="AB48" i="114"/>
  <c r="AB48" i="104"/>
  <c r="AB48" i="99"/>
  <c r="Z48" i="104"/>
  <c r="Z48" i="173"/>
  <c r="Z48" i="21"/>
  <c r="Z48" i="114"/>
  <c r="Z48" i="99"/>
  <c r="N48" i="104"/>
  <c r="N48" i="114"/>
  <c r="N48" i="99"/>
  <c r="N48" i="173"/>
  <c r="N48" i="21"/>
  <c r="O48" i="173"/>
  <c r="O48" i="21"/>
  <c r="O48" i="104"/>
  <c r="O48" i="114"/>
  <c r="O48" i="99"/>
  <c r="F48" i="104"/>
  <c r="F48" i="173"/>
  <c r="F48" i="21"/>
  <c r="F48" i="114"/>
  <c r="F48" i="99"/>
  <c r="R48" i="104"/>
  <c r="R48" i="173"/>
  <c r="R48" i="114"/>
  <c r="R48" i="99"/>
  <c r="R48" i="21"/>
  <c r="K48" i="173"/>
  <c r="K48" i="21"/>
  <c r="K48" i="104"/>
  <c r="K48" i="114"/>
  <c r="K48" i="99"/>
  <c r="AL48" i="104"/>
  <c r="AL48" i="173"/>
  <c r="AL48" i="21"/>
  <c r="AL48" i="114"/>
  <c r="AL48" i="99"/>
  <c r="AA48" i="173"/>
  <c r="AA48" i="21"/>
  <c r="AA48" i="104"/>
  <c r="AA48" i="114"/>
  <c r="AA48" i="99"/>
  <c r="AO48" i="104"/>
  <c r="AO48" i="173"/>
  <c r="AO48" i="21"/>
  <c r="AO48" i="114"/>
  <c r="AO48" i="99"/>
  <c r="V48" i="104"/>
  <c r="V48" i="173"/>
  <c r="V48" i="21"/>
  <c r="V48" i="114"/>
  <c r="V48" i="99"/>
  <c r="Q48" i="104"/>
  <c r="Q48" i="173"/>
  <c r="Q48" i="21"/>
  <c r="Q48" i="114"/>
  <c r="Q48" i="99"/>
  <c r="AD48" i="104"/>
  <c r="AD48" i="114"/>
  <c r="AD48" i="99"/>
  <c r="AD48" i="173"/>
  <c r="AD48" i="21"/>
  <c r="AE48" i="173"/>
  <c r="AE48" i="21"/>
  <c r="AE48" i="104"/>
  <c r="AE48" i="114"/>
  <c r="AE48" i="99"/>
  <c r="AG48" i="104"/>
  <c r="AG48" i="173"/>
  <c r="AG48" i="21"/>
  <c r="AG48" i="114"/>
  <c r="AG48" i="99"/>
  <c r="W48" i="173"/>
  <c r="W48" i="21"/>
  <c r="W48" i="114"/>
  <c r="W48" i="99"/>
  <c r="W48" i="104"/>
  <c r="AM48" i="173"/>
  <c r="AM48" i="21"/>
  <c r="AM48" i="104"/>
  <c r="AM48" i="114"/>
  <c r="AM48" i="99"/>
  <c r="J48" i="104"/>
  <c r="J48" i="173"/>
  <c r="J48" i="21"/>
  <c r="J48" i="114"/>
  <c r="J48" i="99"/>
  <c r="C48" i="173"/>
  <c r="C48" i="21"/>
  <c r="C48" i="104"/>
  <c r="C48" i="114"/>
  <c r="C48" i="99"/>
  <c r="B48" i="104"/>
  <c r="B48" i="114"/>
  <c r="B48" i="99"/>
  <c r="B48" i="173"/>
  <c r="B48" i="21"/>
  <c r="E48" i="104"/>
  <c r="E48" i="173"/>
  <c r="E48" i="21"/>
  <c r="E48" i="114"/>
  <c r="E48" i="99"/>
  <c r="M48" i="104"/>
  <c r="M48" i="173"/>
  <c r="M48" i="21"/>
  <c r="M48" i="114"/>
  <c r="M48" i="99"/>
  <c r="U48" i="104"/>
  <c r="U48" i="173"/>
  <c r="U48" i="21"/>
  <c r="U48" i="114"/>
  <c r="U48" i="99"/>
  <c r="P48" i="173"/>
  <c r="P48" i="21"/>
  <c r="P48" i="104"/>
  <c r="P48" i="114"/>
  <c r="P48" i="99"/>
  <c r="AC48" i="104"/>
  <c r="AC48" i="173"/>
  <c r="AC48" i="21"/>
  <c r="AC48" i="114"/>
  <c r="AC48" i="99"/>
  <c r="S48" i="173"/>
  <c r="S48" i="21"/>
  <c r="S48" i="104"/>
  <c r="S48" i="114"/>
  <c r="S48" i="99"/>
  <c r="I48" i="104"/>
  <c r="I48" i="173"/>
  <c r="I48" i="21"/>
  <c r="I48" i="114"/>
  <c r="I48" i="99"/>
  <c r="V48" i="106"/>
  <c r="V48" i="112" s="1"/>
  <c r="B48" i="106"/>
  <c r="B48" i="112" s="1"/>
  <c r="U48" i="106"/>
  <c r="U48" i="112" s="1"/>
  <c r="P48" i="106"/>
  <c r="P48" i="112" s="1"/>
  <c r="AD48" i="106"/>
  <c r="AD48" i="112" s="1"/>
  <c r="AE48" i="106"/>
  <c r="AE48" i="112" s="1"/>
  <c r="F48" i="106"/>
  <c r="F48" i="112" s="1"/>
  <c r="R48" i="106"/>
  <c r="R48" i="112" s="1"/>
  <c r="E48" i="106"/>
  <c r="E48" i="112" s="1"/>
  <c r="AM48" i="106"/>
  <c r="AM48" i="112" s="1"/>
  <c r="AA48" i="106"/>
  <c r="AA48" i="112" s="1"/>
  <c r="W48" i="106"/>
  <c r="W48" i="112" s="1"/>
  <c r="J48" i="106"/>
  <c r="J48" i="112" s="1"/>
  <c r="AC48" i="106"/>
  <c r="AC48" i="112" s="1"/>
  <c r="AG48" i="106"/>
  <c r="AG48" i="112" s="1"/>
  <c r="K48" i="106"/>
  <c r="K48" i="112" s="1"/>
  <c r="AB48" i="106"/>
  <c r="AB48" i="112" s="1"/>
  <c r="AO48" i="106"/>
  <c r="AO48" i="112" s="1"/>
  <c r="Q48" i="106"/>
  <c r="Q48" i="112" s="1"/>
  <c r="O48" i="106"/>
  <c r="O48" i="112" s="1"/>
  <c r="S48" i="106"/>
  <c r="S48" i="112" s="1"/>
  <c r="I48" i="106"/>
  <c r="I48" i="112" s="1"/>
  <c r="C48" i="106"/>
  <c r="C48" i="112" s="1"/>
  <c r="Z48" i="106"/>
  <c r="Z48" i="112" s="1"/>
  <c r="N48" i="106"/>
  <c r="N48" i="112" s="1"/>
  <c r="AL48" i="106"/>
  <c r="AL48" i="112" s="1"/>
  <c r="M48" i="106"/>
  <c r="M48" i="112" s="1"/>
  <c r="B4" i="155" l="1"/>
  <c r="B5" i="155"/>
  <c r="B7" i="155"/>
  <c r="C4" i="155" l="1"/>
  <c r="C5" i="155"/>
  <c r="C7" i="155"/>
  <c r="B8" i="162" l="1"/>
  <c r="B9" i="162"/>
  <c r="B10" i="162"/>
  <c r="B11" i="162"/>
  <c r="B12" i="162"/>
  <c r="B13" i="162"/>
  <c r="B14" i="162"/>
  <c r="B15" i="162"/>
  <c r="B16" i="162"/>
  <c r="B17" i="162"/>
  <c r="B18" i="162"/>
  <c r="B19" i="162"/>
  <c r="B20" i="162"/>
  <c r="B21" i="162"/>
  <c r="B22" i="162"/>
  <c r="B23" i="162"/>
  <c r="B24" i="162"/>
  <c r="B25" i="162"/>
  <c r="B26" i="162"/>
  <c r="B27" i="162"/>
  <c r="B7" i="162"/>
  <c r="B7" i="153"/>
  <c r="C7" i="153"/>
  <c r="B7" i="154"/>
  <c r="C7" i="154"/>
  <c r="C7" i="151"/>
  <c r="C7" i="152" s="1"/>
  <c r="B7" i="151"/>
  <c r="B7" i="152" s="1"/>
  <c r="B5" i="162" l="1"/>
  <c r="B4" i="162"/>
  <c r="C5" i="152" l="1"/>
  <c r="C5" i="154"/>
  <c r="C5" i="153"/>
  <c r="C5" i="151"/>
  <c r="C4" i="152"/>
  <c r="C4" i="153"/>
  <c r="C4" i="151"/>
  <c r="C4" i="154"/>
  <c r="B4" i="161" l="1"/>
  <c r="B5" i="161"/>
  <c r="B7" i="161"/>
  <c r="B4" i="160"/>
  <c r="B5" i="160"/>
  <c r="B7" i="160"/>
  <c r="B4" i="158"/>
  <c r="B5" i="158"/>
  <c r="B7" i="158"/>
  <c r="B4" i="157"/>
  <c r="B5" i="157"/>
  <c r="B7" i="157"/>
  <c r="B4" i="164" l="1"/>
  <c r="C4" i="164"/>
  <c r="D4" i="164"/>
  <c r="B5" i="164"/>
  <c r="C5" i="164"/>
  <c r="D5" i="164"/>
  <c r="B7" i="164"/>
  <c r="C7" i="164"/>
  <c r="D7" i="164"/>
  <c r="B3" i="163"/>
  <c r="C3" i="163"/>
  <c r="D3" i="163"/>
  <c r="B4" i="163"/>
  <c r="C4" i="163"/>
  <c r="D4" i="163"/>
  <c r="B6" i="163"/>
  <c r="C6" i="163"/>
  <c r="D6" i="163"/>
  <c r="B8" i="125"/>
  <c r="C8" i="125"/>
  <c r="D8" i="125"/>
  <c r="E8" i="125"/>
  <c r="F8" i="125"/>
  <c r="G8" i="125"/>
  <c r="B7" i="97"/>
  <c r="C7" i="97"/>
  <c r="D7" i="97"/>
  <c r="E7" i="97"/>
  <c r="F7" i="97"/>
  <c r="G7" i="97"/>
  <c r="B7" i="95"/>
  <c r="B8" i="96" s="1"/>
  <c r="C7" i="95"/>
  <c r="C8" i="96" s="1"/>
  <c r="D7" i="95"/>
  <c r="D8" i="96" s="1"/>
  <c r="E7" i="95"/>
  <c r="E8" i="96" s="1"/>
  <c r="F7" i="95"/>
  <c r="F8" i="96" s="1"/>
  <c r="G7" i="95"/>
  <c r="G8" i="96" s="1"/>
  <c r="B4" i="98"/>
  <c r="B4" i="95" s="1"/>
  <c r="B5" i="96" s="1"/>
  <c r="B5" i="125" s="1"/>
  <c r="C4" i="98"/>
  <c r="C4" i="97" s="1"/>
  <c r="D4" i="98"/>
  <c r="D4" i="97" s="1"/>
  <c r="E4" i="98"/>
  <c r="E4" i="97" s="1"/>
  <c r="F4" i="98"/>
  <c r="F4" i="97" s="1"/>
  <c r="G4" i="98"/>
  <c r="G4" i="97" s="1"/>
  <c r="B5" i="98"/>
  <c r="B5" i="97" s="1"/>
  <c r="C5" i="98"/>
  <c r="C5" i="97" s="1"/>
  <c r="D5" i="98"/>
  <c r="D5" i="97" s="1"/>
  <c r="E5" i="98"/>
  <c r="E5" i="97" s="1"/>
  <c r="F5" i="98"/>
  <c r="F5" i="97" s="1"/>
  <c r="G5" i="98"/>
  <c r="G5" i="95" s="1"/>
  <c r="G6" i="96" s="1"/>
  <c r="G6" i="125" s="1"/>
  <c r="B7" i="98"/>
  <c r="C7" i="98"/>
  <c r="D7" i="98"/>
  <c r="E7" i="98"/>
  <c r="F7" i="98"/>
  <c r="G7" i="98"/>
  <c r="C5" i="95" l="1"/>
  <c r="C6" i="96" s="1"/>
  <c r="C6" i="125" s="1"/>
  <c r="G5" i="97"/>
  <c r="B4" i="97"/>
  <c r="F5" i="95"/>
  <c r="F6" i="96" s="1"/>
  <c r="F6" i="125" s="1"/>
  <c r="B5" i="95"/>
  <c r="B6" i="96" s="1"/>
  <c r="B6" i="125" s="1"/>
  <c r="E4" i="95"/>
  <c r="E5" i="96" s="1"/>
  <c r="E5" i="125" s="1"/>
  <c r="F4" i="95"/>
  <c r="F5" i="96" s="1"/>
  <c r="F5" i="125" s="1"/>
  <c r="E5" i="95"/>
  <c r="E6" i="96" s="1"/>
  <c r="E6" i="125" s="1"/>
  <c r="D4" i="95"/>
  <c r="D5" i="96" s="1"/>
  <c r="D5" i="125" s="1"/>
  <c r="D5" i="95"/>
  <c r="D6" i="96" s="1"/>
  <c r="D6" i="125" s="1"/>
  <c r="G4" i="95"/>
  <c r="G5" i="96" s="1"/>
  <c r="G5" i="125" s="1"/>
  <c r="C4" i="95"/>
  <c r="C5" i="96" s="1"/>
  <c r="C5" i="125" s="1"/>
  <c r="B13" i="155" l="1"/>
  <c r="B10" i="155"/>
  <c r="C11" i="155"/>
  <c r="C10" i="155"/>
  <c r="C14" i="155"/>
  <c r="C13" i="155"/>
  <c r="C14" i="154"/>
  <c r="C14" i="153"/>
  <c r="C14" i="151"/>
  <c r="C14" i="152" s="1"/>
  <c r="C13" i="153"/>
  <c r="C13" i="151"/>
  <c r="C13" i="152" s="1"/>
  <c r="C13" i="154"/>
  <c r="B10" i="151"/>
  <c r="B10" i="152" s="1"/>
  <c r="B10" i="153"/>
  <c r="B10" i="154"/>
  <c r="B13" i="153"/>
  <c r="B13" i="154"/>
  <c r="B13" i="151"/>
  <c r="B13" i="152" s="1"/>
  <c r="C11" i="153"/>
  <c r="C11" i="151"/>
  <c r="C11" i="152" s="1"/>
  <c r="C11" i="154"/>
  <c r="C10" i="154"/>
  <c r="C10" i="153"/>
  <c r="C10" i="151"/>
  <c r="C10" i="152" s="1"/>
  <c r="B4" i="167"/>
  <c r="C4" i="167"/>
  <c r="B5" i="167"/>
  <c r="C5" i="167"/>
  <c r="B7" i="167"/>
  <c r="C7" i="167"/>
  <c r="B4" i="166"/>
  <c r="C4" i="166"/>
  <c r="B5" i="166"/>
  <c r="C5" i="166"/>
  <c r="B7" i="166"/>
  <c r="C7" i="166"/>
  <c r="B14" i="155" l="1"/>
  <c r="B11" i="155"/>
  <c r="B11" i="153"/>
  <c r="B11" i="151"/>
  <c r="B11" i="152" s="1"/>
  <c r="B11" i="154"/>
  <c r="B14" i="151"/>
  <c r="B14" i="152" s="1"/>
  <c r="B14" i="153"/>
  <c r="B14" i="154"/>
  <c r="B16" i="160" l="1"/>
  <c r="B16" i="157"/>
  <c r="B16" i="161"/>
  <c r="B16" i="158"/>
  <c r="B20" i="160"/>
  <c r="B20" i="161"/>
  <c r="B20" i="158"/>
  <c r="B20" i="157"/>
  <c r="B10" i="160"/>
  <c r="B10" i="157"/>
  <c r="B10" i="161"/>
  <c r="B10" i="158"/>
  <c r="B24" i="161"/>
  <c r="B24" i="158"/>
  <c r="B24" i="160"/>
  <c r="B24" i="157"/>
  <c r="B13" i="161"/>
  <c r="B13" i="158"/>
  <c r="B13" i="160"/>
  <c r="B13" i="157"/>
  <c r="B8" i="161"/>
  <c r="B8" i="158"/>
  <c r="B8" i="160"/>
  <c r="B8" i="157"/>
  <c r="B19" i="161"/>
  <c r="B19" i="158"/>
  <c r="B19" i="160"/>
  <c r="B19" i="157"/>
  <c r="B25" i="157" l="1"/>
  <c r="B25" i="161"/>
  <c r="B25" i="158"/>
  <c r="B25" i="160"/>
  <c r="B17" i="160"/>
  <c r="B17" i="157"/>
  <c r="B17" i="161"/>
  <c r="B17" i="158"/>
  <c r="B14" i="161"/>
  <c r="B14" i="158"/>
  <c r="B14" i="160"/>
  <c r="B14" i="157"/>
  <c r="B11" i="160"/>
  <c r="B11" i="157"/>
  <c r="B11" i="161"/>
  <c r="B11" i="158"/>
  <c r="B21" i="160"/>
  <c r="B21" i="157"/>
  <c r="B21" i="161"/>
  <c r="B21" i="158"/>
  <c r="B22" i="160"/>
  <c r="B22" i="157"/>
  <c r="B22" i="161"/>
  <c r="B22" i="158"/>
  <c r="B26" i="160" l="1"/>
  <c r="B26" i="157"/>
  <c r="B26" i="161"/>
  <c r="B26" i="158"/>
  <c r="D4" i="167"/>
  <c r="D5" i="167"/>
  <c r="D7" i="167"/>
  <c r="D4" i="166"/>
  <c r="D5" i="166"/>
  <c r="D7" i="166"/>
  <c r="B27" i="158" l="1"/>
  <c r="B27" i="160"/>
  <c r="B27" i="157"/>
  <c r="B27" i="161"/>
  <c r="B8" i="155" l="1"/>
  <c r="C8" i="155"/>
  <c r="C8" i="154"/>
  <c r="C8" i="151"/>
  <c r="C8" i="152" s="1"/>
  <c r="C8" i="153"/>
  <c r="B8" i="153"/>
  <c r="B8" i="151"/>
  <c r="B8" i="152" s="1"/>
  <c r="B8" i="154"/>
  <c r="C13" i="97"/>
  <c r="C12" i="163"/>
  <c r="C14" i="125"/>
  <c r="C13" i="95"/>
  <c r="C14" i="96" s="1"/>
  <c r="C13" i="98"/>
  <c r="C13" i="164"/>
  <c r="D13" i="164"/>
  <c r="D13" i="97"/>
  <c r="D12" i="163"/>
  <c r="D14" i="125"/>
  <c r="D13" i="95"/>
  <c r="D14" i="96" s="1"/>
  <c r="D13" i="98"/>
  <c r="D9" i="163"/>
  <c r="D10" i="164"/>
  <c r="D11" i="125"/>
  <c r="D10" i="95"/>
  <c r="D11" i="96" s="1"/>
  <c r="D10" i="98"/>
  <c r="D10" i="97"/>
  <c r="F9" i="125"/>
  <c r="F8" i="95"/>
  <c r="F9" i="96" s="1"/>
  <c r="F8" i="98"/>
  <c r="F8" i="97"/>
  <c r="B7" i="163"/>
  <c r="B8" i="164"/>
  <c r="B9" i="125"/>
  <c r="B8" i="95"/>
  <c r="B9" i="96" s="1"/>
  <c r="B8" i="98"/>
  <c r="B8" i="97"/>
  <c r="G11" i="125"/>
  <c r="G10" i="95"/>
  <c r="G11" i="96" s="1"/>
  <c r="G10" i="98"/>
  <c r="G10" i="97"/>
  <c r="C9" i="163"/>
  <c r="C10" i="164"/>
  <c r="C11" i="125"/>
  <c r="C10" i="95"/>
  <c r="C11" i="96" s="1"/>
  <c r="C10" i="98"/>
  <c r="C10" i="97"/>
  <c r="E8" i="97"/>
  <c r="E8" i="98"/>
  <c r="E9" i="125"/>
  <c r="E8" i="95"/>
  <c r="E9" i="96" s="1"/>
  <c r="F14" i="125"/>
  <c r="F13" i="95"/>
  <c r="F14" i="96" s="1"/>
  <c r="F13" i="98"/>
  <c r="F13" i="97"/>
  <c r="B12" i="163"/>
  <c r="B14" i="125"/>
  <c r="B13" i="95"/>
  <c r="B14" i="96" s="1"/>
  <c r="B13" i="98"/>
  <c r="B13" i="164"/>
  <c r="B13" i="97"/>
  <c r="F10" i="97"/>
  <c r="F11" i="125"/>
  <c r="F10" i="95"/>
  <c r="F11" i="96" s="1"/>
  <c r="F10" i="98"/>
  <c r="B10" i="164"/>
  <c r="B10" i="97"/>
  <c r="B11" i="125"/>
  <c r="B10" i="95"/>
  <c r="B11" i="96" s="1"/>
  <c r="B10" i="98"/>
  <c r="B9" i="163"/>
  <c r="D8" i="164"/>
  <c r="D8" i="97"/>
  <c r="D7" i="163"/>
  <c r="D9" i="125"/>
  <c r="D8" i="95"/>
  <c r="D9" i="96" s="1"/>
  <c r="D8" i="98"/>
  <c r="G13" i="97"/>
  <c r="G14" i="125"/>
  <c r="G13" i="95"/>
  <c r="G14" i="96" s="1"/>
  <c r="G13" i="98"/>
  <c r="E14" i="125"/>
  <c r="E13" i="95"/>
  <c r="E14" i="96" s="1"/>
  <c r="E13" i="98"/>
  <c r="E13" i="97"/>
  <c r="E10" i="97"/>
  <c r="E11" i="125"/>
  <c r="E10" i="95"/>
  <c r="E11" i="96" s="1"/>
  <c r="E10" i="98"/>
  <c r="G9" i="125"/>
  <c r="G8" i="95"/>
  <c r="G9" i="96" s="1"/>
  <c r="G8" i="98"/>
  <c r="G8" i="97"/>
  <c r="C7" i="163"/>
  <c r="C8" i="164"/>
  <c r="C9" i="125"/>
  <c r="C8" i="95"/>
  <c r="C9" i="96" s="1"/>
  <c r="C8" i="98"/>
  <c r="C8" i="97"/>
  <c r="B8" i="167"/>
  <c r="B8" i="166"/>
  <c r="C13" i="167"/>
  <c r="C13" i="166"/>
  <c r="B13" i="167"/>
  <c r="B13" i="166"/>
  <c r="C10" i="167"/>
  <c r="C10" i="166"/>
  <c r="B10" i="167"/>
  <c r="B10" i="166"/>
  <c r="C8" i="167"/>
  <c r="C8" i="166"/>
  <c r="D13" i="167"/>
  <c r="D13" i="166"/>
  <c r="D10" i="167"/>
  <c r="D10" i="166"/>
  <c r="D8" i="167"/>
  <c r="D8" i="166"/>
  <c r="E12" i="125" l="1"/>
  <c r="E11" i="95"/>
  <c r="E12" i="96" s="1"/>
  <c r="E11" i="98"/>
  <c r="E11" i="97"/>
  <c r="C13" i="163"/>
  <c r="C14" i="164"/>
  <c r="C15" i="125"/>
  <c r="C14" i="95"/>
  <c r="C15" i="96" s="1"/>
  <c r="C14" i="98"/>
  <c r="C14" i="97"/>
  <c r="G11" i="97"/>
  <c r="G11" i="98"/>
  <c r="G11" i="95"/>
  <c r="G12" i="96" s="1"/>
  <c r="G12" i="125"/>
  <c r="G15" i="125"/>
  <c r="G14" i="95"/>
  <c r="G15" i="96" s="1"/>
  <c r="G14" i="98"/>
  <c r="G14" i="97"/>
  <c r="D13" i="163"/>
  <c r="D14" i="97"/>
  <c r="D14" i="164"/>
  <c r="D15" i="125"/>
  <c r="D14" i="95"/>
  <c r="D15" i="96" s="1"/>
  <c r="D14" i="98"/>
  <c r="B11" i="164"/>
  <c r="B10" i="163"/>
  <c r="B11" i="97"/>
  <c r="B12" i="125"/>
  <c r="B11" i="95"/>
  <c r="B12" i="96" s="1"/>
  <c r="B11" i="98"/>
  <c r="D10" i="163"/>
  <c r="D11" i="164"/>
  <c r="D12" i="125"/>
  <c r="D11" i="95"/>
  <c r="D12" i="96" s="1"/>
  <c r="D11" i="98"/>
  <c r="D11" i="97"/>
  <c r="B13" i="163"/>
  <c r="B14" i="164"/>
  <c r="B15" i="125"/>
  <c r="B14" i="95"/>
  <c r="B15" i="96" s="1"/>
  <c r="B14" i="98"/>
  <c r="B14" i="97"/>
  <c r="E14" i="97"/>
  <c r="E14" i="98"/>
  <c r="E15" i="125"/>
  <c r="E14" i="95"/>
  <c r="E15" i="96" s="1"/>
  <c r="F15" i="125"/>
  <c r="F14" i="95"/>
  <c r="F15" i="96" s="1"/>
  <c r="F14" i="98"/>
  <c r="F14" i="97"/>
  <c r="C11" i="164"/>
  <c r="C10" i="163"/>
  <c r="C11" i="97"/>
  <c r="C11" i="98"/>
  <c r="C12" i="125"/>
  <c r="C11" i="95"/>
  <c r="C12" i="96" s="1"/>
  <c r="F11" i="97"/>
  <c r="F12" i="125"/>
  <c r="F11" i="95"/>
  <c r="F12" i="96" s="1"/>
  <c r="F11" i="98"/>
  <c r="C14" i="167"/>
  <c r="C14" i="166"/>
  <c r="B11" i="167"/>
  <c r="B11" i="166"/>
  <c r="B14" i="167"/>
  <c r="B14" i="166"/>
  <c r="C11" i="167"/>
  <c r="C11" i="166"/>
  <c r="D11" i="166"/>
  <c r="D11" i="167"/>
  <c r="D14" i="167"/>
  <c r="D14" i="166"/>
  <c r="B5" i="151" l="1"/>
  <c r="B5" i="154" l="1"/>
  <c r="B5" i="153"/>
  <c r="B4" i="154"/>
  <c r="B4" i="153"/>
  <c r="B4" i="152"/>
  <c r="B4" i="151"/>
  <c r="B5" i="152"/>
  <c r="C8" i="126" l="1"/>
  <c r="C5" i="126"/>
  <c r="C6" i="126"/>
  <c r="Q8" i="128"/>
  <c r="O10" i="128"/>
  <c r="O13" i="129"/>
  <c r="B8" i="126"/>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44"/>
  <c r="B4" i="143"/>
  <c r="B5" i="143"/>
  <c r="B7" i="143"/>
  <c r="B4" i="142"/>
  <c r="B5" i="142"/>
  <c r="B7" i="142"/>
  <c r="B4" i="140"/>
  <c r="B5" i="140"/>
  <c r="B7" i="140"/>
  <c r="B4" i="141"/>
  <c r="B5" i="141"/>
  <c r="B7" i="141"/>
  <c r="B4" i="139"/>
  <c r="B5" i="139"/>
  <c r="B7" i="139"/>
  <c r="C4" i="121"/>
  <c r="D4" i="121"/>
  <c r="C5" i="121"/>
  <c r="D5" i="121"/>
  <c r="C7" i="121"/>
  <c r="D7" i="121"/>
  <c r="C8" i="121"/>
  <c r="D8" i="121"/>
  <c r="C10" i="121"/>
  <c r="D10" i="121"/>
  <c r="C11" i="121"/>
  <c r="D11" i="121"/>
  <c r="C13" i="121"/>
  <c r="D13" i="121"/>
  <c r="C14" i="121"/>
  <c r="D14" i="121"/>
  <c r="C4" i="119"/>
  <c r="D4" i="119"/>
  <c r="C5" i="119"/>
  <c r="D5" i="119"/>
  <c r="C7" i="119"/>
  <c r="D7" i="119"/>
  <c r="C8" i="119"/>
  <c r="D8" i="119"/>
  <c r="C10" i="119"/>
  <c r="D10" i="119"/>
  <c r="C11" i="119"/>
  <c r="D11" i="119"/>
  <c r="C13" i="119"/>
  <c r="D13" i="119"/>
  <c r="C14" i="119"/>
  <c r="D14" i="119"/>
  <c r="B4" i="121"/>
  <c r="B5" i="121"/>
  <c r="B7" i="121"/>
  <c r="B4" i="119"/>
  <c r="B5" i="119"/>
  <c r="B7" i="119"/>
  <c r="B13" i="142"/>
  <c r="B13" i="141"/>
  <c r="B13" i="143"/>
  <c r="B13" i="139"/>
  <c r="B13" i="140"/>
  <c r="B8" i="143"/>
  <c r="B8" i="140"/>
  <c r="B8" i="139"/>
  <c r="B8" i="142"/>
  <c r="B8" i="141"/>
  <c r="B10" i="143"/>
  <c r="B10" i="140"/>
  <c r="B10" i="139"/>
  <c r="B10" i="141"/>
  <c r="B10" i="142"/>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s="1"/>
  <c r="W14" i="116"/>
  <c r="W32" i="116" s="1"/>
  <c r="V14" i="116"/>
  <c r="V32" i="116" s="1"/>
  <c r="U14" i="116"/>
  <c r="U32" i="116"/>
  <c r="T14" i="116"/>
  <c r="T32" i="116" s="1"/>
  <c r="S14" i="116"/>
  <c r="S32" i="116"/>
  <c r="R14" i="116"/>
  <c r="R32" i="116" s="1"/>
  <c r="Q14" i="116"/>
  <c r="Q32" i="116"/>
  <c r="P14" i="116"/>
  <c r="P32" i="116" s="1"/>
  <c r="O14" i="116"/>
  <c r="O32" i="116"/>
  <c r="N14" i="116"/>
  <c r="N32" i="116" s="1"/>
  <c r="M14" i="116"/>
  <c r="M32" i="116"/>
  <c r="L14" i="116"/>
  <c r="L32" i="116" s="1"/>
  <c r="K14" i="116"/>
  <c r="K32" i="116" s="1"/>
  <c r="J14" i="116"/>
  <c r="J32" i="116"/>
  <c r="I14" i="116"/>
  <c r="I32" i="116"/>
  <c r="H14" i="116"/>
  <c r="H32" i="116"/>
  <c r="G14" i="116"/>
  <c r="G32" i="116"/>
  <c r="F14" i="116"/>
  <c r="F32" i="116"/>
  <c r="E14" i="116"/>
  <c r="E32" i="116"/>
  <c r="D14" i="116"/>
  <c r="D32" i="116"/>
  <c r="C14" i="116"/>
  <c r="C32" i="116"/>
  <c r="B14" i="116"/>
  <c r="B32" i="116"/>
  <c r="A12" i="116"/>
  <c r="A11" i="116"/>
  <c r="A10" i="116"/>
  <c r="A9" i="116"/>
  <c r="A8" i="116"/>
  <c r="A7" i="116"/>
  <c r="A6" i="116"/>
  <c r="X5" i="116"/>
  <c r="X22" i="116" s="1"/>
  <c r="X39" i="116" s="1"/>
  <c r="W5" i="116"/>
  <c r="W22" i="116" s="1"/>
  <c r="W39" i="116" s="1"/>
  <c r="V5" i="116"/>
  <c r="V22" i="116" s="1"/>
  <c r="V39" i="116" s="1"/>
  <c r="U5" i="116"/>
  <c r="U22" i="116" s="1"/>
  <c r="T5" i="116"/>
  <c r="T22" i="116" s="1"/>
  <c r="T39" i="116" s="1"/>
  <c r="S5" i="116"/>
  <c r="S22" i="116" s="1"/>
  <c r="S39" i="116" s="1"/>
  <c r="R5" i="116"/>
  <c r="R22" i="116" s="1"/>
  <c r="R39" i="116" s="1"/>
  <c r="Q5" i="116"/>
  <c r="Q22" i="116" s="1"/>
  <c r="P5" i="116"/>
  <c r="P22" i="116" s="1"/>
  <c r="P39" i="116" s="1"/>
  <c r="O5" i="116"/>
  <c r="O22" i="116" s="1"/>
  <c r="O39" i="116" s="1"/>
  <c r="N5" i="116"/>
  <c r="N22" i="116" s="1"/>
  <c r="N39" i="116" s="1"/>
  <c r="M5" i="116"/>
  <c r="M22" i="116" s="1"/>
  <c r="L5" i="116"/>
  <c r="L22" i="116" s="1"/>
  <c r="L39" i="116" s="1"/>
  <c r="K5" i="116"/>
  <c r="K22" i="116" s="1"/>
  <c r="K39" i="116" s="1"/>
  <c r="J5" i="116"/>
  <c r="J22" i="116" s="1"/>
  <c r="J39" i="116" s="1"/>
  <c r="I5" i="116"/>
  <c r="I22" i="116" s="1"/>
  <c r="H5" i="116"/>
  <c r="H22" i="116" s="1"/>
  <c r="H39" i="116" s="1"/>
  <c r="G5" i="116"/>
  <c r="G22" i="116" s="1"/>
  <c r="G39" i="116" s="1"/>
  <c r="F5" i="116"/>
  <c r="F22" i="116" s="1"/>
  <c r="F39" i="116" s="1"/>
  <c r="E5" i="116"/>
  <c r="E22" i="116" s="1"/>
  <c r="D5" i="116"/>
  <c r="D22" i="116" s="1"/>
  <c r="D39" i="116" s="1"/>
  <c r="C5" i="116"/>
  <c r="C22" i="116" s="1"/>
  <c r="C39"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1"/>
  <c r="B10" i="119"/>
  <c r="B13" i="121"/>
  <c r="B13" i="119"/>
  <c r="B8" i="121"/>
  <c r="B8" i="119"/>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1"/>
  <c r="B14" i="119"/>
  <c r="B11" i="121"/>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Q7" i="113"/>
  <c r="Q18" i="113"/>
  <c r="Q26" i="113"/>
  <c r="R8" i="116"/>
  <c r="R25" i="116" s="1"/>
  <c r="R42" i="116" s="1"/>
  <c r="Q9" i="113"/>
  <c r="Q20" i="113"/>
  <c r="Q28" i="113"/>
  <c r="R9" i="116"/>
  <c r="R26" i="116" s="1"/>
  <c r="Q10" i="113"/>
  <c r="Q16" i="113"/>
  <c r="R12" i="116"/>
  <c r="R29"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Q46" i="116" s="1"/>
  <c r="P13" i="113"/>
  <c r="V12" i="116"/>
  <c r="V29" i="116" s="1"/>
  <c r="U13" i="113"/>
  <c r="X12" i="116"/>
  <c r="X29" i="116" s="1"/>
  <c r="W13" i="113"/>
  <c r="P16" i="113"/>
  <c r="P12" i="116"/>
  <c r="P29" i="116" s="1"/>
  <c r="O13" i="113"/>
  <c r="R16" i="113"/>
  <c r="O12" i="116"/>
  <c r="O29" i="116" s="1"/>
  <c r="O46" i="116" s="1"/>
  <c r="N13" i="113"/>
  <c r="W12" i="116"/>
  <c r="W29" i="116" s="1"/>
  <c r="V13" i="113"/>
  <c r="W16" i="113"/>
  <c r="V16" i="113"/>
  <c r="S12" i="116"/>
  <c r="S29" i="116" s="1"/>
  <c r="S46" i="116" s="1"/>
  <c r="R13" i="113"/>
  <c r="T16" i="113"/>
  <c r="U12" i="116"/>
  <c r="U29" i="116" s="1"/>
  <c r="U46" i="116" s="1"/>
  <c r="T13" i="113"/>
  <c r="U16" i="113"/>
  <c r="T12" i="116"/>
  <c r="T29"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O7" i="113"/>
  <c r="P24" i="113"/>
  <c r="R26" i="113"/>
  <c r="T22" i="113"/>
  <c r="W6" i="116"/>
  <c r="W23" i="116" s="1"/>
  <c r="V7" i="113"/>
  <c r="X8" i="116"/>
  <c r="X25" i="116" s="1"/>
  <c r="X42" i="116" s="1"/>
  <c r="W9" i="113"/>
  <c r="W24" i="113"/>
  <c r="C18" i="113"/>
  <c r="G6" i="116"/>
  <c r="G23" i="116" s="1"/>
  <c r="G40" i="116" s="1"/>
  <c r="F7" i="113"/>
  <c r="G8" i="116"/>
  <c r="G25" i="116" s="1"/>
  <c r="G42" i="116" s="1"/>
  <c r="F9" i="113"/>
  <c r="J8" i="116"/>
  <c r="J25" i="116" s="1"/>
  <c r="J42" i="116" s="1"/>
  <c r="I9" i="113"/>
  <c r="K18" i="113"/>
  <c r="K26" i="113"/>
  <c r="L18" i="113"/>
  <c r="L26" i="113"/>
  <c r="M20" i="113"/>
  <c r="O6" i="116"/>
  <c r="O23" i="116" s="1"/>
  <c r="O40" i="116" s="1"/>
  <c r="N7" i="113"/>
  <c r="N22" i="113"/>
  <c r="P8" i="116"/>
  <c r="P25" i="116" s="1"/>
  <c r="P42" i="116" s="1"/>
  <c r="O9" i="113"/>
  <c r="O24" i="113"/>
  <c r="P18" i="113"/>
  <c r="P26" i="113"/>
  <c r="R20" i="113"/>
  <c r="T6" i="116"/>
  <c r="T23" i="116" s="1"/>
  <c r="S7" i="113"/>
  <c r="S22" i="113"/>
  <c r="U8" i="116"/>
  <c r="U25" i="116" s="1"/>
  <c r="U42" i="116" s="1"/>
  <c r="T9" i="113"/>
  <c r="T24" i="113"/>
  <c r="X6" i="116"/>
  <c r="X23" i="116" s="1"/>
  <c r="W7" i="113"/>
  <c r="U18" i="113"/>
  <c r="V20" i="113"/>
  <c r="W22" i="113"/>
  <c r="U26" i="113"/>
  <c r="B6" i="116"/>
  <c r="B23" i="116" s="1"/>
  <c r="B20" i="113"/>
  <c r="F6" i="116"/>
  <c r="F23" i="116" s="1"/>
  <c r="E7" i="113"/>
  <c r="J6" i="116"/>
  <c r="J23" i="116" s="1"/>
  <c r="I7" i="113"/>
  <c r="M8" i="116"/>
  <c r="M25" i="116" s="1"/>
  <c r="L9" i="113"/>
  <c r="M26" i="113"/>
  <c r="O22" i="113"/>
  <c r="R18" i="113"/>
  <c r="U6" i="116"/>
  <c r="U23" i="116" s="1"/>
  <c r="U40" i="116" s="1"/>
  <c r="T7" i="113"/>
  <c r="U20" i="113"/>
  <c r="C26" i="113"/>
  <c r="C6" i="116"/>
  <c r="C23" i="116" s="1"/>
  <c r="C40" i="116" s="1"/>
  <c r="B7" i="113"/>
  <c r="B24" i="113"/>
  <c r="C20" i="113"/>
  <c r="E6" i="116"/>
  <c r="E23" i="116" s="1"/>
  <c r="E40" i="116" s="1"/>
  <c r="D7" i="113"/>
  <c r="H6" i="116"/>
  <c r="H23" i="116" s="1"/>
  <c r="G7" i="113"/>
  <c r="H8" i="116"/>
  <c r="H25" i="116" s="1"/>
  <c r="H42" i="116" s="1"/>
  <c r="G9" i="113"/>
  <c r="K6" i="116"/>
  <c r="K23" i="116" s="1"/>
  <c r="J7" i="113"/>
  <c r="K20" i="113"/>
  <c r="L8" i="116"/>
  <c r="L25" i="116" s="1"/>
  <c r="L42" i="116" s="1"/>
  <c r="K9" i="113"/>
  <c r="L20" i="113"/>
  <c r="N6" i="116"/>
  <c r="N23" i="116" s="1"/>
  <c r="M7" i="113"/>
  <c r="M22" i="113"/>
  <c r="O8" i="116"/>
  <c r="O25" i="116" s="1"/>
  <c r="O42" i="116" s="1"/>
  <c r="N9" i="113"/>
  <c r="N24" i="113"/>
  <c r="O18" i="113"/>
  <c r="O26" i="113"/>
  <c r="P20" i="113"/>
  <c r="S6" i="116"/>
  <c r="S23" i="116" s="1"/>
  <c r="S40" i="116" s="1"/>
  <c r="R7" i="113"/>
  <c r="R22" i="113"/>
  <c r="T8" i="116"/>
  <c r="T25" i="116" s="1"/>
  <c r="T42" i="116" s="1"/>
  <c r="S9" i="113"/>
  <c r="S24" i="113"/>
  <c r="T18" i="113"/>
  <c r="T26" i="113"/>
  <c r="V8" i="116"/>
  <c r="V25" i="116" s="1"/>
  <c r="V42" i="116" s="1"/>
  <c r="U9" i="113"/>
  <c r="V18" i="113"/>
  <c r="W20" i="113"/>
  <c r="U24" i="113"/>
  <c r="V26" i="113"/>
  <c r="D6" i="116"/>
  <c r="D23" i="116" s="1"/>
  <c r="C7" i="113"/>
  <c r="F8" i="116"/>
  <c r="F25" i="116" s="1"/>
  <c r="F42" i="116" s="1"/>
  <c r="E9" i="113"/>
  <c r="K24" i="113"/>
  <c r="M18" i="113"/>
  <c r="N20" i="113"/>
  <c r="Q8" i="116"/>
  <c r="Q25" i="116" s="1"/>
  <c r="P9" i="113"/>
  <c r="S20" i="113"/>
  <c r="V22" i="113"/>
  <c r="B22" i="113"/>
  <c r="B18" i="113"/>
  <c r="B26" i="113"/>
  <c r="C22" i="113"/>
  <c r="E8" i="116"/>
  <c r="E25" i="116" s="1"/>
  <c r="D9" i="113"/>
  <c r="I6" i="116"/>
  <c r="I23" i="116" s="1"/>
  <c r="I40" i="116" s="1"/>
  <c r="H7" i="113"/>
  <c r="I8" i="116"/>
  <c r="I25" i="116" s="1"/>
  <c r="H9" i="113"/>
  <c r="K8" i="116"/>
  <c r="K25" i="116" s="1"/>
  <c r="K42" i="116" s="1"/>
  <c r="J9" i="113"/>
  <c r="K22" i="113"/>
  <c r="M6" i="116"/>
  <c r="M23" i="116" s="1"/>
  <c r="M40" i="116" s="1"/>
  <c r="L7" i="113"/>
  <c r="L22" i="113"/>
  <c r="N8" i="116"/>
  <c r="N25" i="116" s="1"/>
  <c r="N42" i="116" s="1"/>
  <c r="M9" i="113"/>
  <c r="M24" i="113"/>
  <c r="N18" i="113"/>
  <c r="N26" i="113"/>
  <c r="O20" i="113"/>
  <c r="Q6" i="116"/>
  <c r="Q23" i="116" s="1"/>
  <c r="Q40" i="116" s="1"/>
  <c r="P7" i="113"/>
  <c r="P22" i="113"/>
  <c r="S8" i="116"/>
  <c r="S25" i="116" s="1"/>
  <c r="S42" i="116" s="1"/>
  <c r="R9" i="113"/>
  <c r="R24" i="113"/>
  <c r="S18" i="113"/>
  <c r="S26" i="113"/>
  <c r="T20" i="113"/>
  <c r="V6" i="116"/>
  <c r="V23" i="116" s="1"/>
  <c r="U7" i="113"/>
  <c r="W8" i="116"/>
  <c r="W25" i="116" s="1"/>
  <c r="W42" i="116" s="1"/>
  <c r="V9" i="113"/>
  <c r="W18" i="113"/>
  <c r="U22" i="113"/>
  <c r="V24" i="113"/>
  <c r="W26" i="113"/>
  <c r="T9" i="116"/>
  <c r="T26" i="116" s="1"/>
  <c r="S10" i="113"/>
  <c r="H12" i="116"/>
  <c r="H29" i="116" s="1"/>
  <c r="G13" i="113"/>
  <c r="E9" i="116"/>
  <c r="E26" i="116" s="1"/>
  <c r="E43" i="116" s="1"/>
  <c r="D10" i="113"/>
  <c r="W9" i="116"/>
  <c r="W26" i="116" s="1"/>
  <c r="V10" i="113"/>
  <c r="K12" i="116"/>
  <c r="K29" i="116" s="1"/>
  <c r="J13" i="113"/>
  <c r="C12" i="116"/>
  <c r="C29" i="116" s="1"/>
  <c r="C46" i="116" s="1"/>
  <c r="B13" i="113"/>
  <c r="N9" i="116"/>
  <c r="N26" i="116" s="1"/>
  <c r="M10" i="113"/>
  <c r="H9" i="116"/>
  <c r="H26" i="116" s="1"/>
  <c r="G10" i="113"/>
  <c r="D9" i="116"/>
  <c r="D26" i="116" s="1"/>
  <c r="C10" i="113"/>
  <c r="Q9" i="116"/>
  <c r="Q26" i="116" s="1"/>
  <c r="Q43" i="116" s="1"/>
  <c r="P10" i="113"/>
  <c r="I9" i="116"/>
  <c r="I26" i="116" s="1"/>
  <c r="I43" i="116" s="1"/>
  <c r="H10" i="113"/>
  <c r="K9" i="116"/>
  <c r="K26" i="116" s="1"/>
  <c r="J10" i="113"/>
  <c r="V9" i="116"/>
  <c r="V26" i="116" s="1"/>
  <c r="U10" i="113"/>
  <c r="D12" i="116"/>
  <c r="D29" i="116" s="1"/>
  <c r="C13" i="113"/>
  <c r="F9" i="116"/>
  <c r="F26" i="116" s="1"/>
  <c r="E10" i="113"/>
  <c r="O9" i="116"/>
  <c r="O26" i="116" s="1"/>
  <c r="O43" i="116" s="1"/>
  <c r="N10" i="113"/>
  <c r="E12" i="116"/>
  <c r="E29" i="116" s="1"/>
  <c r="E46" i="116" s="1"/>
  <c r="D13" i="113"/>
  <c r="J9" i="116"/>
  <c r="J26" i="116" s="1"/>
  <c r="I10" i="113"/>
  <c r="N12" i="116"/>
  <c r="N29" i="116" s="1"/>
  <c r="M13" i="113"/>
  <c r="S9" i="116"/>
  <c r="S26" i="116" s="1"/>
  <c r="S43" i="116" s="1"/>
  <c r="R10" i="113"/>
  <c r="I12" i="116"/>
  <c r="I29" i="116" s="1"/>
  <c r="I46" i="116" s="1"/>
  <c r="H13" i="113"/>
  <c r="G9" i="116"/>
  <c r="G26" i="116" s="1"/>
  <c r="G43" i="116" s="1"/>
  <c r="F10" i="113"/>
  <c r="M12" i="116"/>
  <c r="M29" i="116" s="1"/>
  <c r="M46" i="116" s="1"/>
  <c r="L13" i="113"/>
  <c r="X9" i="116"/>
  <c r="X26" i="116" s="1"/>
  <c r="W10" i="113"/>
  <c r="M9" i="116"/>
  <c r="M26" i="116" s="1"/>
  <c r="M43" i="116" s="1"/>
  <c r="L10" i="113"/>
  <c r="F12" i="116"/>
  <c r="F29" i="116" s="1"/>
  <c r="E13" i="113"/>
  <c r="C9" i="116"/>
  <c r="C26" i="116" s="1"/>
  <c r="C43" i="116" s="1"/>
  <c r="B10" i="113"/>
  <c r="U9" i="116"/>
  <c r="U26" i="116" s="1"/>
  <c r="U43" i="116" s="1"/>
  <c r="T10" i="113"/>
  <c r="P9" i="116"/>
  <c r="P26" i="116" s="1"/>
  <c r="O10" i="113"/>
  <c r="L12" i="116"/>
  <c r="L29" i="116" s="1"/>
  <c r="K13" i="113"/>
  <c r="G12" i="116"/>
  <c r="G29" i="116" s="1"/>
  <c r="G46" i="116" s="1"/>
  <c r="F13" i="113"/>
  <c r="J12" i="116"/>
  <c r="J29" i="116" s="1"/>
  <c r="I13" i="113"/>
  <c r="L9" i="116"/>
  <c r="L26" i="116" s="1"/>
  <c r="K10" i="113"/>
  <c r="B12" i="116"/>
  <c r="B29" i="116" s="1"/>
  <c r="B9" i="116"/>
  <c r="B26" i="116" s="1"/>
  <c r="B43"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s="1"/>
  <c r="AJ30" i="45"/>
  <c r="AJ69" i="45"/>
  <c r="AI30" i="45"/>
  <c r="AI69" i="45" s="1"/>
  <c r="AH30" i="45"/>
  <c r="AH69" i="45"/>
  <c r="AG30" i="45"/>
  <c r="AG69" i="45" s="1"/>
  <c r="AF30" i="45"/>
  <c r="AE30" i="45"/>
  <c r="AD30" i="45"/>
  <c r="AD69" i="45" s="1"/>
  <c r="AC30" i="45"/>
  <c r="AB30" i="45"/>
  <c r="AB69" i="45"/>
  <c r="AA30" i="45"/>
  <c r="AA69" i="45" s="1"/>
  <c r="Z30" i="45"/>
  <c r="Z69" i="45"/>
  <c r="Y30" i="45"/>
  <c r="Y69" i="45" s="1"/>
  <c r="X30" i="45"/>
  <c r="W30" i="45"/>
  <c r="V30" i="45"/>
  <c r="U30" i="45"/>
  <c r="U69" i="45"/>
  <c r="T30" i="45"/>
  <c r="T69" i="45" s="1"/>
  <c r="S30" i="45"/>
  <c r="S69" i="45"/>
  <c r="R30" i="45"/>
  <c r="Q30" i="45"/>
  <c r="P30" i="45"/>
  <c r="P69" i="45"/>
  <c r="O30" i="45"/>
  <c r="N30" i="45"/>
  <c r="M30" i="45"/>
  <c r="L30" i="45"/>
  <c r="K30" i="45"/>
  <c r="J30" i="45"/>
  <c r="J69" i="45" s="1"/>
  <c r="I30" i="45"/>
  <c r="H30" i="45"/>
  <c r="H69" i="45" s="1"/>
  <c r="G30" i="45"/>
  <c r="F30" i="45"/>
  <c r="F69" i="45"/>
  <c r="E30" i="45"/>
  <c r="D30" i="45"/>
  <c r="C30" i="45"/>
  <c r="C69" i="45"/>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s="1"/>
  <c r="BM30" i="44"/>
  <c r="BM69" i="44" s="1"/>
  <c r="BL30" i="44"/>
  <c r="BL69" i="44" s="1"/>
  <c r="BK30" i="44"/>
  <c r="BJ30" i="44"/>
  <c r="BI30" i="44"/>
  <c r="BH30" i="44"/>
  <c r="BG30" i="44"/>
  <c r="BF30" i="44"/>
  <c r="BE30" i="44"/>
  <c r="BD30" i="44"/>
  <c r="BC30" i="44"/>
  <c r="BB30" i="44"/>
  <c r="BB69" i="44"/>
  <c r="BA30" i="44"/>
  <c r="AZ30" i="44"/>
  <c r="AY30" i="44"/>
  <c r="AX30" i="44"/>
  <c r="AW30" i="44"/>
  <c r="AV30" i="44"/>
  <c r="AU30" i="44"/>
  <c r="AT30" i="44"/>
  <c r="AS30" i="44"/>
  <c r="AR30" i="44"/>
  <c r="AQ30" i="44"/>
  <c r="AP30" i="44"/>
  <c r="AO30" i="44"/>
  <c r="AN30" i="44"/>
  <c r="AM30" i="44"/>
  <c r="AL30" i="44"/>
  <c r="AL69" i="44" s="1"/>
  <c r="AK30" i="44"/>
  <c r="AK69" i="44" s="1"/>
  <c r="AJ30" i="44"/>
  <c r="AJ69" i="44" s="1"/>
  <c r="AI30" i="44"/>
  <c r="AI69" i="44" s="1"/>
  <c r="AH30" i="44"/>
  <c r="AH69" i="44" s="1"/>
  <c r="AG30" i="44"/>
  <c r="AG69" i="44"/>
  <c r="AF30" i="44"/>
  <c r="AE30" i="44"/>
  <c r="AD30" i="44"/>
  <c r="AD69" i="44"/>
  <c r="AC30" i="44"/>
  <c r="AB30" i="44"/>
  <c r="AB69" i="44"/>
  <c r="AA30" i="44"/>
  <c r="AA69" i="44"/>
  <c r="Z30" i="44"/>
  <c r="Z69" i="44"/>
  <c r="Y30" i="44"/>
  <c r="Y69" i="44"/>
  <c r="X30" i="44"/>
  <c r="W30" i="44"/>
  <c r="V30" i="44"/>
  <c r="U30" i="44"/>
  <c r="U69" i="44" s="1"/>
  <c r="T30" i="44"/>
  <c r="T69" i="44"/>
  <c r="S30" i="44"/>
  <c r="S69" i="44" s="1"/>
  <c r="R30" i="44"/>
  <c r="Q30" i="44"/>
  <c r="P30" i="44"/>
  <c r="P69" i="44" s="1"/>
  <c r="O30" i="44"/>
  <c r="N30" i="44"/>
  <c r="M30" i="44"/>
  <c r="L30" i="44"/>
  <c r="K30" i="44"/>
  <c r="J30" i="44"/>
  <c r="J69" i="44"/>
  <c r="I30" i="44"/>
  <c r="H30" i="44"/>
  <c r="H69" i="44"/>
  <c r="G30" i="44"/>
  <c r="F30" i="44"/>
  <c r="F69" i="44"/>
  <c r="E30" i="44"/>
  <c r="D30" i="44"/>
  <c r="C30" i="44"/>
  <c r="C69" i="44"/>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c r="BM30" i="43"/>
  <c r="BM69" i="43" s="1"/>
  <c r="BL30" i="43"/>
  <c r="BL69" i="43"/>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c r="AK30" i="43"/>
  <c r="AK69" i="43" s="1"/>
  <c r="AJ30" i="43"/>
  <c r="AJ69" i="43"/>
  <c r="AI30" i="43"/>
  <c r="AI69" i="43" s="1"/>
  <c r="AH30" i="43"/>
  <c r="AH69" i="43"/>
  <c r="AG30" i="43"/>
  <c r="AG69" i="43" s="1"/>
  <c r="AF30" i="43"/>
  <c r="AE30" i="43"/>
  <c r="AD30" i="43"/>
  <c r="AD69" i="43" s="1"/>
  <c r="AC30" i="43"/>
  <c r="AB30" i="43"/>
  <c r="AB69" i="43"/>
  <c r="AA30" i="43"/>
  <c r="AA69" i="43"/>
  <c r="Z30" i="43"/>
  <c r="Z69" i="43"/>
  <c r="Y30" i="43"/>
  <c r="Y69" i="43"/>
  <c r="X30" i="43"/>
  <c r="W30" i="43"/>
  <c r="V30" i="43"/>
  <c r="U30" i="43"/>
  <c r="U69" i="43"/>
  <c r="T30" i="43"/>
  <c r="T69" i="43" s="1"/>
  <c r="S30" i="43"/>
  <c r="S69" i="43"/>
  <c r="R30" i="43"/>
  <c r="Q30" i="43"/>
  <c r="P30" i="43"/>
  <c r="P69" i="43"/>
  <c r="O30" i="43"/>
  <c r="N30" i="43"/>
  <c r="M30" i="43"/>
  <c r="L30" i="43"/>
  <c r="K30" i="43"/>
  <c r="J30" i="43"/>
  <c r="J69" i="43"/>
  <c r="I30" i="43"/>
  <c r="H30" i="43"/>
  <c r="H69" i="43" s="1"/>
  <c r="G30" i="43"/>
  <c r="F30" i="43"/>
  <c r="F69" i="43"/>
  <c r="E30" i="43"/>
  <c r="D30" i="43"/>
  <c r="C30" i="43"/>
  <c r="C69" i="43"/>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c r="G27" i="27"/>
  <c r="G41" i="27" s="1"/>
  <c r="F27" i="27"/>
  <c r="F41" i="27"/>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s="1"/>
  <c r="D17" i="27"/>
  <c r="J17" i="27"/>
  <c r="B20" i="27"/>
  <c r="E21" i="27"/>
  <c r="J21" i="27"/>
  <c r="C23" i="27"/>
  <c r="K24" i="27"/>
  <c r="B27" i="27"/>
  <c r="B41" i="27"/>
  <c r="J27" i="27"/>
  <c r="J41" i="27"/>
  <c r="D21" i="27"/>
  <c r="J24" i="27"/>
  <c r="K17" i="27"/>
  <c r="C20" i="27"/>
  <c r="B24" i="27"/>
  <c r="E26" i="27"/>
  <c r="D27" i="27"/>
  <c r="D41" i="27"/>
  <c r="E17" i="27"/>
  <c r="D20" i="27"/>
  <c r="C21" i="27"/>
  <c r="K21" i="27"/>
  <c r="B23" i="27"/>
  <c r="J23" i="27"/>
  <c r="E24" i="27"/>
  <c r="D26" i="27"/>
  <c r="C27" i="27"/>
  <c r="C41" i="27"/>
  <c r="K27" i="27"/>
  <c r="K41" i="27"/>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8" i="144"/>
  <c r="B13" i="144"/>
  <c r="B10" i="144"/>
  <c r="B14" i="144"/>
  <c r="B11" i="144"/>
  <c r="G14" i="128"/>
  <c r="F11" i="129"/>
  <c r="F11" i="128"/>
  <c r="J11" i="129"/>
  <c r="J11" i="128"/>
  <c r="N11" i="129"/>
  <c r="N11" i="128"/>
  <c r="L14" i="128"/>
  <c r="L14" i="129"/>
  <c r="D11" i="129"/>
  <c r="D11" i="128"/>
  <c r="F14" i="129"/>
  <c r="F14" i="128"/>
  <c r="N40" i="116" l="1"/>
  <c r="R40" i="116"/>
  <c r="B46" i="116"/>
  <c r="J46" i="116"/>
  <c r="L46" i="116"/>
  <c r="F46" i="116"/>
  <c r="X43" i="116"/>
  <c r="J43" i="116"/>
  <c r="D46" i="116"/>
  <c r="K43" i="116"/>
  <c r="H43" i="116"/>
  <c r="W43" i="116"/>
  <c r="H46" i="116"/>
  <c r="D40" i="116"/>
  <c r="M42" i="116"/>
  <c r="F40" i="116"/>
  <c r="X40" i="116"/>
  <c r="W40" i="116"/>
  <c r="L40" i="116"/>
  <c r="W46" i="116"/>
  <c r="X46" i="116"/>
  <c r="R46" i="116"/>
  <c r="E39" i="116"/>
  <c r="I39" i="116"/>
  <c r="M39" i="116"/>
  <c r="Q39" i="116"/>
  <c r="U39" i="116"/>
  <c r="R43" i="116"/>
  <c r="I42" i="116"/>
  <c r="E42" i="116"/>
  <c r="Q42" i="116"/>
  <c r="K40" i="116"/>
  <c r="H40" i="116"/>
  <c r="P40" i="116"/>
  <c r="P46" i="116"/>
  <c r="L43" i="116"/>
  <c r="P43" i="116"/>
  <c r="N46" i="116"/>
  <c r="F43" i="116"/>
  <c r="V43" i="116"/>
  <c r="D43" i="116"/>
  <c r="N43" i="116"/>
  <c r="K46" i="116"/>
  <c r="T43" i="116"/>
  <c r="V40" i="116"/>
  <c r="J40" i="116"/>
  <c r="B40" i="116"/>
  <c r="T40" i="116"/>
  <c r="T46" i="116"/>
  <c r="V46" i="116"/>
  <c r="E45" i="116"/>
  <c r="M45" i="116"/>
  <c r="Z10" i="128"/>
  <c r="C11" i="126"/>
  <c r="Z13" i="128"/>
  <c r="B36" i="116"/>
  <c r="V10" i="128"/>
  <c r="V10" i="129"/>
  <c r="U13" i="128"/>
  <c r="S8" i="128"/>
  <c r="U13" i="129"/>
  <c r="K20" i="116"/>
  <c r="Y13" i="128"/>
  <c r="R8" i="128"/>
  <c r="BB64" i="43"/>
  <c r="V8" i="129"/>
  <c r="C86" i="43"/>
  <c r="Z8" i="128"/>
  <c r="B4" i="109"/>
  <c r="BO51" i="44"/>
  <c r="BO45" i="45"/>
  <c r="AP18" i="27"/>
  <c r="Q20" i="116"/>
  <c r="M20" i="116"/>
  <c r="T36" i="116"/>
  <c r="AA45" i="44"/>
  <c r="BQ37" i="45"/>
  <c r="AH19" i="43"/>
  <c r="AH58" i="43" s="1"/>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T14" i="128"/>
  <c r="X8" i="129"/>
  <c r="W13" i="129"/>
  <c r="S13" i="128"/>
  <c r="W10" i="128"/>
  <c r="S10" i="129"/>
  <c r="P8" i="129"/>
  <c r="Z13" i="129"/>
  <c r="V13" i="129"/>
  <c r="R13" i="129"/>
  <c r="T13" i="128"/>
  <c r="T8" i="128"/>
  <c r="F20" i="116"/>
  <c r="F17" i="32"/>
  <c r="Y10" i="128"/>
  <c r="U10" i="128"/>
  <c r="Y8" i="128"/>
  <c r="U8" i="129"/>
  <c r="T14" i="129"/>
  <c r="B5" i="109"/>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W20" i="116"/>
  <c r="V19" i="116"/>
  <c r="O37" i="116"/>
  <c r="B5" i="110"/>
  <c r="G20" i="116"/>
  <c r="P13" i="128"/>
  <c r="X13" i="129"/>
  <c r="P11" i="129"/>
  <c r="P11" i="128"/>
  <c r="W14" i="128"/>
  <c r="H10" i="128"/>
  <c r="Q13" i="128"/>
  <c r="L11" i="129"/>
  <c r="L11" i="128"/>
  <c r="H8" i="129"/>
  <c r="M14" i="129"/>
  <c r="M14" i="128"/>
  <c r="AB52" i="43"/>
  <c r="Y93" i="44"/>
  <c r="P52" i="45"/>
  <c r="C92" i="45"/>
  <c r="U14" i="128"/>
  <c r="Q14" i="129"/>
  <c r="Q14" i="128"/>
  <c r="I14" i="129"/>
  <c r="I14" i="128"/>
  <c r="B15" i="126"/>
  <c r="B14" i="126"/>
  <c r="B12" i="126"/>
  <c r="B11" i="126"/>
  <c r="C9" i="126"/>
  <c r="S11" i="128"/>
  <c r="B9" i="126"/>
  <c r="C14" i="126"/>
  <c r="E14" i="129"/>
  <c r="E14" i="128"/>
  <c r="D14" i="128"/>
  <c r="D14" i="129"/>
  <c r="K11" i="129"/>
  <c r="K11" i="128"/>
  <c r="B5" i="126"/>
  <c r="B11" i="128"/>
  <c r="B11" i="129"/>
  <c r="N14" i="129"/>
  <c r="N14" i="128"/>
  <c r="J14" i="128"/>
  <c r="J14" i="129"/>
  <c r="H14" i="128"/>
  <c r="B14" i="129"/>
  <c r="B14" i="128"/>
  <c r="O11" i="129"/>
  <c r="I11" i="129"/>
  <c r="I11" i="128"/>
  <c r="E11" i="129"/>
  <c r="E11" i="128"/>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C12" i="126" l="1"/>
  <c r="C15" i="126"/>
  <c r="W14" i="129"/>
  <c r="T11" i="128"/>
  <c r="S14" i="129"/>
  <c r="T11" i="129"/>
  <c r="X11" i="128"/>
  <c r="Y14" i="128"/>
  <c r="S14" i="128"/>
  <c r="U14" i="129"/>
  <c r="B21" i="32"/>
  <c r="B8" i="34" s="1"/>
  <c r="B28" i="32"/>
  <c r="X14" i="129"/>
  <c r="X14" i="128"/>
  <c r="R11" i="129"/>
  <c r="R11" i="128"/>
  <c r="Y14" i="129"/>
  <c r="V11" i="129"/>
  <c r="P14" i="129"/>
  <c r="Z11" i="129"/>
  <c r="Z11" i="128"/>
  <c r="X11" i="129"/>
  <c r="P14" i="128"/>
  <c r="V11" i="128"/>
  <c r="W11" i="128"/>
  <c r="O11" i="128"/>
  <c r="W11" i="129"/>
  <c r="V14" i="129"/>
  <c r="B7" i="35"/>
  <c r="BQ58" i="45"/>
  <c r="BB58" i="45"/>
  <c r="BM99" i="43"/>
  <c r="R14" i="128"/>
  <c r="Z14" i="129"/>
  <c r="V14" i="128"/>
  <c r="R14" i="129"/>
  <c r="Z14" i="128"/>
  <c r="BQ58" i="44"/>
  <c r="D20" i="32"/>
  <c r="D7" i="34" s="1"/>
  <c r="BQ99" i="43"/>
  <c r="BO58" i="44"/>
  <c r="F20" i="32"/>
  <c r="F7" i="34" s="1"/>
  <c r="BO58" i="45"/>
  <c r="S11" i="129"/>
  <c r="D21" i="32"/>
  <c r="D8" i="34" s="1"/>
  <c r="H11" i="128"/>
  <c r="H11" i="129"/>
  <c r="H14" i="129"/>
  <c r="O14" i="128"/>
  <c r="O14" i="129"/>
  <c r="C28" i="32"/>
  <c r="BL58" i="45"/>
  <c r="BN58" i="43"/>
  <c r="BN58" i="45"/>
  <c r="U11" i="129"/>
  <c r="U11" i="128"/>
  <c r="Y11" i="128"/>
  <c r="Y11" i="129"/>
  <c r="Q11" i="129"/>
  <c r="Q11" i="128"/>
  <c r="F21" i="32"/>
  <c r="F8" i="34" s="1"/>
  <c r="E21" i="32"/>
  <c r="E8" i="34" s="1"/>
  <c r="BB99" i="44"/>
  <c r="C7" i="35"/>
  <c r="C11" i="129"/>
  <c r="C11" i="128"/>
  <c r="G11" i="129"/>
  <c r="G11" i="128"/>
  <c r="M11" i="129"/>
  <c r="M11" i="128"/>
  <c r="BL99" i="44"/>
  <c r="BL58" i="44"/>
  <c r="BL58" i="43"/>
  <c r="BL99" i="43"/>
  <c r="BN99" i="44"/>
  <c r="BN58" i="44"/>
  <c r="BP58" i="43"/>
  <c r="BP99" i="43"/>
</calcChain>
</file>

<file path=xl/sharedStrings.xml><?xml version="1.0" encoding="utf-8"?>
<sst xmlns="http://schemas.openxmlformats.org/spreadsheetml/2006/main" count="3579" uniqueCount="488">
  <si>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</si>
  <si>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</si>
  <si>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</si>
  <si>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</si>
  <si>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</si>
  <si>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</si>
  <si>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</si>
  <si>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</si>
  <si>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</si>
  <si>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</si>
  <si>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</si>
  <si>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</si>
  <si>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</si>
  <si>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</si>
  <si>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</si>
  <si>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</si>
  <si>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</si>
  <si>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</si>
  <si>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</si>
  <si>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</si>
  <si>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</si>
  <si>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</si>
  <si>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</si>
  <si>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</si>
  <si>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</si>
  <si>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</si>
  <si>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</si>
  <si>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</si>
  <si>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</si>
  <si>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</si>
  <si>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</si>
  <si>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</si>
  <si>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</si>
  <si>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</si>
  <si>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</si>
  <si>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</si>
  <si>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</si>
  <si>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</si>
  <si>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</si>
  <si>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</si>
  <si>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</si>
  <si>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</si>
  <si>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</si>
  <si>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</si>
  <si>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</si>
  <si>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</si>
  <si>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</si>
  <si>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</si>
  <si>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</si>
  <si>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</si>
  <si>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</si>
  <si>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</si>
  <si>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</si>
  <si>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</si>
  <si>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</si>
  <si>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</si>
  <si>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</si>
  <si>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</si>
  <si>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</si>
  <si>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</si>
  <si>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</si>
  <si>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</si>
  <si>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</si>
  <si>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</si>
  <si>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</si>
  <si>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</si>
  <si>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</si>
  <si>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</si>
  <si>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</si>
  <si>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</si>
  <si>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</si>
  <si>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</si>
  <si>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</si>
  <si>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</si>
  <si>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</si>
  <si>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</si>
  <si>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</si>
  <si>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</si>
  <si>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</si>
  <si>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</si>
  <si>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</si>
  <si>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</si>
  <si>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</si>
  <si>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</si>
  <si>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</si>
  <si>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</si>
  <si>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</si>
  <si>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</si>
  <si>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</si>
  <si>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</si>
  <si>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</si>
  <si>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</si>
  <si>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</si>
  <si>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</si>
  <si>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</si>
  <si>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</si>
  <si>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</si>
  <si>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</si>
  <si>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</si>
  <si>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</si>
  <si>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</si>
  <si>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</si>
  <si>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</si>
  <si>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</si>
  <si>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</si>
  <si>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</si>
  <si>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</si>
  <si>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</si>
  <si>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</si>
  <si>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</si>
  <si>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</si>
  <si>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</si>
  <si>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</si>
  <si>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</si>
  <si>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</si>
  <si>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</si>
  <si>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</si>
  <si>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</si>
  <si>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</si>
  <si>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</si>
  <si>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</si>
  <si>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</si>
  <si>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</si>
  <si>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</si>
  <si>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</si>
  <si>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</si>
  <si>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</si>
  <si>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</si>
  <si>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</si>
  <si>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</si>
  <si>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</si>
  <si>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</si>
  <si>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</si>
  <si>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</si>
  <si>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</si>
  <si>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</si>
  <si>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</si>
  <si>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</si>
  <si>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</si>
  <si>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</si>
  <si>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</si>
  <si>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</si>
  <si>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</si>
  <si>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</si>
  <si>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</si>
  <si>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</si>
  <si>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</si>
  <si>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</si>
  <si>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</si>
  <si>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</si>
  <si>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</si>
  <si>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</si>
  <si>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</si>
  <si>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</si>
  <si>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</si>
  <si>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</si>
  <si>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</si>
  <si>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</si>
  <si>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</si>
  <si>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</si>
  <si>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</si>
  <si>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</si>
  <si>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</si>
  <si>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</si>
  <si>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</si>
  <si>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</si>
  <si>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</si>
  <si>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</si>
  <si>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</si>
  <si>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</si>
  <si>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</si>
  <si>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</si>
  <si>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</si>
  <si>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</si>
  <si>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</si>
  <si>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</si>
  <si>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</si>
  <si>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</si>
  <si>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</si>
  <si>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</si>
  <si>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</si>
  <si>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</si>
  <si>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</si>
  <si>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</si>
  <si>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</si>
  <si>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</si>
  <si>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</si>
  <si>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</si>
  <si>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</si>
  <si>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</si>
  <si>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</si>
  <si>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</si>
  <si>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</si>
  <si>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</si>
  <si>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</si>
  <si>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</si>
  <si>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</si>
  <si>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</si>
  <si>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</si>
  <si>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</si>
  <si>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</si>
  <si>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</si>
  <si>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</si>
  <si>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</si>
  <si>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</si>
  <si>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</si>
  <si>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</si>
  <si>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</si>
  <si>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</si>
  <si>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</si>
  <si>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</si>
  <si>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</si>
  <si>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</si>
  <si>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</si>
  <si>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</si>
  <si>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</si>
  <si>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</si>
  <si>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</si>
  <si>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</si>
  <si>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</si>
  <si>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</si>
  <si>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</si>
  <si>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</si>
  <si>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</si>
  <si>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</si>
  <si>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</si>
  <si>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</si>
  <si>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</si>
  <si>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</si>
  <si>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</si>
  <si>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</si>
  <si>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</si>
  <si>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</si>
  <si>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</si>
  <si>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</si>
  <si>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</si>
  <si>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</si>
  <si>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</si>
  <si>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</si>
  <si>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</si>
  <si>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</si>
  <si>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</si>
  <si>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</si>
  <si>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</si>
  <si>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</si>
  <si>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</si>
  <si>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</si>
  <si>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</si>
  <si>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</si>
  <si>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</si>
  <si>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</si>
  <si>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</si>
  <si>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</si>
  <si>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</si>
  <si>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</si>
  <si>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</si>
  <si>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</si>
  <si>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</si>
  <si>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</si>
  <si>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</si>
  <si>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</si>
  <si>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</si>
  <si>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</si>
  <si>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</si>
  <si>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</si>
  <si>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</si>
  <si>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</si>
  <si>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</si>
  <si>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</si>
  <si>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</si>
  <si>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</si>
  <si>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</si>
  <si>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</si>
  <si>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</si>
  <si>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</si>
  <si>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</si>
  <si>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</si>
  <si>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</si>
  <si>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</si>
  <si>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</si>
  <si>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</si>
  <si>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</si>
  <si>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</si>
  <si>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</si>
  <si>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</si>
  <si>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</si>
  <si>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</si>
  <si>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</si>
  <si>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</si>
  <si>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</si>
  <si>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</si>
  <si>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</si>
  <si>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</si>
  <si>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</si>
  <si>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</si>
  <si>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</si>
  <si>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</si>
  <si>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</si>
  <si>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</si>
  <si>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</si>
  <si>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</si>
  <si>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</si>
  <si>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</si>
  <si>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</si>
  <si>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</si>
  <si>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</si>
  <si>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</si>
  <si>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</si>
  <si>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</si>
  <si>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</si>
  <si>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</si>
  <si>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</si>
  <si>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</si>
  <si>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</si>
  <si>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</si>
  <si>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</si>
  <si>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</si>
  <si>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</si>
  <si>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</si>
  <si>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</si>
  <si>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</si>
  <si>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</si>
  <si>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</si>
  <si>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</si>
  <si>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</si>
  <si>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</si>
  <si>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</si>
  <si>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</si>
  <si>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</si>
  <si>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</si>
  <si>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</si>
  <si>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</si>
  <si>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</si>
  <si>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</si>
  <si>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</si>
  <si>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</si>
  <si>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</si>
  <si>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</si>
  <si>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</si>
  <si>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</si>
  <si>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</si>
  <si>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</si>
  <si>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</si>
  <si>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</si>
  <si>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</si>
  <si>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</si>
  <si>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</si>
  <si>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</si>
  <si>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</si>
  <si>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</si>
  <si>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</si>
  <si>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</si>
  <si>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</si>
  <si>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</si>
  <si>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</si>
  <si>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</si>
  <si>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</si>
  <si>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</si>
  <si>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</si>
  <si>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</si>
  <si>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</si>
  <si>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</si>
  <si>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</si>
  <si>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</si>
  <si>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</si>
  <si>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t xml:space="preserve">1. Walking tickets "Panorama of Krasnaya Polyana" </t>
  </si>
  <si>
    <t>3. Suspension Bridge - Small Route Walking</t>
  </si>
  <si>
    <t>for all guests in the room 7+</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</si>
  <si>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</si>
  <si>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</si>
  <si>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</si>
  <si>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</si>
  <si>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</si>
  <si>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</si>
  <si>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</si>
  <si>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</si>
  <si>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</si>
  <si>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</si>
  <si>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</si>
  <si>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</si>
  <si>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</si>
  <si>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</si>
  <si>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t xml:space="preserve">На период </t>
  </si>
  <si>
    <t>В предложение «Каникулы в горах» входят бесплатно*:</t>
  </si>
  <si>
    <t>1. Прогулочные билеты «Панорама Красной Поляны» (для всех гостей, проживающих в номере).</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</si>
  <si>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</si>
  <si>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</si>
  <si>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</si>
  <si>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</si>
  <si>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</si>
  <si>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</si>
  <si>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</si>
  <si>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</si>
  <si>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</si>
  <si>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</si>
  <si>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</si>
  <si>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 xml:space="preserve">Тариф "Каникулы в горах" comiss rate </t>
  </si>
  <si>
    <t>Специальный тариф "Дети бесплатно"</t>
  </si>
  <si>
    <t xml:space="preserve">Тариф "Каникулы в горах" </t>
  </si>
  <si>
    <t xml:space="preserve"> NETTO RATES  FIT20 +35 </t>
  </si>
  <si>
    <t xml:space="preserve">Тариф "Длительное проживание" </t>
  </si>
  <si>
    <t>2. Один маршрут веревочного парка (для всех гостей, проживающих в номере 4+).</t>
  </si>
  <si>
    <t>3. Аренда роликов или аренда городского велосипеда на 1 час (для всех гостей, проживающих в номере 7+).</t>
  </si>
  <si>
    <t>4. Обзорная экскурсия по высотам с 540 до 2200 (для всех гостей, проживающих в номере)**.</t>
  </si>
  <si>
    <t>5. Стикерпак в подарок (1 стикер на один номер)</t>
  </si>
  <si>
    <t>верёвочный парк работает до 31.10.2025. </t>
  </si>
  <si>
    <r>
      <t xml:space="preserve">Период бронирования/ Period of sales:    
</t>
    </r>
    <r>
      <rPr>
        <b/>
        <sz val="9"/>
        <rFont val="Times New Roman"/>
        <family val="1"/>
        <charset val="204"/>
      </rPr>
      <t xml:space="preserve">05.11.25 – 09.12.25 </t>
    </r>
    <r>
      <rPr>
        <sz val="9"/>
        <rFont val="Times New Roman"/>
        <family val="1"/>
        <charset val="204"/>
      </rPr>
      <t xml:space="preserve">
</t>
    </r>
  </si>
  <si>
    <r>
      <t xml:space="preserve">Период проживания / Period of stay: 
</t>
    </r>
    <r>
      <rPr>
        <b/>
        <sz val="9"/>
        <rFont val="Times New Roman"/>
        <family val="1"/>
        <charset val="204"/>
      </rPr>
      <t xml:space="preserve">09.11.25 – 09.12.25 
</t>
    </r>
  </si>
  <si>
    <t xml:space="preserve">На период 
09.01.25 - 29.12.25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09.01.25 - 29.12.25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</si>
  <si>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17.12.25 - 17.01.26</t>
    </r>
    <r>
      <rPr>
        <sz val="9"/>
        <rFont val="Times New Roman"/>
        <family val="1"/>
        <charset val="204"/>
      </rPr>
      <t xml:space="preserve">
Period of sales: </t>
    </r>
    <r>
      <rPr>
        <b/>
        <sz val="9"/>
        <rFont val="Times New Roman"/>
        <family val="1"/>
        <charset val="204"/>
      </rPr>
      <t>17.12.25 - 17.01.26</t>
    </r>
  </si>
  <si>
    <r>
      <t xml:space="preserve">Период проживания: </t>
    </r>
    <r>
      <rPr>
        <b/>
        <sz val="9"/>
        <rFont val="Times New Roman"/>
        <family val="1"/>
        <charset val="204"/>
      </rPr>
      <t xml:space="preserve"> 09.01.26 - 17.01.26
</t>
    </r>
    <r>
      <rPr>
        <sz val="9"/>
        <rFont val="Times New Roman"/>
        <family val="1"/>
        <charset val="204"/>
      </rPr>
      <t xml:space="preserve">Period of sales: </t>
    </r>
    <r>
      <rPr>
        <b/>
        <sz val="9"/>
        <rFont val="Times New Roman"/>
        <family val="1"/>
        <charset val="204"/>
      </rPr>
      <t>09.01.26 - 17.01.26</t>
    </r>
  </si>
  <si>
    <r>
      <t xml:space="preserve">Дополнительно ЕДИНОРАЗОВО в стоимость заявки добавляются прогулочные ски-пассы  для каждого взрослого, 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</si>
  <si>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r>
      <t xml:space="preserve">Период бронирования: </t>
    </r>
    <r>
      <rPr>
        <b/>
        <sz val="9"/>
        <rFont val="Times New Roman"/>
        <family val="1"/>
        <charset val="204"/>
      </rPr>
      <t>20.02.2026 - 30.05.2026</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</si>
  <si>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</si>
  <si>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</si>
  <si>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</si>
  <si>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</si>
  <si>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</si>
  <si>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</si>
  <si>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2500 рублей - взрослый/ 2500 rub - adult</t>
  </si>
  <si>
    <t xml:space="preserve">*НАО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**Количество мест ограничено, предварительная запись обязательна.
</t>
  </si>
  <si>
    <t>NETTO RATES  FIT20 МАНТЕРА</t>
  </si>
  <si>
    <r>
      <rPr>
        <b/>
        <sz val="9"/>
        <rFont val="Times New Roman"/>
        <family val="1"/>
        <charset val="204"/>
      </rPr>
      <t xml:space="preserve">Дополнительно ЕДИНОРАЗОВО в стоимость заявки добавляются прогулочные ски-пассы  для каждого взрослого, </t>
    </r>
    <r>
      <rPr>
        <sz val="9"/>
        <rFont val="Times New Roman"/>
        <family val="1"/>
        <charset val="204"/>
      </rPr>
      <t xml:space="preserve">стоимость - 2500 руб.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- 2500 rub (per adult).  The cost of the ski-passes for each guest (at extra bed) is also added - 2500 rub (per adult). Please, add the cost of ski-passes for all adult to the application immediately. </t>
    </r>
    <r>
      <rPr>
        <b/>
        <u/>
        <sz val="10"/>
        <rFont val="Times New Roman"/>
        <family val="1"/>
        <charset val="204"/>
      </rPr>
      <t>Ski passes for children are provided free of charge.</t>
    </r>
  </si>
  <si>
    <t xml:space="preserve">9. Стикер-пак в подарок </t>
  </si>
  <si>
    <t>5. Скидка 20% на занятие с инструктором в школе катания "Три вершины".</t>
  </si>
  <si>
    <t>Действует в пунктах проката на уровнях 540 и 960</t>
  </si>
  <si>
    <t>Входной билет — 800 ₽. Дети до 4 лет — бесплатно</t>
  </si>
  <si>
    <t>6. Скидка 30% на прокат горнолыжного оборудования</t>
  </si>
  <si>
    <t xml:space="preserve">7.Спецтариф: Ферма северных оленей + Дача Альпача
Прогулка по парку «Лес чудес», знакомство с оленями и альпаками. </t>
  </si>
  <si>
    <t>8. Аренда роликов или скейтборда в школе катания «Три вершины»</t>
  </si>
  <si>
    <r>
      <t>Период продажи:</t>
    </r>
    <r>
      <rPr>
        <b/>
        <sz val="9"/>
        <rFont val="Times New Roman"/>
        <family val="1"/>
        <charset val="204"/>
      </rPr>
      <t xml:space="preserve"> 03.03.2026 - 30.09.2026</t>
    </r>
    <r>
      <rPr>
        <sz val="9"/>
        <rFont val="Times New Roman"/>
        <family val="1"/>
        <charset val="204"/>
      </rPr>
      <t xml:space="preserve">
Period of sales: </t>
    </r>
    <r>
      <rPr>
        <b/>
        <sz val="9"/>
        <rFont val="Times New Roman"/>
        <family val="1"/>
        <charset val="204"/>
      </rPr>
      <t xml:space="preserve"> 03.03.2026 - 30.09.2026</t>
    </r>
  </si>
  <si>
    <r>
      <t>Период проживания:</t>
    </r>
    <r>
      <rPr>
        <b/>
        <sz val="9"/>
        <rFont val="Times New Roman"/>
        <family val="1"/>
        <charset val="204"/>
      </rPr>
      <t xml:space="preserve">  
16.03.2026 - 30.09.2026 вкл
</t>
    </r>
    <r>
      <rPr>
        <sz val="9"/>
        <rFont val="Times New Roman"/>
        <family val="1"/>
        <charset val="204"/>
      </rPr>
      <t xml:space="preserve">Period of stay: </t>
    </r>
    <r>
      <rPr>
        <b/>
        <sz val="9"/>
        <rFont val="Times New Roman"/>
        <family val="1"/>
        <charset val="204"/>
      </rPr>
      <t xml:space="preserve"> 
16.03.2026 - 30.09.2026 inc</t>
    </r>
  </si>
  <si>
    <r>
      <t xml:space="preserve"> Мин срок бронирования до заезда: </t>
    </r>
    <r>
      <rPr>
        <sz val="9"/>
        <rFont val="Times New Roman"/>
        <family val="1"/>
        <charset val="204"/>
      </rPr>
      <t>15</t>
    </r>
    <r>
      <rPr>
        <sz val="9"/>
        <color theme="1"/>
        <rFont val="Times New Roman"/>
        <family val="1"/>
        <charset val="204"/>
      </rPr>
      <t xml:space="preserve"> дней / Booking period before arrival: 15 days.</t>
    </r>
  </si>
  <si>
    <t xml:space="preserve">• Скидка 30% на аренду роликов или скейтборда в школе катания «Три вершины»
Скидка 30% на 1 час проката для всех проживающих в номере в подарок (С даты открытия школы, ориентировочно с середины апреля)
</t>
  </si>
  <si>
    <r>
      <t>Период продажи:</t>
    </r>
    <r>
      <rPr>
        <b/>
        <sz val="9"/>
        <rFont val="Times New Roman"/>
        <family val="1"/>
        <charset val="204"/>
      </rPr>
      <t xml:space="preserve"> 09.01.25 - 28.12.26</t>
    </r>
    <r>
      <rPr>
        <sz val="9"/>
        <rFont val="Times New Roman"/>
        <family val="1"/>
        <charset val="204"/>
      </rPr>
      <t xml:space="preserve">
Period of sales: </t>
    </r>
    <r>
      <rPr>
        <b/>
        <sz val="9"/>
        <rFont val="Times New Roman"/>
        <family val="1"/>
        <charset val="204"/>
      </rPr>
      <t xml:space="preserve"> 09.01.25 - 28.12.26</t>
    </r>
  </si>
  <si>
    <r>
      <t xml:space="preserve">Период проживания: </t>
    </r>
    <r>
      <rPr>
        <b/>
        <sz val="9"/>
        <rFont val="Times New Roman"/>
        <family val="1"/>
        <charset val="204"/>
      </rPr>
      <t xml:space="preserve"> 09.01.26-28.12.2026
</t>
    </r>
    <r>
      <rPr>
        <sz val="9"/>
        <rFont val="Times New Roman"/>
        <family val="1"/>
        <charset val="204"/>
      </rPr>
      <t xml:space="preserve">Period of stay: </t>
    </r>
    <r>
      <rPr>
        <b/>
        <sz val="9"/>
        <rFont val="Times New Roman"/>
        <family val="1"/>
        <charset val="204"/>
      </rPr>
      <t xml:space="preserve">   09.01.26-28.12.2026</t>
    </r>
  </si>
  <si>
    <r>
      <t>Период продажи:</t>
    </r>
    <r>
      <rPr>
        <b/>
        <sz val="9"/>
        <rFont val="Times New Roman"/>
        <family val="1"/>
        <charset val="204"/>
      </rPr>
      <t xml:space="preserve"> 16.03.26 - 28.12.26</t>
    </r>
    <r>
      <rPr>
        <sz val="9"/>
        <rFont val="Times New Roman"/>
        <family val="1"/>
        <charset val="204"/>
      </rPr>
      <t xml:space="preserve">
Period of sales: </t>
    </r>
    <r>
      <rPr>
        <b/>
        <sz val="9"/>
        <rFont val="Times New Roman"/>
        <family val="1"/>
        <charset val="204"/>
      </rPr>
      <t xml:space="preserve"> 16.03.26 - 28.12.26</t>
    </r>
  </si>
  <si>
    <r>
      <t xml:space="preserve">Период проживания: </t>
    </r>
    <r>
      <rPr>
        <b/>
        <sz val="9"/>
        <rFont val="Times New Roman"/>
        <family val="1"/>
        <charset val="204"/>
      </rPr>
      <t xml:space="preserve"> 18.03.26-28.12.2026
</t>
    </r>
    <r>
      <rPr>
        <sz val="9"/>
        <rFont val="Times New Roman"/>
        <family val="1"/>
        <charset val="204"/>
      </rPr>
      <t xml:space="preserve">Period of stay: </t>
    </r>
    <r>
      <rPr>
        <b/>
        <sz val="9"/>
        <rFont val="Times New Roman"/>
        <family val="1"/>
        <charset val="204"/>
      </rPr>
      <t xml:space="preserve"> 18.03.26-28.12.2026</t>
    </r>
  </si>
  <si>
    <r>
      <rPr>
        <b/>
        <sz val="9"/>
        <color theme="1"/>
        <rFont val="Times New Roman"/>
        <family val="1"/>
        <charset val="204"/>
      </rPr>
      <t>12.12.2024 - 31.03.2026</t>
    </r>
    <r>
      <rPr>
        <sz val="9"/>
        <color theme="1"/>
        <rFont val="Times New Roman"/>
        <family val="1"/>
        <charset val="204"/>
      </rPr>
      <t xml:space="preserve"> - 3 500 руб / сут  </t>
    </r>
    <r>
      <rPr>
        <b/>
        <sz val="9"/>
        <color theme="1"/>
        <rFont val="Times New Roman"/>
        <family val="1"/>
        <charset val="204"/>
      </rPr>
      <t>01.04.2026-09.05.2026</t>
    </r>
    <r>
      <rPr>
        <sz val="9"/>
        <color theme="1"/>
        <rFont val="Times New Roman"/>
        <family val="1"/>
        <charset val="204"/>
      </rPr>
      <t xml:space="preserve"> - 2 000 руб. 
</t>
    </r>
    <r>
      <rPr>
        <b/>
        <sz val="9"/>
        <color theme="1"/>
        <rFont val="Times New Roman"/>
        <family val="1"/>
        <charset val="204"/>
      </rPr>
      <t/>
    </r>
  </si>
  <si>
    <r>
      <t xml:space="preserve">Период бронирования / Period of sales:
</t>
    </r>
    <r>
      <rPr>
        <b/>
        <sz val="9"/>
        <rFont val="Times New Roman"/>
        <family val="1"/>
        <charset val="204"/>
      </rPr>
      <t>29.10.2025 - 09.05.2026</t>
    </r>
    <r>
      <rPr>
        <sz val="9"/>
        <rFont val="Times New Roman"/>
        <family val="1"/>
        <charset val="204"/>
      </rPr>
      <t xml:space="preserve">
</t>
    </r>
  </si>
  <si>
    <r>
      <t xml:space="preserve">Период проживания  / Period of stay: </t>
    </r>
    <r>
      <rPr>
        <b/>
        <sz val="9"/>
        <rFont val="Times New Roman"/>
        <family val="1"/>
        <charset val="204"/>
      </rPr>
      <t xml:space="preserve">  
12.12.2025 - 29.12.2025
09.01.2026 - 10.05.2026
</t>
    </r>
  </si>
  <si>
    <r>
      <t>Дополнительно в стоимость заявки добавляется стоимость ски-пасса для каждого взрослого ЕЖЕДНЕВНО  (3500 руб/сут до 31.03.26,</t>
    </r>
    <r>
      <rPr>
        <b/>
        <sz val="9"/>
        <rFont val="Calibri"/>
        <family val="2"/>
        <charset val="204"/>
        <scheme val="minor"/>
      </rPr>
      <t xml:space="preserve"> 2000 01.04.2026-09.05.2026 )</t>
    </r>
    <r>
      <rPr>
        <sz val="9"/>
        <rFont val="Calibri"/>
        <family val="2"/>
        <charset val="204"/>
        <scheme val="minor"/>
      </rPr>
      <t xml:space="preserve"> .
При размещении дополнительных гостей, также ЕЖЕДНЕВНО добавляется стоимость ски-пасса на каждого взрослого гостя  (3500 руб/сут до 31.03.26 ,  </t>
    </r>
    <r>
      <rPr>
        <b/>
        <sz val="9"/>
        <rFont val="Calibri"/>
        <family val="2"/>
        <charset val="204"/>
        <scheme val="minor"/>
      </rPr>
      <t>01.04.2026-09.05.2026 - 2 000 руб. /сутки)</t>
    </r>
    <r>
      <rPr>
        <sz val="9"/>
        <rFont val="Calibri"/>
        <family val="2"/>
        <charset val="204"/>
        <scheme val="minor"/>
      </rPr>
      <t xml:space="preserve">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 xml:space="preserve">Additionally, the cost of a ski pass for each adult is added to the application cost DAILY (3500 rubles/day untill 31.03.26  and </t>
    </r>
    <r>
      <rPr>
        <b/>
        <sz val="10"/>
        <rFont val="Calibri"/>
        <family val="2"/>
        <charset val="204"/>
        <scheme val="minor"/>
      </rPr>
      <t>01.04.2026-09.05.2026 - 2 000. rubles/day untill).</t>
    </r>
    <r>
      <rPr>
        <sz val="10"/>
        <rFont val="Calibri"/>
        <family val="2"/>
        <charset val="204"/>
        <scheme val="minor"/>
      </rPr>
      <t xml:space="preserve">
When placing additional guests, the cost of a ski pass for each adult guest is also added DAILY (3500 rubles/day untill 12.04.26).
Please add the cost of ski passes for all adults to the application immediately.
Guests purchase ski passes for children on site upon check-in.</t>
    </r>
  </si>
  <si>
    <t>Комната для хранения горнолыжного оборудования/ Ski room</t>
  </si>
  <si>
    <t xml:space="preserve">‒ скидка 10% на проживание в отелях или апартаментах
‒ ски-пасс со скидкой 50% на весь период проживания*
‒ скидка 30% на меню и напитки ресторана «Вершина» (2200 м)
‒ скидка 15% на спа-процедуры во всех спа курорта
‒ скидка 25% на разовый визит в Спа Новотель с открытым бассейном
‒ посещения большого банного комплекса от 4000р.
‒ аренда малого банного комплекса с 9:00 до 11:00 — до 5 авторских процедур в подарок («Ритуал Воздуха» или «Сила Стихий»)
*Количество ски-пассов равно количеству ночей проживания
Выдача электронного купона производится при заселении на стойке регистрации. Получить ски-пассы можно в автоматах (пикап-поинтах) у канатных дорог.
Возврат средств за неиспользованные ски-пассы не производится.
Тариф включает ски-пассы только для взрослых гостей. 
Детские ски-пассы для детей до 6 лет приобретаются в кассе курорта или на стойке «Чем заняться» за 1 рубль.
Детский тариф — для детей от 7 до 14 лет не включен в пакет и приобретается отдельно.
</t>
  </si>
  <si>
    <r>
      <t xml:space="preserve">Период продажи: </t>
    </r>
    <r>
      <rPr>
        <b/>
        <sz val="9"/>
        <rFont val="Times New Roman"/>
        <family val="1"/>
        <charset val="204"/>
      </rPr>
      <t>14.04.2026 - 29.09.2026</t>
    </r>
    <r>
      <rPr>
        <sz val="9"/>
        <rFont val="Times New Roman"/>
        <family val="1"/>
        <charset val="204"/>
      </rPr>
      <t xml:space="preserve">/ Period of sales: </t>
    </r>
    <r>
      <rPr>
        <b/>
        <sz val="9"/>
        <rFont val="Times New Roman"/>
        <family val="1"/>
        <charset val="204"/>
      </rPr>
      <t>14.04.2026 - 29.09.2026</t>
    </r>
  </si>
  <si>
    <r>
      <t xml:space="preserve">Период проживания: </t>
    </r>
    <r>
      <rPr>
        <b/>
        <sz val="9"/>
        <rFont val="Times New Roman"/>
        <family val="1"/>
        <charset val="204"/>
      </rPr>
      <t>01.06.2026 - 30.09.2026​</t>
    </r>
    <r>
      <rPr>
        <sz val="9"/>
        <rFont val="Times New Roman"/>
        <family val="1"/>
        <charset val="204"/>
      </rPr>
      <t xml:space="preserve">/ Period of stay: </t>
    </r>
    <r>
      <rPr>
        <b/>
        <sz val="9"/>
        <rFont val="Times New Roman"/>
        <family val="1"/>
        <charset val="204"/>
      </rPr>
      <t>01.06.2026 - 30.09.2026</t>
    </r>
  </si>
  <si>
    <t>2650 рублей - взрослый/ 2650 rub - adult</t>
  </si>
  <si>
    <t>1.  Прогулочные билеты "Панорама Красной Поляны"</t>
  </si>
  <si>
    <t>2. Трансфер на побережье Чёрного моря - пляж Сочи Парк Отеля (действует для всех гостей, проживающих в номере), по предварительной записи</t>
  </si>
  <si>
    <t>3. Хаски центр (для всех гостей, проживающих в номере).</t>
  </si>
  <si>
    <t xml:space="preserve">4.Верёвочный парк - Один маршрут веревочного парка (для всех гостей, проживающих в номере) </t>
  </si>
  <si>
    <t>5.Капибары и друзья (для всех гостей, проживающих в номере)</t>
  </si>
  <si>
    <r>
      <t xml:space="preserve">6.Скидка 30% на аренду роликов или скейтборда на 1 час для всех гостей, проживающих в номере, при единовременном использовании. </t>
    </r>
    <r>
      <rPr>
        <sz val="9"/>
        <color theme="1"/>
        <rFont val="Times New Roman"/>
        <family val="1"/>
        <charset val="204"/>
      </rPr>
      <t xml:space="preserve">Количество оборудования ограничено
Действует в пункте проката на уровне 540 </t>
    </r>
    <r>
      <rPr>
        <b/>
        <sz val="9"/>
        <color theme="1"/>
        <rFont val="Times New Roman"/>
        <family val="1"/>
        <charset val="204"/>
      </rPr>
      <t xml:space="preserve">
</t>
    </r>
  </si>
  <si>
    <t xml:space="preserve">*Пляж функционирует с 01.06.2026-30.09.2026,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</si>
  <si>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3. Husky center (for all guests staying in the room).</t>
  </si>
  <si>
    <t>4.Rope park - One rope park route (for all guests staying in the room)</t>
  </si>
  <si>
    <t>5.Capybaras and friends (for all guests staying in the room)</t>
  </si>
  <si>
    <t>6. 30% off rollerblade or skateboard rentals for 1 hour for all guests staying in the same room, when used simultaneously. Equipment is limited.
Valid at the rental counter on level 540.</t>
  </si>
  <si>
    <t>*The beach is open from 06/01/2026-09/30/2026, the schedule may be subject to change depending on weather conditions. A shuttle service is provided daily for all guests staying in a room.Check the transfer schedule at the reception of your hotel. Pre-registration for transfer is required.</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</si>
  <si>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</si>
  <si>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t>1000 рублей - ребенок (всех возрастов)/ 1000 rub child (all ages)</t>
  </si>
  <si>
    <r>
      <t xml:space="preserve">Дополнительно ЕДИНОРАЗОВО в стоимость заявки добавляются прогулочные ски-пассы  для каждого взрослого (старше 13 лет), стоимость - 2650 руб. и 1000 рублей - ребенок (всех возрастов)/ 1000 rub child (all ages) При размещении дополнительных гостей, также ЕДИНОРАЗОВО добавляются в стоимость заявки прогулочные ски-пассы на каждого гостя - 2650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1000 руб. за каждого ребенка</t>
    </r>
    <r>
      <rPr>
        <sz val="9"/>
        <rFont val="Times New Roman"/>
        <family val="1"/>
        <charset val="204"/>
      </rPr>
      <t xml:space="preserve"> 
 Extra pay for ski-passes per every adult at once. Cost  - 2650 rub (per adult).  The cost of the ski-passes for each guest (at extra bed) is also added - 2650 rub (per adult). Please, add the cost of ski-passes for all adult to the application immediately.
 </t>
    </r>
    <r>
      <rPr>
        <b/>
        <u/>
        <sz val="10"/>
        <rFont val="Times New Roman"/>
        <family val="1"/>
        <charset val="204"/>
      </rPr>
      <t>Ski passes for children (0-12,99)  are provided 1000 rub per child.</t>
    </r>
  </si>
  <si>
    <t>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</si>
  <si>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 xml:space="preserve">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</si>
  <si>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На период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
</t>
  </si>
  <si>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</si>
  <si>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t>Специальный тариф "Точка притяжения.Май"/ "
Point of attraction. May" special rates</t>
  </si>
  <si>
    <r>
      <t>Период бронирования:</t>
    </r>
    <r>
      <rPr>
        <b/>
        <sz val="9"/>
        <rFont val="Times New Roman"/>
        <family val="1"/>
        <charset val="204"/>
      </rPr>
      <t xml:space="preserve"> 23.04.2026 - 30.04.2026 </t>
    </r>
    <r>
      <rPr>
        <sz val="9"/>
        <rFont val="Times New Roman"/>
        <family val="1"/>
        <charset val="204"/>
      </rPr>
      <t>/ 
Period of sales:</t>
    </r>
    <r>
      <rPr>
        <b/>
        <sz val="9"/>
        <rFont val="Times New Roman"/>
        <family val="1"/>
        <charset val="204"/>
      </rPr>
      <t xml:space="preserve">  23.04.2026 - 30.04.2026</t>
    </r>
  </si>
  <si>
    <r>
      <t>Период проживания:</t>
    </r>
    <r>
      <rPr>
        <b/>
        <sz val="9"/>
        <rFont val="Times New Roman"/>
        <family val="1"/>
        <charset val="204"/>
      </rPr>
      <t xml:space="preserve"> 30.04.2026 - 11.05.2026 </t>
    </r>
    <r>
      <rPr>
        <sz val="9"/>
        <rFont val="Times New Roman"/>
        <family val="1"/>
        <charset val="204"/>
      </rPr>
      <t xml:space="preserve">/
 Period of stay: </t>
    </r>
    <r>
      <rPr>
        <b/>
        <sz val="9"/>
        <rFont val="Times New Roman"/>
        <family val="1"/>
        <charset val="204"/>
      </rPr>
      <t>30.04.2026 - 11.05.2026</t>
    </r>
  </si>
  <si>
    <t xml:space="preserve">
 В случае отмены или изменения бронирования после 00:00 часов дня заезда удерживается стоимость первых суток.
For the period
In case of cancellation or change of booking after 00:00 on the day of arrival, the cost of the first night will be retained.</t>
  </si>
  <si>
    <r>
      <t xml:space="preserve">Предложение </t>
    </r>
    <r>
      <rPr>
        <b/>
        <sz val="10"/>
        <rFont val="Times New Roman"/>
        <family val="1"/>
        <charset val="204"/>
      </rPr>
      <t>«Точка притяжения.Май» включает :</t>
    </r>
  </si>
  <si>
    <t>1.скидку 20% на проживание с завтраком</t>
  </si>
  <si>
    <t>20% discount on accommodation with breakfast</t>
  </si>
  <si>
    <t>2. скидку 15% на разовое посещение Спа центра Курорта*</t>
  </si>
  <si>
    <t>15% discount on a one-time visit to the Spa Center</t>
  </si>
  <si>
    <t>3.Скидку на спа процедуры 15%**</t>
  </si>
  <si>
    <t xml:space="preserve"> 15% discount on spa treatments**</t>
  </si>
  <si>
    <t>3. Скидку 15% на питание в ресторанах***</t>
  </si>
  <si>
    <t>15% discount on meals in restaurants***</t>
  </si>
  <si>
    <t xml:space="preserve">4. прогулочный билет на канатную дорогу по специальной цене для взрослых от 15 лет 2000р (приобретается дополнительно) </t>
  </si>
  <si>
    <t>A special price walking ski pass for adults aged 15 and over costs 2,000 rubles (purchased separately).</t>
  </si>
  <si>
    <t>*скидка действует на посещение спа отелей: Марриотт 5*, Риксос 5* , Долина 4*, Новотель 5* , Мовенпик 5*</t>
  </si>
  <si>
    <t>*the discount is valid for visiting the spa hotels: Marriott 5*, Rixos 5*, Dolina 4*, Novotel 5*, Movenpick 5*</t>
  </si>
  <si>
    <t>**Скидка действует в течение всего периода проживания в отеле на спа отелей: Марриотт, Риксос, Долина 960, Новотель Резорт и Спа, Мовенпик</t>
  </si>
  <si>
    <t>**The discount is valid for the entire period of stay at the hotel spa hotels: Marriott, Rixos, Valley 960, Novotel Resort and Spa, Movenpick</t>
  </si>
  <si>
    <t>***Скидка действует на весь период проживания, во всех ресторанах отелей Курорта Красная Поляна.</t>
  </si>
  <si>
    <t xml:space="preserve">
***The discount is valid for the entire stay, in all restaurants of the Krasnaya Polyana Resort hotels.</t>
  </si>
  <si>
    <t>В случае отмены или изменения бронирования менне чем за 24 часа до заезда удерживается стоимость первых суток.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</si>
</sst>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
      <b/>
      <sz val="9"/>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right style="medium">
        <color auto="1"/>
      </right>
      <top style="medium">
        <color auto="1"/>
      </top>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402">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8" xfId="0" applyFont="1" applyFill="1" applyBorder="1" applyAlignment="1">
      <alignment horizontal="right"/>
    </xf>
    <xf numFmtId="0" fontId="17" fillId="5" borderId="29"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0"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0"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29" xfId="0" applyFont="1" applyBorder="1" applyAlignment="1">
      <alignment vertical="center" wrapText="1"/>
    </xf>
    <xf numFmtId="0" fontId="51" fillId="0" borderId="30" xfId="0" applyFont="1" applyBorder="1" applyAlignment="1">
      <alignment vertical="center" wrapText="1"/>
    </xf>
    <xf numFmtId="0" fontId="43" fillId="0" borderId="20" xfId="0" applyFont="1" applyBorder="1" applyAlignment="1">
      <alignment vertical="center" wrapText="1"/>
    </xf>
    <xf numFmtId="0" fontId="0" fillId="0" borderId="0" xfId="0" applyFill="1" applyAlignment="1">
      <alignment horizontal="left" vertical="top"/>
    </xf>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17" fillId="2" borderId="3" xfId="0" applyFont="1" applyFill="1" applyBorder="1" applyAlignment="1"/>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2" borderId="6" xfId="0" applyFont="1" applyFill="1" applyBorder="1" applyAlignment="1">
      <alignment horizontal="right"/>
    </xf>
    <xf numFmtId="0" fontId="16" fillId="2" borderId="6" xfId="0" applyFont="1" applyFill="1" applyBorder="1" applyAlignment="1">
      <alignment wrapText="1"/>
    </xf>
    <xf numFmtId="0" fontId="16" fillId="2" borderId="6" xfId="0" applyFont="1" applyFill="1" applyBorder="1" applyAlignment="1">
      <alignment horizontal="right" wrapText="1"/>
    </xf>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34" fillId="0" borderId="0" xfId="0" applyFont="1" applyAlignment="1">
      <alignment vertical="center" wrapText="1"/>
    </xf>
    <xf numFmtId="0" fontId="16" fillId="0" borderId="0" xfId="0" applyFont="1" applyFill="1" applyBorder="1" applyAlignment="1">
      <alignment horizontal="center" wrapText="1"/>
    </xf>
    <xf numFmtId="0" fontId="57" fillId="4" borderId="0" xfId="0" applyFont="1" applyFill="1" applyAlignment="1">
      <alignment horizontal="center" wrapText="1"/>
    </xf>
    <xf numFmtId="0" fontId="16" fillId="0" borderId="5" xfId="0" applyFont="1" applyFill="1" applyBorder="1" applyAlignment="1">
      <alignment horizontal="center" vertical="center" wrapText="1"/>
    </xf>
    <xf numFmtId="0" fontId="57" fillId="2" borderId="0" xfId="0" applyFont="1" applyFill="1" applyAlignment="1">
      <alignment horizontal="center" wrapText="1"/>
    </xf>
    <xf numFmtId="14" fontId="14" fillId="2" borderId="22"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16" fillId="2" borderId="1" xfId="0" applyFont="1" applyFill="1" applyBorder="1" applyAlignment="1">
      <alignment vertical="top" wrapText="1"/>
    </xf>
    <xf numFmtId="0" fontId="70" fillId="4" borderId="0" xfId="0" applyFont="1" applyFill="1" applyAlignment="1">
      <alignment vertical="center" wrapText="1"/>
    </xf>
    <xf numFmtId="0" fontId="34" fillId="4" borderId="0" xfId="0" applyFont="1" applyFill="1" applyAlignment="1">
      <alignment vertical="center" wrapText="1"/>
    </xf>
    <xf numFmtId="0" fontId="36" fillId="2" borderId="0" xfId="0" applyFont="1" applyFill="1" applyAlignment="1">
      <alignment wrapText="1"/>
    </xf>
    <xf numFmtId="0" fontId="36" fillId="2" borderId="1" xfId="2" applyFont="1" applyFill="1" applyBorder="1" applyAlignment="1">
      <alignment horizontal="center" vertical="center" wrapText="1"/>
    </xf>
    <xf numFmtId="0" fontId="14" fillId="2" borderId="1" xfId="0" applyFont="1" applyFill="1" applyBorder="1" applyAlignment="1">
      <alignment horizontal="center" vertical="center"/>
    </xf>
    <xf numFmtId="0" fontId="16" fillId="2" borderId="12" xfId="0" applyFont="1" applyFill="1" applyBorder="1"/>
    <xf numFmtId="0" fontId="18" fillId="2" borderId="1" xfId="3" applyFont="1" applyFill="1" applyBorder="1" applyAlignment="1">
      <alignment horizontal="left" vertical="center" wrapText="1"/>
    </xf>
    <xf numFmtId="0" fontId="59" fillId="2" borderId="2" xfId="0" applyFont="1" applyFill="1" applyBorder="1" applyAlignment="1">
      <alignment horizontal="left" vertical="center" wrapText="1"/>
    </xf>
    <xf numFmtId="14" fontId="14" fillId="0" borderId="15" xfId="0" applyNumberFormat="1" applyFont="1" applyFill="1" applyBorder="1" applyAlignment="1">
      <alignment horizontal="center" vertical="center" wrapText="1"/>
    </xf>
    <xf numFmtId="0" fontId="36" fillId="0" borderId="0" xfId="0" applyFont="1" applyFill="1" applyAlignment="1">
      <alignment vertical="center" wrapText="1"/>
    </xf>
    <xf numFmtId="0" fontId="14" fillId="0" borderId="13" xfId="0" applyFont="1" applyFill="1" applyBorder="1"/>
    <xf numFmtId="0" fontId="14" fillId="0" borderId="33" xfId="0" applyFont="1" applyFill="1" applyBorder="1"/>
    <xf numFmtId="0" fontId="14" fillId="0" borderId="1" xfId="0" applyFont="1" applyFill="1" applyBorder="1"/>
    <xf numFmtId="0" fontId="14" fillId="0" borderId="6" xfId="0" applyFont="1" applyFill="1" applyBorder="1"/>
    <xf numFmtId="0" fontId="14" fillId="0" borderId="31" xfId="0" applyFont="1" applyFill="1" applyBorder="1"/>
    <xf numFmtId="0" fontId="14" fillId="0" borderId="0" xfId="0" applyFont="1" applyFill="1" applyBorder="1"/>
    <xf numFmtId="0" fontId="14" fillId="0" borderId="8" xfId="0" applyFont="1" applyFill="1" applyBorder="1"/>
    <xf numFmtId="0" fontId="14" fillId="0" borderId="43" xfId="0" applyFont="1" applyFill="1" applyBorder="1"/>
    <xf numFmtId="0" fontId="14" fillId="0" borderId="7" xfId="0" applyFont="1" applyFill="1" applyBorder="1"/>
    <xf numFmtId="0" fontId="14" fillId="0" borderId="2" xfId="0" applyFont="1" applyFill="1" applyBorder="1"/>
    <xf numFmtId="0" fontId="14" fillId="0" borderId="18" xfId="0" applyFont="1" applyFill="1" applyBorder="1"/>
    <xf numFmtId="0" fontId="14" fillId="0" borderId="41" xfId="0" applyFont="1" applyFill="1" applyBorder="1"/>
    <xf numFmtId="0" fontId="14" fillId="0" borderId="42" xfId="0" applyFont="1" applyFill="1" applyBorder="1"/>
    <xf numFmtId="0" fontId="14" fillId="0" borderId="9" xfId="0" applyFont="1" applyFill="1" applyBorder="1"/>
    <xf numFmtId="0" fontId="36" fillId="0" borderId="6" xfId="2" applyFont="1" applyFill="1" applyBorder="1" applyAlignment="1">
      <alignment horizontal="center" vertical="center" wrapText="1"/>
    </xf>
    <xf numFmtId="14" fontId="14" fillId="0" borderId="31" xfId="0" applyNumberFormat="1" applyFont="1" applyFill="1" applyBorder="1" applyAlignment="1">
      <alignment horizontal="center" vertical="center" wrapText="1"/>
    </xf>
    <xf numFmtId="14" fontId="14" fillId="0" borderId="13" xfId="0" applyNumberFormat="1" applyFont="1" applyFill="1" applyBorder="1" applyAlignment="1">
      <alignment horizontal="center" vertical="center" wrapText="1"/>
    </xf>
    <xf numFmtId="14" fontId="14" fillId="0" borderId="33" xfId="0" applyNumberFormat="1" applyFont="1" applyFill="1" applyBorder="1" applyAlignment="1">
      <alignment horizontal="center" vertical="center" wrapText="1"/>
    </xf>
    <xf numFmtId="14" fontId="14" fillId="0" borderId="14" xfId="0" applyNumberFormat="1" applyFont="1" applyFill="1" applyBorder="1" applyAlignment="1">
      <alignment horizontal="center" vertical="center" wrapText="1"/>
    </xf>
    <xf numFmtId="14" fontId="14" fillId="0" borderId="35" xfId="0" applyNumberFormat="1" applyFont="1" applyFill="1" applyBorder="1" applyAlignment="1">
      <alignment horizontal="center" vertical="center" wrapText="1"/>
    </xf>
    <xf numFmtId="0" fontId="36" fillId="0" borderId="3" xfId="2" applyFont="1" applyFill="1" applyBorder="1" applyAlignment="1">
      <alignment horizontal="center" vertical="center" wrapText="1"/>
    </xf>
    <xf numFmtId="14" fontId="14" fillId="0" borderId="32" xfId="0" applyNumberFormat="1" applyFont="1" applyFill="1" applyBorder="1" applyAlignment="1">
      <alignment horizontal="center" vertical="center" wrapText="1"/>
    </xf>
    <xf numFmtId="14" fontId="14" fillId="0" borderId="6" xfId="0" applyNumberFormat="1" applyFont="1" applyFill="1" applyBorder="1" applyAlignment="1">
      <alignment horizontal="center" vertical="center" wrapText="1"/>
    </xf>
    <xf numFmtId="0" fontId="16" fillId="0" borderId="6" xfId="0" applyFont="1" applyFill="1" applyBorder="1"/>
    <xf numFmtId="0" fontId="16" fillId="0" borderId="15" xfId="0" applyFont="1" applyFill="1" applyBorder="1"/>
    <xf numFmtId="0" fontId="16" fillId="0" borderId="32" xfId="0" applyFont="1" applyFill="1" applyBorder="1"/>
    <xf numFmtId="0" fontId="16" fillId="0" borderId="39" xfId="0" applyFont="1" applyFill="1" applyBorder="1"/>
    <xf numFmtId="0" fontId="16" fillId="0" borderId="34" xfId="0" applyFont="1" applyFill="1" applyBorder="1"/>
    <xf numFmtId="0" fontId="16" fillId="0" borderId="40" xfId="0" applyFont="1" applyFill="1" applyBorder="1"/>
    <xf numFmtId="0" fontId="16" fillId="0" borderId="16" xfId="0" applyFont="1" applyFill="1" applyBorder="1"/>
    <xf numFmtId="0" fontId="16" fillId="0" borderId="17" xfId="0" applyFont="1" applyFill="1" applyBorder="1"/>
    <xf numFmtId="0" fontId="16" fillId="0" borderId="36" xfId="0" applyFont="1" applyFill="1" applyBorder="1"/>
    <xf numFmtId="0" fontId="16" fillId="0" borderId="38" xfId="0" applyFont="1" applyFill="1" applyBorder="1"/>
    <xf numFmtId="0" fontId="16" fillId="0" borderId="37" xfId="0" applyFont="1" applyFill="1" applyBorder="1"/>
    <xf numFmtId="0" fontId="0" fillId="0" borderId="9" xfId="0" applyFill="1" applyBorder="1"/>
    <xf numFmtId="0" fontId="0" fillId="0" borderId="42" xfId="0" applyFill="1" applyBorder="1"/>
    <xf numFmtId="0" fontId="16" fillId="0" borderId="9" xfId="0" applyFont="1" applyFill="1" applyBorder="1"/>
    <xf numFmtId="0" fontId="16" fillId="0" borderId="42" xfId="0" applyFont="1" applyFill="1" applyBorder="1"/>
    <xf numFmtId="0" fontId="16" fillId="0" borderId="6" xfId="3" applyFont="1" applyFill="1" applyBorder="1" applyAlignment="1">
      <alignment horizontal="left" vertical="center" wrapText="1"/>
    </xf>
    <xf numFmtId="0" fontId="18" fillId="0" borderId="6" xfId="3" applyFont="1" applyFill="1" applyBorder="1" applyAlignment="1">
      <alignment horizontal="left" vertical="center" wrapText="1"/>
    </xf>
    <xf numFmtId="0" fontId="16" fillId="0" borderId="0" xfId="0" applyFont="1" applyFill="1" applyAlignment="1">
      <alignment wrapText="1"/>
    </xf>
    <xf numFmtId="0" fontId="59" fillId="0" borderId="18" xfId="0" applyFont="1" applyFill="1" applyBorder="1" applyAlignment="1">
      <alignment horizontal="left" vertical="center" wrapText="1"/>
    </xf>
    <xf numFmtId="0" fontId="66" fillId="0" borderId="0" xfId="0" applyFont="1" applyFill="1"/>
    <xf numFmtId="0" fontId="14" fillId="0" borderId="32" xfId="0" applyFont="1" applyFill="1" applyBorder="1"/>
    <xf numFmtId="0" fontId="17" fillId="5" borderId="6" xfId="3" applyFont="1" applyFill="1" applyBorder="1" applyAlignment="1">
      <alignment horizontal="left" vertical="center" wrapText="1"/>
    </xf>
    <xf numFmtId="0" fontId="16" fillId="2" borderId="22" xfId="0" applyFont="1" applyFill="1" applyBorder="1"/>
    <xf numFmtId="0" fontId="14" fillId="2" borderId="2" xfId="0" applyFont="1" applyFill="1" applyBorder="1"/>
    <xf numFmtId="0" fontId="16" fillId="2" borderId="32" xfId="0" applyFont="1" applyFill="1" applyBorder="1"/>
    <xf numFmtId="0" fontId="16" fillId="2" borderId="15" xfId="0" applyFont="1" applyFill="1" applyBorder="1"/>
    <xf numFmtId="0" fontId="16" fillId="2" borderId="16" xfId="0" applyFont="1" applyFill="1" applyBorder="1"/>
    <xf numFmtId="0" fontId="0" fillId="2" borderId="0" xfId="0" applyFill="1" applyBorder="1"/>
    <xf numFmtId="0" fontId="16" fillId="4" borderId="23" xfId="0" applyFont="1" applyFill="1" applyBorder="1" applyAlignment="1">
      <alignment vertical="center" wrapText="1"/>
    </xf>
    <xf numFmtId="0" fontId="18" fillId="0" borderId="21" xfId="0" applyFont="1" applyFill="1" applyBorder="1" applyAlignment="1">
      <alignment horizontal="left" vertical="center"/>
    </xf>
    <xf numFmtId="0" fontId="36" fillId="0" borderId="21" xfId="0" applyFont="1" applyFill="1" applyBorder="1" applyAlignment="1">
      <alignment horizontal="left" vertical="center"/>
    </xf>
    <xf numFmtId="0" fontId="36" fillId="0" borderId="21"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18" fillId="4" borderId="1" xfId="3" applyFont="1" applyFill="1" applyBorder="1" applyAlignment="1">
      <alignment horizontal="left" vertical="top" wrapText="1"/>
    </xf>
    <xf numFmtId="0" fontId="18" fillId="0" borderId="1" xfId="3" applyFont="1" applyFill="1" applyBorder="1" applyAlignment="1">
      <alignment horizontal="left" vertical="top" wrapText="1"/>
    </xf>
    <xf numFmtId="0" fontId="36" fillId="0" borderId="0" xfId="0" applyFont="1" applyFill="1"/>
    <xf numFmtId="0" fontId="17" fillId="0" borderId="0" xfId="3" applyFont="1" applyFill="1" applyAlignment="1">
      <alignment horizontal="left" vertical="center"/>
    </xf>
    <xf numFmtId="0" fontId="67" fillId="2" borderId="23" xfId="0" applyFont="1" applyFill="1" applyBorder="1" applyAlignment="1">
      <alignment vertical="top" wrapText="1"/>
    </xf>
    <xf numFmtId="0" fontId="16" fillId="2" borderId="1" xfId="0" applyFont="1" applyFill="1" applyBorder="1" applyAlignment="1">
      <alignment wrapText="1"/>
    </xf>
    <xf numFmtId="0" fontId="18" fillId="0" borderId="21" xfId="0" applyFont="1" applyFill="1" applyBorder="1" applyAlignment="1">
      <alignment horizontal="left" vertical="center" wrapText="1"/>
    </xf>
    <xf numFmtId="14" fontId="14" fillId="4" borderId="13" xfId="0" applyNumberFormat="1" applyFont="1" applyFill="1" applyBorder="1" applyAlignment="1">
      <alignment horizontal="center" vertical="center" wrapText="1"/>
    </xf>
    <xf numFmtId="14" fontId="14" fillId="4" borderId="14" xfId="0" applyNumberFormat="1" applyFont="1" applyFill="1" applyBorder="1" applyAlignment="1">
      <alignment horizontal="center" vertical="center" wrapText="1"/>
    </xf>
    <xf numFmtId="14" fontId="14" fillId="4" borderId="15" xfId="0" applyNumberFormat="1" applyFont="1" applyFill="1" applyBorder="1" applyAlignment="1">
      <alignment horizontal="center" vertical="center" wrapText="1"/>
    </xf>
    <xf numFmtId="14" fontId="14" fillId="4" borderId="35"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7"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0" borderId="0" xfId="0" applyFont="1" applyFill="1" applyBorder="1" applyAlignment="1">
      <alignment horizontal="center" wrapText="1"/>
    </xf>
    <xf numFmtId="0" fontId="16" fillId="0" borderId="7" xfId="0" applyFont="1" applyFill="1" applyBorder="1" applyAlignment="1">
      <alignment horizontal="left" vertical="top" wrapText="1"/>
    </xf>
    <xf numFmtId="0" fontId="16" fillId="0" borderId="9" xfId="0" applyFont="1" applyFill="1" applyBorder="1" applyAlignment="1">
      <alignment horizontal="left" vertical="top" wrapText="1"/>
    </xf>
    <xf numFmtId="0" fontId="16" fillId="0" borderId="10" xfId="0" applyFont="1" applyFill="1" applyBorder="1" applyAlignment="1">
      <alignment horizontal="left" vertical="top" wrapText="1"/>
    </xf>
    <xf numFmtId="0" fontId="57" fillId="2" borderId="0" xfId="0" applyFont="1" applyFill="1" applyAlignment="1">
      <alignment horizontal="center" wrapText="1"/>
    </xf>
    <xf numFmtId="0" fontId="16" fillId="4" borderId="7" xfId="0" applyFont="1" applyFill="1" applyBorder="1" applyAlignment="1">
      <alignment horizontal="left" vertical="top" wrapText="1"/>
    </xf>
    <xf numFmtId="0" fontId="16" fillId="4" borderId="9" xfId="0" applyFont="1" applyFill="1" applyBorder="1" applyAlignment="1">
      <alignment horizontal="left" vertical="top" wrapText="1"/>
    </xf>
    <xf numFmtId="0" fontId="16" fillId="4" borderId="10"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2" borderId="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57" fillId="0" borderId="0" xfId="0" applyFont="1" applyFill="1" applyAlignment="1">
      <alignment horizontal="center" wrapText="1"/>
    </xf>
  </cellXfs>
  <cellStyles count="14">
    <cellStyle name="Обычный" xfId="0" builtinId="0"/>
    <cellStyle name="Обычный 2" xfId="3" xr:uid="{00000000-0005-0000-0000-000001000000}"/>
    <cellStyle name="Обычный 3 2" xfId="1" xr:uid="{00000000-0005-0000-0000-000002000000}"/>
    <cellStyle name="Обычный 4" xfId="2" xr:uid="{00000000-0005-0000-0000-000003000000}"/>
    <cellStyle name="Обычный 4 2" xfId="4" xr:uid="{00000000-0005-0000-0000-000004000000}"/>
    <cellStyle name="Обычный 4 2 2" xfId="6" xr:uid="{00000000-0005-0000-0000-000005000000}"/>
    <cellStyle name="Обычный 4 2 3" xfId="7" xr:uid="{00000000-0005-0000-0000-000006000000}"/>
    <cellStyle name="Обычный 4 2 3 2" xfId="9" xr:uid="{00000000-0005-0000-0000-000007000000}"/>
    <cellStyle name="Обычный 4 2 3 2 2" xfId="12" xr:uid="{00000000-0005-0000-0000-000008000000}"/>
    <cellStyle name="Обычный 4 2 4" xfId="8" xr:uid="{00000000-0005-0000-0000-000009000000}"/>
    <cellStyle name="Обычный 4 2 4 2" xfId="10" xr:uid="{00000000-0005-0000-0000-00000A000000}"/>
    <cellStyle name="Обычный 4 3" xfId="5" xr:uid="{00000000-0005-0000-0000-00000B000000}"/>
    <cellStyle name="Обычный 4 4" xfId="11" xr:uid="{00000000-0005-0000-0000-00000C000000}"/>
    <cellStyle name="Обычный 4 4 2" xfId="13" xr:uid="{00000000-0005-0000-0000-00000D000000}"/>
  </cellStyles>
  <dxfs count="0"/>
  <tableStyles count="0" defaultTableStyle="TableStyleMedium9" defaultPivotStyle="PivotStyleLight16"/>
  <colors>
    <mruColors>
      <color rgb="FFFF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1" t="s">
        <v>36</v>
      </c>
    </row>
    <row r="98" spans="1:1" x14ac:dyDescent="0.2">
      <c r="A98" s="352"/>
    </row>
    <row r="99" spans="1:1" x14ac:dyDescent="0.2">
      <c r="A99" s="352"/>
    </row>
    <row r="100" spans="1:1" x14ac:dyDescent="0.2">
      <c r="A100" s="352"/>
    </row>
    <row r="101" spans="1:1" x14ac:dyDescent="0.2">
      <c r="A101" s="352"/>
    </row>
    <row r="102" spans="1:1" ht="13.5" thickBot="1" x14ac:dyDescent="0.25">
      <c r="A102" s="353"/>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2.75" x14ac:dyDescent="0.2"/>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CCFF"/>
  </sheetPr>
  <dimension ref="A1:C283"/>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 style="32" customWidth="1"/>
    <col min="2" max="16384" width="10" style="31"/>
  </cols>
  <sheetData>
    <row r="1" spans="1:3" x14ac:dyDescent="0.2">
      <c r="A1" s="63" t="s">
        <v>61</v>
      </c>
    </row>
    <row r="2" spans="1:3" ht="21.75" customHeight="1" x14ac:dyDescent="0.2">
      <c r="A2" s="177" t="s">
        <v>397</v>
      </c>
    </row>
    <row r="3" spans="1:3" x14ac:dyDescent="0.2">
      <c r="A3" s="167" t="s">
        <v>173</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'BAR BB| Open rates'!#REF!*0.9</f>
        <v>#REF!</v>
      </c>
      <c r="C7" s="57" t="e">
        <f>'BAR BB| Open rates'!#REF!*0.9</f>
        <v>#REF!</v>
      </c>
    </row>
    <row r="8" spans="1:3" x14ac:dyDescent="0.2">
      <c r="A8" s="163">
        <v>2</v>
      </c>
      <c r="B8" s="57" t="e">
        <f>'BAR BB| Open rates'!#REF!*0.9</f>
        <v>#REF!</v>
      </c>
      <c r="C8" s="57" t="e">
        <f>'BAR BB| Open rates'!#REF!*0.9</f>
        <v>#REF!</v>
      </c>
    </row>
    <row r="9" spans="1:3" x14ac:dyDescent="0.2">
      <c r="A9" s="163" t="s">
        <v>175</v>
      </c>
      <c r="B9" s="57"/>
      <c r="C9" s="57"/>
    </row>
    <row r="10" spans="1:3" x14ac:dyDescent="0.2">
      <c r="A10" s="163">
        <v>1</v>
      </c>
      <c r="B10" s="57" t="e">
        <f>'BAR BB| Open rates'!#REF!*0.9</f>
        <v>#REF!</v>
      </c>
      <c r="C10" s="57" t="e">
        <f>'BAR BB| Open rates'!#REF!*0.9</f>
        <v>#REF!</v>
      </c>
    </row>
    <row r="11" spans="1:3" x14ac:dyDescent="0.2">
      <c r="A11" s="163">
        <v>2</v>
      </c>
      <c r="B11" s="57" t="e">
        <f>'BAR BB| Open rates'!#REF!*0.9</f>
        <v>#REF!</v>
      </c>
      <c r="C11" s="57" t="e">
        <f>'BAR BB| Open rates'!#REF!*0.9</f>
        <v>#REF!</v>
      </c>
    </row>
    <row r="12" spans="1:3" x14ac:dyDescent="0.2">
      <c r="A12" s="163" t="s">
        <v>176</v>
      </c>
      <c r="B12" s="57"/>
      <c r="C12" s="57"/>
    </row>
    <row r="13" spans="1:3" x14ac:dyDescent="0.2">
      <c r="A13" s="163">
        <v>1</v>
      </c>
      <c r="B13" s="57" t="e">
        <f>'BAR BB| Open rates'!#REF!*0.9</f>
        <v>#REF!</v>
      </c>
      <c r="C13" s="57" t="e">
        <f>'BAR BB| Open rates'!#REF!*0.9</f>
        <v>#REF!</v>
      </c>
    </row>
    <row r="14" spans="1:3" x14ac:dyDescent="0.2">
      <c r="A14" s="163">
        <v>2</v>
      </c>
      <c r="B14" s="57" t="e">
        <f>'BAR BB| Open rates'!#REF!*0.9</f>
        <v>#REF!</v>
      </c>
      <c r="C14" s="57" t="e">
        <f>'BAR BB| Open rates'!#REF!*0.9</f>
        <v>#REF!</v>
      </c>
    </row>
    <row r="15" spans="1:3" x14ac:dyDescent="0.2">
      <c r="A15" s="89"/>
    </row>
    <row r="16" spans="1:3"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5.5" customHeight="1" x14ac:dyDescent="0.2">
      <c r="A21" s="256" t="s">
        <v>409</v>
      </c>
    </row>
    <row r="22" spans="1:1" ht="24" x14ac:dyDescent="0.2">
      <c r="A22" s="213" t="s">
        <v>410</v>
      </c>
    </row>
    <row r="23" spans="1:1" x14ac:dyDescent="0.2">
      <c r="A23" s="33"/>
    </row>
    <row r="24" spans="1:1" x14ac:dyDescent="0.2">
      <c r="A24" s="174" t="s">
        <v>74</v>
      </c>
    </row>
    <row r="25" spans="1:1" ht="36" x14ac:dyDescent="0.2">
      <c r="A25" s="258"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CCFF"/>
  </sheetPr>
  <dimension ref="A1:C247"/>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42578125" style="32" customWidth="1"/>
    <col min="2" max="16384" width="10" style="31"/>
  </cols>
  <sheetData>
    <row r="1" spans="1:3" x14ac:dyDescent="0.2">
      <c r="A1" s="63" t="s">
        <v>61</v>
      </c>
    </row>
    <row r="2" spans="1:3" ht="28.5" customHeight="1" x14ac:dyDescent="0.2">
      <c r="A2" s="177" t="s">
        <v>397</v>
      </c>
    </row>
    <row r="3" spans="1:3" x14ac:dyDescent="0.2">
      <c r="A3" s="167" t="s">
        <v>298</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'BAR BB| Open rates'!#REF!*0.85</f>
        <v>#REF!</v>
      </c>
      <c r="C7" s="57" t="e">
        <f>'BAR BB| Open rates'!#REF!*0.85</f>
        <v>#REF!</v>
      </c>
    </row>
    <row r="8" spans="1:3" x14ac:dyDescent="0.2">
      <c r="A8" s="163">
        <v>2</v>
      </c>
      <c r="B8" s="57" t="e">
        <f>'BAR BB| Open rates'!#REF!*0.85</f>
        <v>#REF!</v>
      </c>
      <c r="C8" s="57" t="e">
        <f>'BAR BB| Open rates'!#REF!*0.85</f>
        <v>#REF!</v>
      </c>
    </row>
    <row r="9" spans="1:3" x14ac:dyDescent="0.2">
      <c r="A9" s="163" t="s">
        <v>175</v>
      </c>
      <c r="B9" s="57"/>
      <c r="C9" s="57"/>
    </row>
    <row r="10" spans="1:3" x14ac:dyDescent="0.2">
      <c r="A10" s="163">
        <v>1</v>
      </c>
      <c r="B10" s="57" t="e">
        <f>'BAR BB| Open rates'!#REF!*0.85</f>
        <v>#REF!</v>
      </c>
      <c r="C10" s="57" t="e">
        <f>'BAR BB| Open rates'!#REF!*0.85</f>
        <v>#REF!</v>
      </c>
    </row>
    <row r="11" spans="1:3" x14ac:dyDescent="0.2">
      <c r="A11" s="163">
        <v>2</v>
      </c>
      <c r="B11" s="57" t="e">
        <f>'BAR BB| Open rates'!#REF!*0.85</f>
        <v>#REF!</v>
      </c>
      <c r="C11" s="57" t="e">
        <f>'BAR BB| Open rates'!#REF!*0.85</f>
        <v>#REF!</v>
      </c>
    </row>
    <row r="12" spans="1:3" x14ac:dyDescent="0.2">
      <c r="A12" s="163" t="s">
        <v>176</v>
      </c>
      <c r="B12" s="57"/>
      <c r="C12" s="57"/>
    </row>
    <row r="13" spans="1:3" x14ac:dyDescent="0.2">
      <c r="A13" s="163">
        <v>1</v>
      </c>
      <c r="B13" s="57" t="e">
        <f>'BAR BB| Open rates'!#REF!*0.85</f>
        <v>#REF!</v>
      </c>
      <c r="C13" s="57" t="e">
        <f>'BAR BB| Open rates'!#REF!*0.85</f>
        <v>#REF!</v>
      </c>
    </row>
    <row r="14" spans="1:3" x14ac:dyDescent="0.2">
      <c r="A14" s="163">
        <v>2</v>
      </c>
      <c r="B14" s="57" t="e">
        <f>'BAR BB| Open rates'!#REF!*0.85</f>
        <v>#REF!</v>
      </c>
      <c r="C14" s="57" t="e">
        <f>'BAR BB| Open rates'!#REF!*0.85</f>
        <v>#REF!</v>
      </c>
    </row>
    <row r="15" spans="1:3" x14ac:dyDescent="0.2">
      <c r="A15" s="89"/>
    </row>
    <row r="16" spans="1:3"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5.5" customHeight="1" x14ac:dyDescent="0.2">
      <c r="A21" s="256" t="s">
        <v>409</v>
      </c>
    </row>
    <row r="22" spans="1:1" ht="24" x14ac:dyDescent="0.2">
      <c r="A22" s="213" t="s">
        <v>410</v>
      </c>
    </row>
    <row r="23" spans="1:1" x14ac:dyDescent="0.2">
      <c r="A23" s="33"/>
    </row>
    <row r="24" spans="1:1" x14ac:dyDescent="0.2">
      <c r="A24" s="174" t="s">
        <v>74</v>
      </c>
    </row>
    <row r="25" spans="1:1" ht="36" x14ac:dyDescent="0.2">
      <c r="A25" s="258"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
  <sheetViews>
    <sheetView workbookViewId="0"/>
  </sheetViews>
  <sheetFormatPr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69" t="s">
        <v>172</v>
      </c>
    </row>
    <row r="67" spans="1:1" s="36" customFormat="1" ht="12" customHeight="1" x14ac:dyDescent="0.2">
      <c r="A67" s="369"/>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P77"/>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7109375" defaultRowHeight="12.75" x14ac:dyDescent="0.2"/>
  <cols>
    <col min="1" max="1" width="36.42578125" style="1" customWidth="1"/>
    <col min="2" max="16384" width="9.7109375" style="1"/>
  </cols>
  <sheetData>
    <row r="1" spans="1:68" ht="24.75" customHeight="1" x14ac:dyDescent="0.2">
      <c r="A1" s="180" t="s">
        <v>61</v>
      </c>
    </row>
    <row r="2" spans="1:68" x14ac:dyDescent="0.2">
      <c r="A2" s="11" t="s">
        <v>145</v>
      </c>
    </row>
    <row r="3" spans="1:68" s="2" customFormat="1" ht="22.5" customHeight="1" x14ac:dyDescent="0.2">
      <c r="A3" s="64" t="s">
        <v>62</v>
      </c>
      <c r="B3" s="108">
        <f>'BAR BB| Open rates'!B3</f>
        <v>46157</v>
      </c>
      <c r="C3" s="108">
        <f>'BAR BB| Open rates'!C3</f>
        <v>46159</v>
      </c>
      <c r="D3" s="108">
        <f>'BAR BB| Open rates'!D3</f>
        <v>46164</v>
      </c>
      <c r="E3" s="108">
        <f>'BAR BB| Open rates'!E3</f>
        <v>46166</v>
      </c>
      <c r="F3" s="108">
        <f>'BAR BB| Open rates'!F3</f>
        <v>46171</v>
      </c>
      <c r="G3" s="108">
        <f>'BAR BB| Open rates'!G3</f>
        <v>46173</v>
      </c>
      <c r="H3" s="108">
        <f>'BAR BB| Open rates'!H3</f>
        <v>46174</v>
      </c>
      <c r="I3" s="108">
        <f>'BAR BB| Open rates'!I3</f>
        <v>46178</v>
      </c>
      <c r="J3" s="108">
        <f>'BAR BB| Open rates'!J3</f>
        <v>46188</v>
      </c>
      <c r="K3" s="108">
        <f>'BAR BB| Open rates'!K3</f>
        <v>46194</v>
      </c>
      <c r="L3" s="108">
        <f>'BAR BB| Open rates'!L3</f>
        <v>46199</v>
      </c>
      <c r="M3" s="108">
        <f>'BAR BB| Open rates'!M3</f>
        <v>46201</v>
      </c>
      <c r="N3" s="108">
        <f>'BAR BB| Open rates'!N3</f>
        <v>46204</v>
      </c>
      <c r="O3" s="108">
        <f>'BAR BB| Open rates'!O3</f>
        <v>46206</v>
      </c>
      <c r="P3" s="108">
        <f>'BAR BB| Open rates'!P3</f>
        <v>46208</v>
      </c>
      <c r="Q3" s="108">
        <f>'BAR BB| Open rates'!Q3</f>
        <v>46213</v>
      </c>
      <c r="R3" s="108">
        <f>'BAR BB| Open rates'!R3</f>
        <v>46215</v>
      </c>
      <c r="S3" s="108">
        <f>'BAR BB| Open rates'!S3</f>
        <v>46220</v>
      </c>
      <c r="T3" s="108">
        <f>'BAR BB| Open rates'!T3</f>
        <v>46222</v>
      </c>
      <c r="U3" s="108">
        <f>'BAR BB| Open rates'!U3</f>
        <v>46227</v>
      </c>
      <c r="V3" s="108">
        <f>'BAR BB| Open rates'!V3</f>
        <v>46229</v>
      </c>
      <c r="W3" s="108">
        <f>'BAR BB| Open rates'!W3</f>
        <v>46234</v>
      </c>
      <c r="X3" s="108">
        <f>'BAR BB| Open rates'!X3</f>
        <v>46236</v>
      </c>
      <c r="Y3" s="108">
        <f>'BAR BB| Open rates'!Y3</f>
        <v>46241</v>
      </c>
      <c r="Z3" s="108">
        <f>'BAR BB| Open rates'!Z3</f>
        <v>46243</v>
      </c>
      <c r="AA3" s="108">
        <f>'BAR BB| Open rates'!AA3</f>
        <v>46248</v>
      </c>
      <c r="AB3" s="108">
        <f>'BAR BB| Open rates'!AB3</f>
        <v>46250</v>
      </c>
      <c r="AC3" s="108">
        <f>'BAR BB| Open rates'!AC3</f>
        <v>46255</v>
      </c>
      <c r="AD3" s="108">
        <f>'BAR BB| Open rates'!AD3</f>
        <v>46257</v>
      </c>
      <c r="AE3" s="108">
        <f>'BAR BB| Open rates'!AE3</f>
        <v>46262</v>
      </c>
      <c r="AF3" s="108">
        <f>'BAR BB| Open rates'!AF3</f>
        <v>46264</v>
      </c>
      <c r="AG3" s="108">
        <f>'BAR BB| Open rates'!AG3</f>
        <v>46266</v>
      </c>
      <c r="AH3" s="108">
        <f>'BAR BB| Open rates'!AH3</f>
        <v>46269</v>
      </c>
      <c r="AI3" s="108">
        <f>'BAR BB| Open rates'!AI3</f>
        <v>46271</v>
      </c>
      <c r="AJ3" s="108">
        <f>'BAR BB| Open rates'!AJ3</f>
        <v>46276</v>
      </c>
      <c r="AK3" s="108">
        <f>'BAR BB| Open rates'!AK3</f>
        <v>46278</v>
      </c>
      <c r="AL3" s="108">
        <f>'BAR BB| Open rates'!AL3</f>
        <v>46283</v>
      </c>
      <c r="AM3" s="108">
        <f>'BAR BB| Open rates'!AM3</f>
        <v>46285</v>
      </c>
      <c r="AN3" s="108">
        <f>'BAR BB| Open rates'!AN3</f>
        <v>46290</v>
      </c>
      <c r="AO3" s="108">
        <f>'BAR BB| Open rates'!AO3</f>
        <v>46292</v>
      </c>
      <c r="AP3" s="108">
        <f>'BAR BB| Open rates'!AP3</f>
        <v>46296</v>
      </c>
      <c r="AQ3" s="108">
        <f>'BAR BB| Open rates'!AQ3</f>
        <v>46299</v>
      </c>
      <c r="AR3" s="108">
        <f>'BAR BB| Open rates'!AR3</f>
        <v>46304</v>
      </c>
      <c r="AS3" s="108">
        <f>'BAR BB| Open rates'!AS3</f>
        <v>46306</v>
      </c>
      <c r="AT3" s="108">
        <f>'BAR BB| Open rates'!AT3</f>
        <v>46311</v>
      </c>
      <c r="AU3" s="108">
        <f>'BAR BB| Open rates'!AU3</f>
        <v>46313</v>
      </c>
      <c r="AV3" s="108">
        <f>'BAR BB| Open rates'!AV3</f>
        <v>46318</v>
      </c>
      <c r="AW3" s="108">
        <f>'BAR BB| Open rates'!AW3</f>
        <v>46320</v>
      </c>
      <c r="AX3" s="108">
        <f>'BAR BB| Open rates'!AX3</f>
        <v>46325</v>
      </c>
      <c r="AY3" s="108">
        <f>'BAR BB| Open rates'!AY3</f>
        <v>46327</v>
      </c>
      <c r="AZ3" s="108">
        <f>'BAR BB| Open rates'!AZ3</f>
        <v>46330</v>
      </c>
      <c r="BA3" s="108">
        <f>'BAR BB| Open rates'!BA3</f>
        <v>46334</v>
      </c>
      <c r="BB3" s="108">
        <f>'BAR BB| Open rates'!BB3</f>
        <v>46335</v>
      </c>
      <c r="BC3" s="108">
        <f>'BAR BB| Open rates'!BC3</f>
        <v>46339</v>
      </c>
      <c r="BD3" s="108">
        <f>'BAR BB| Open rates'!BD3</f>
        <v>46341</v>
      </c>
      <c r="BE3" s="108">
        <f>'BAR BB| Open rates'!BE3</f>
        <v>46346</v>
      </c>
      <c r="BF3" s="108">
        <f>'BAR BB| Open rates'!BF3</f>
        <v>46348</v>
      </c>
      <c r="BG3" s="108">
        <f>'BAR BB| Open rates'!BG3</f>
        <v>46353</v>
      </c>
      <c r="BH3" s="108">
        <f>'BAR BB| Open rates'!BH3</f>
        <v>46355</v>
      </c>
      <c r="BI3" s="108">
        <f>'BAR BB| Open rates'!BI3</f>
        <v>46357</v>
      </c>
      <c r="BJ3" s="108">
        <f>'BAR BB| Open rates'!BJ3</f>
        <v>46360</v>
      </c>
      <c r="BK3" s="108">
        <f>'BAR BB| Open rates'!BK3</f>
        <v>46362</v>
      </c>
      <c r="BL3" s="108">
        <f>'BAR BB| Open rates'!BL3</f>
        <v>46367</v>
      </c>
      <c r="BM3" s="108">
        <f>'BAR BB| Open rates'!BM3</f>
        <v>46369</v>
      </c>
      <c r="BN3" s="108">
        <f>'BAR BB| Open rates'!BN3</f>
        <v>46374</v>
      </c>
      <c r="BO3" s="108">
        <f>'BAR BB| Open rates'!BO3</f>
        <v>46376</v>
      </c>
      <c r="BP3" s="108">
        <f>'BAR BB| Open rates'!BP3</f>
        <v>46381</v>
      </c>
    </row>
    <row r="4" spans="1:68" s="33" customFormat="1" ht="22.5" customHeight="1" x14ac:dyDescent="0.2">
      <c r="A4" s="49"/>
      <c r="B4" s="108">
        <f>'BAR BB| Open rates'!B4</f>
        <v>46158</v>
      </c>
      <c r="C4" s="108">
        <f>'BAR BB| Open rates'!C4</f>
        <v>46163</v>
      </c>
      <c r="D4" s="108">
        <f>'BAR BB| Open rates'!D4</f>
        <v>46165</v>
      </c>
      <c r="E4" s="108">
        <f>'BAR BB| Open rates'!E4</f>
        <v>46170</v>
      </c>
      <c r="F4" s="108">
        <f>'BAR BB| Open rates'!F4</f>
        <v>46172</v>
      </c>
      <c r="G4" s="108">
        <f>'BAR BB| Open rates'!G4</f>
        <v>46173</v>
      </c>
      <c r="H4" s="108">
        <f>'BAR BB| Open rates'!H4</f>
        <v>46177</v>
      </c>
      <c r="I4" s="108">
        <f>'BAR BB| Open rates'!I4</f>
        <v>46187</v>
      </c>
      <c r="J4" s="108">
        <f>'BAR BB| Open rates'!J4</f>
        <v>46193</v>
      </c>
      <c r="K4" s="108">
        <f>'BAR BB| Open rates'!K4</f>
        <v>46198</v>
      </c>
      <c r="L4" s="108">
        <f>'BAR BB| Open rates'!L4</f>
        <v>46200</v>
      </c>
      <c r="M4" s="108">
        <f>'BAR BB| Open rates'!M4</f>
        <v>46203</v>
      </c>
      <c r="N4" s="108">
        <f>'BAR BB| Open rates'!N4</f>
        <v>46205</v>
      </c>
      <c r="O4" s="108">
        <f>'BAR BB| Open rates'!O4</f>
        <v>46207</v>
      </c>
      <c r="P4" s="108">
        <f>'BAR BB| Open rates'!P4</f>
        <v>46212</v>
      </c>
      <c r="Q4" s="108">
        <f>'BAR BB| Open rates'!Q4</f>
        <v>46214</v>
      </c>
      <c r="R4" s="108">
        <f>'BAR BB| Open rates'!R4</f>
        <v>46219</v>
      </c>
      <c r="S4" s="108">
        <f>'BAR BB| Open rates'!S4</f>
        <v>46221</v>
      </c>
      <c r="T4" s="108">
        <f>'BAR BB| Open rates'!T4</f>
        <v>46226</v>
      </c>
      <c r="U4" s="108">
        <f>'BAR BB| Open rates'!U4</f>
        <v>46228</v>
      </c>
      <c r="V4" s="108">
        <f>'BAR BB| Open rates'!V4</f>
        <v>46233</v>
      </c>
      <c r="W4" s="108">
        <f>'BAR BB| Open rates'!W4</f>
        <v>46235</v>
      </c>
      <c r="X4" s="108">
        <f>'BAR BB| Open rates'!X4</f>
        <v>46240</v>
      </c>
      <c r="Y4" s="108">
        <f>'BAR BB| Open rates'!Y4</f>
        <v>46242</v>
      </c>
      <c r="Z4" s="108">
        <f>'BAR BB| Open rates'!Z4</f>
        <v>46247</v>
      </c>
      <c r="AA4" s="108">
        <f>'BAR BB| Open rates'!AA4</f>
        <v>46249</v>
      </c>
      <c r="AB4" s="108">
        <f>'BAR BB| Open rates'!AB4</f>
        <v>46254</v>
      </c>
      <c r="AC4" s="108">
        <f>'BAR BB| Open rates'!AC4</f>
        <v>46256</v>
      </c>
      <c r="AD4" s="108">
        <f>'BAR BB| Open rates'!AD4</f>
        <v>46261</v>
      </c>
      <c r="AE4" s="108">
        <f>'BAR BB| Open rates'!AE4</f>
        <v>46263</v>
      </c>
      <c r="AF4" s="108">
        <f>'BAR BB| Open rates'!AF4</f>
        <v>46265</v>
      </c>
      <c r="AG4" s="108">
        <f>'BAR BB| Open rates'!AG4</f>
        <v>46268</v>
      </c>
      <c r="AH4" s="108">
        <f>'BAR BB| Open rates'!AH4</f>
        <v>46270</v>
      </c>
      <c r="AI4" s="108">
        <f>'BAR BB| Open rates'!AI4</f>
        <v>46275</v>
      </c>
      <c r="AJ4" s="108">
        <f>'BAR BB| Open rates'!AJ4</f>
        <v>46277</v>
      </c>
      <c r="AK4" s="108">
        <f>'BAR BB| Open rates'!AK4</f>
        <v>46282</v>
      </c>
      <c r="AL4" s="108">
        <f>'BAR BB| Open rates'!AL4</f>
        <v>46284</v>
      </c>
      <c r="AM4" s="108">
        <f>'BAR BB| Open rates'!AM4</f>
        <v>46289</v>
      </c>
      <c r="AN4" s="108">
        <f>'BAR BB| Open rates'!AN4</f>
        <v>46291</v>
      </c>
      <c r="AO4" s="108">
        <f>'BAR BB| Open rates'!AO4</f>
        <v>46295</v>
      </c>
      <c r="AP4" s="108">
        <f>'BAR BB| Open rates'!AP4</f>
        <v>46298</v>
      </c>
      <c r="AQ4" s="108">
        <f>'BAR BB| Open rates'!AQ4</f>
        <v>46303</v>
      </c>
      <c r="AR4" s="108">
        <f>'BAR BB| Open rates'!AR4</f>
        <v>46305</v>
      </c>
      <c r="AS4" s="108">
        <f>'BAR BB| Open rates'!AS4</f>
        <v>46310</v>
      </c>
      <c r="AT4" s="108">
        <f>'BAR BB| Open rates'!AT4</f>
        <v>46312</v>
      </c>
      <c r="AU4" s="108">
        <f>'BAR BB| Open rates'!AU4</f>
        <v>46317</v>
      </c>
      <c r="AV4" s="108">
        <f>'BAR BB| Open rates'!AV4</f>
        <v>46319</v>
      </c>
      <c r="AW4" s="108">
        <f>'BAR BB| Open rates'!AW4</f>
        <v>46324</v>
      </c>
      <c r="AX4" s="108">
        <f>'BAR BB| Open rates'!AX4</f>
        <v>46326</v>
      </c>
      <c r="AY4" s="108">
        <f>'BAR BB| Open rates'!AY4</f>
        <v>46329</v>
      </c>
      <c r="AZ4" s="108">
        <f>'BAR BB| Open rates'!AZ4</f>
        <v>46333</v>
      </c>
      <c r="BA4" s="108">
        <f>'BAR BB| Open rates'!BA4</f>
        <v>46334</v>
      </c>
      <c r="BB4" s="108">
        <f>'BAR BB| Open rates'!BB4</f>
        <v>46338</v>
      </c>
      <c r="BC4" s="108">
        <f>'BAR BB| Open rates'!BC4</f>
        <v>46340</v>
      </c>
      <c r="BD4" s="108">
        <f>'BAR BB| Open rates'!BD4</f>
        <v>46345</v>
      </c>
      <c r="BE4" s="108">
        <f>'BAR BB| Open rates'!BE4</f>
        <v>46347</v>
      </c>
      <c r="BF4" s="108">
        <f>'BAR BB| Open rates'!BF4</f>
        <v>46352</v>
      </c>
      <c r="BG4" s="108">
        <f>'BAR BB| Open rates'!BG4</f>
        <v>46354</v>
      </c>
      <c r="BH4" s="108">
        <f>'BAR BB| Open rates'!BH4</f>
        <v>46356</v>
      </c>
      <c r="BI4" s="108">
        <f>'BAR BB| Open rates'!BI4</f>
        <v>46359</v>
      </c>
      <c r="BJ4" s="108">
        <f>'BAR BB| Open rates'!BJ4</f>
        <v>46361</v>
      </c>
      <c r="BK4" s="108">
        <f>'BAR BB| Open rates'!BK4</f>
        <v>46366</v>
      </c>
      <c r="BL4" s="108">
        <f>'BAR BB| Open rates'!BL4</f>
        <v>46368</v>
      </c>
      <c r="BM4" s="108">
        <f>'BAR BB| Open rates'!BM4</f>
        <v>46373</v>
      </c>
      <c r="BN4" s="108">
        <f>'BAR BB| Open rates'!BN4</f>
        <v>46375</v>
      </c>
      <c r="BO4" s="108">
        <f>'BAR BB| Open rates'!BO4</f>
        <v>46380</v>
      </c>
      <c r="BP4" s="108">
        <f>'BAR BB| Open rates'!BP4</f>
        <v>46384</v>
      </c>
    </row>
    <row r="5" spans="1:68" s="36" customFormat="1" ht="12" customHeight="1" x14ac:dyDescent="0.2">
      <c r="A5" s="184" t="s">
        <v>63</v>
      </c>
    </row>
    <row r="6" spans="1:68" s="36" customFormat="1" ht="12" customHeight="1" x14ac:dyDescent="0.2">
      <c r="A6" s="183">
        <v>1</v>
      </c>
      <c r="B6" s="43">
        <f>'BAR BB| Open rates'!B6*0.85</f>
        <v>11815</v>
      </c>
      <c r="C6" s="43">
        <f>'BAR BB| Open rates'!C6*0.85</f>
        <v>10965</v>
      </c>
      <c r="D6" s="43">
        <f>'BAR BB| Open rates'!D6*0.85</f>
        <v>11815</v>
      </c>
      <c r="E6" s="43">
        <f>'BAR BB| Open rates'!E6*0.85</f>
        <v>10965</v>
      </c>
      <c r="F6" s="43">
        <f>'BAR BB| Open rates'!F6*0.85</f>
        <v>14110</v>
      </c>
      <c r="G6" s="43">
        <f>'BAR BB| Open rates'!G6*0.85</f>
        <v>11815</v>
      </c>
      <c r="H6" s="43">
        <f>'BAR BB| Open rates'!H6*0.85</f>
        <v>11815</v>
      </c>
      <c r="I6" s="43">
        <f>'BAR BB| Open rates'!I6*0.85</f>
        <v>17680</v>
      </c>
      <c r="J6" s="43">
        <f>'BAR BB| Open rates'!J6*0.85</f>
        <v>33915</v>
      </c>
      <c r="K6" s="43">
        <f>'BAR BB| Open rates'!K6*0.85</f>
        <v>14110</v>
      </c>
      <c r="L6" s="43">
        <f>'BAR BB| Open rates'!L6*0.85</f>
        <v>15980</v>
      </c>
      <c r="M6" s="43">
        <f>'BAR BB| Open rates'!M6*0.85</f>
        <v>14110</v>
      </c>
      <c r="N6" s="43">
        <f>'BAR BB| Open rates'!N6*0.85</f>
        <v>17680</v>
      </c>
      <c r="O6" s="43">
        <f>'BAR BB| Open rates'!O6*0.85</f>
        <v>19380</v>
      </c>
      <c r="P6" s="43">
        <f>'BAR BB| Open rates'!P6*0.85</f>
        <v>17680</v>
      </c>
      <c r="Q6" s="43">
        <f>'BAR BB| Open rates'!Q6*0.85</f>
        <v>19380</v>
      </c>
      <c r="R6" s="43">
        <f>'BAR BB| Open rates'!R6*0.85</f>
        <v>17680</v>
      </c>
      <c r="S6" s="43">
        <f>'BAR BB| Open rates'!S6*0.85</f>
        <v>19380</v>
      </c>
      <c r="T6" s="43">
        <f>'BAR BB| Open rates'!T6*0.85</f>
        <v>17680</v>
      </c>
      <c r="U6" s="43">
        <f>'BAR BB| Open rates'!U6*0.85</f>
        <v>19380</v>
      </c>
      <c r="V6" s="43">
        <f>'BAR BB| Open rates'!V6*0.85</f>
        <v>17680</v>
      </c>
      <c r="W6" s="43">
        <f>'BAR BB| Open rates'!W6*0.85</f>
        <v>19380</v>
      </c>
      <c r="X6" s="43">
        <f>'BAR BB| Open rates'!X6*0.85</f>
        <v>17680</v>
      </c>
      <c r="Y6" s="43">
        <f>'BAR BB| Open rates'!Y6*0.85</f>
        <v>19380</v>
      </c>
      <c r="Z6" s="43">
        <f>'BAR BB| Open rates'!Z6*0.85</f>
        <v>17680</v>
      </c>
      <c r="AA6" s="43">
        <f>'BAR BB| Open rates'!AA6*0.85</f>
        <v>19380</v>
      </c>
      <c r="AB6" s="43">
        <f>'BAR BB| Open rates'!AB6*0.85</f>
        <v>17680</v>
      </c>
      <c r="AC6" s="43">
        <f>'BAR BB| Open rates'!AC6*0.85</f>
        <v>19380</v>
      </c>
      <c r="AD6" s="43">
        <f>'BAR BB| Open rates'!AD6*0.85</f>
        <v>14110</v>
      </c>
      <c r="AE6" s="43">
        <f>'BAR BB| Open rates'!AE6*0.85</f>
        <v>15980</v>
      </c>
      <c r="AF6" s="43">
        <f>'BAR BB| Open rates'!AF6*0.85</f>
        <v>14110</v>
      </c>
      <c r="AG6" s="43">
        <f>'BAR BB| Open rates'!AG6*0.85</f>
        <v>15980</v>
      </c>
      <c r="AH6" s="43">
        <f>'BAR BB| Open rates'!AH6*0.85</f>
        <v>15980</v>
      </c>
      <c r="AI6" s="43">
        <f>'BAR BB| Open rates'!AI6*0.85</f>
        <v>14110</v>
      </c>
      <c r="AJ6" s="43">
        <f>'BAR BB| Open rates'!AJ6*0.85</f>
        <v>15980</v>
      </c>
      <c r="AK6" s="43">
        <f>'BAR BB| Open rates'!AK6*0.85</f>
        <v>14110</v>
      </c>
      <c r="AL6" s="43">
        <f>'BAR BB| Open rates'!AL6*0.85</f>
        <v>15980</v>
      </c>
      <c r="AM6" s="43">
        <f>'BAR BB| Open rates'!AM6*0.85</f>
        <v>14110</v>
      </c>
      <c r="AN6" s="43">
        <f>'BAR BB| Open rates'!AN6*0.85</f>
        <v>15980</v>
      </c>
      <c r="AO6" s="43">
        <f>'BAR BB| Open rates'!AO6*0.85</f>
        <v>14110</v>
      </c>
      <c r="AP6" s="43">
        <f>'BAR BB| Open rates'!AP6*0.85</f>
        <v>12665</v>
      </c>
      <c r="AQ6" s="43">
        <f>'BAR BB| Open rates'!AQ6*0.85</f>
        <v>10965</v>
      </c>
      <c r="AR6" s="43">
        <f>'BAR BB| Open rates'!AR6*0.85</f>
        <v>12665</v>
      </c>
      <c r="AS6" s="43">
        <f>'BAR BB| Open rates'!AS6*0.85</f>
        <v>10965</v>
      </c>
      <c r="AT6" s="43">
        <f>'BAR BB| Open rates'!AT6*0.85</f>
        <v>12665</v>
      </c>
      <c r="AU6" s="43">
        <f>'BAR BB| Open rates'!AU6*0.85</f>
        <v>10965</v>
      </c>
      <c r="AV6" s="43">
        <f>'BAR BB| Open rates'!AV6*0.85</f>
        <v>12665</v>
      </c>
      <c r="AW6" s="43">
        <f>'BAR BB| Open rates'!AW6*0.85</f>
        <v>10965</v>
      </c>
      <c r="AX6" s="43">
        <f>'BAR BB| Open rates'!AX6*0.85</f>
        <v>12665</v>
      </c>
      <c r="AY6" s="43">
        <f>'BAR BB| Open rates'!AY6*0.85</f>
        <v>14110</v>
      </c>
      <c r="AZ6" s="43">
        <f>'BAR BB| Open rates'!AZ6*0.85</f>
        <v>15980</v>
      </c>
      <c r="BA6" s="43">
        <f>'BAR BB| Open rates'!BA6*0.85</f>
        <v>10115</v>
      </c>
      <c r="BB6" s="43">
        <f>'BAR BB| Open rates'!BB6*0.85</f>
        <v>10115</v>
      </c>
      <c r="BC6" s="43">
        <f>'BAR BB| Open rates'!BC6*0.85</f>
        <v>10965</v>
      </c>
      <c r="BD6" s="43">
        <f>'BAR BB| Open rates'!BD6*0.85</f>
        <v>10115</v>
      </c>
      <c r="BE6" s="43">
        <f>'BAR BB| Open rates'!BE6*0.85</f>
        <v>10965</v>
      </c>
      <c r="BF6" s="43">
        <f>'BAR BB| Open rates'!BF6*0.85</f>
        <v>10115</v>
      </c>
      <c r="BG6" s="43">
        <f>'BAR BB| Open rates'!BG6*0.85</f>
        <v>10965</v>
      </c>
      <c r="BH6" s="43">
        <f>'BAR BB| Open rates'!BH6*0.85</f>
        <v>10115</v>
      </c>
      <c r="BI6" s="43">
        <f>'BAR BB| Open rates'!BI6*0.85</f>
        <v>10115</v>
      </c>
      <c r="BJ6" s="43">
        <f>'BAR BB| Open rates'!BJ6*0.85</f>
        <v>10965</v>
      </c>
      <c r="BK6" s="43">
        <f>'BAR BB| Open rates'!BK6*0.85</f>
        <v>10115</v>
      </c>
      <c r="BL6" s="43">
        <f>'BAR BB| Open rates'!BL6*0.85</f>
        <v>10965</v>
      </c>
      <c r="BM6" s="43">
        <f>'BAR BB| Open rates'!BM6*0.85</f>
        <v>10115</v>
      </c>
      <c r="BN6" s="43">
        <f>'BAR BB| Open rates'!BN6*0.85</f>
        <v>10965</v>
      </c>
      <c r="BO6" s="43">
        <f>'BAR BB| Open rates'!BO6*0.85</f>
        <v>14110</v>
      </c>
      <c r="BP6" s="43">
        <f>'BAR BB| Open rates'!BP6*0.85</f>
        <v>15980</v>
      </c>
    </row>
    <row r="7" spans="1:68" s="36" customFormat="1" ht="12" customHeight="1" x14ac:dyDescent="0.2">
      <c r="A7" s="183">
        <v>2</v>
      </c>
      <c r="B7" s="43">
        <f>'BAR BB| Open rates'!B7*0.85</f>
        <v>14365</v>
      </c>
      <c r="C7" s="43">
        <f>'BAR BB| Open rates'!C7*0.85</f>
        <v>13515</v>
      </c>
      <c r="D7" s="43">
        <f>'BAR BB| Open rates'!D7*0.85</f>
        <v>14365</v>
      </c>
      <c r="E7" s="43">
        <f>'BAR BB| Open rates'!E7*0.85</f>
        <v>13515</v>
      </c>
      <c r="F7" s="43">
        <f>'BAR BB| Open rates'!F7*0.85</f>
        <v>16660</v>
      </c>
      <c r="G7" s="43">
        <f>'BAR BB| Open rates'!G7*0.85</f>
        <v>14365</v>
      </c>
      <c r="H7" s="43">
        <f>'BAR BB| Open rates'!H7*0.85</f>
        <v>14365</v>
      </c>
      <c r="I7" s="43">
        <f>'BAR BB| Open rates'!I7*0.85</f>
        <v>20230</v>
      </c>
      <c r="J7" s="43">
        <f>'BAR BB| Open rates'!J7*0.85</f>
        <v>36465</v>
      </c>
      <c r="K7" s="43">
        <f>'BAR BB| Open rates'!K7*0.85</f>
        <v>16660</v>
      </c>
      <c r="L7" s="43">
        <f>'BAR BB| Open rates'!L7*0.85</f>
        <v>18530</v>
      </c>
      <c r="M7" s="43">
        <f>'BAR BB| Open rates'!M7*0.85</f>
        <v>16660</v>
      </c>
      <c r="N7" s="43">
        <f>'BAR BB| Open rates'!N7*0.85</f>
        <v>20230</v>
      </c>
      <c r="O7" s="43">
        <f>'BAR BB| Open rates'!O7*0.85</f>
        <v>21930</v>
      </c>
      <c r="P7" s="43">
        <f>'BAR BB| Open rates'!P7*0.85</f>
        <v>20230</v>
      </c>
      <c r="Q7" s="43">
        <f>'BAR BB| Open rates'!Q7*0.85</f>
        <v>21930</v>
      </c>
      <c r="R7" s="43">
        <f>'BAR BB| Open rates'!R7*0.85</f>
        <v>20230</v>
      </c>
      <c r="S7" s="43">
        <f>'BAR BB| Open rates'!S7*0.85</f>
        <v>21930</v>
      </c>
      <c r="T7" s="43">
        <f>'BAR BB| Open rates'!T7*0.85</f>
        <v>20230</v>
      </c>
      <c r="U7" s="43">
        <f>'BAR BB| Open rates'!U7*0.85</f>
        <v>21930</v>
      </c>
      <c r="V7" s="43">
        <f>'BAR BB| Open rates'!V7*0.85</f>
        <v>20230</v>
      </c>
      <c r="W7" s="43">
        <f>'BAR BB| Open rates'!W7*0.85</f>
        <v>21930</v>
      </c>
      <c r="X7" s="43">
        <f>'BAR BB| Open rates'!X7*0.85</f>
        <v>20230</v>
      </c>
      <c r="Y7" s="43">
        <f>'BAR BB| Open rates'!Y7*0.85</f>
        <v>21930</v>
      </c>
      <c r="Z7" s="43">
        <f>'BAR BB| Open rates'!Z7*0.85</f>
        <v>20230</v>
      </c>
      <c r="AA7" s="43">
        <f>'BAR BB| Open rates'!AA7*0.85</f>
        <v>21930</v>
      </c>
      <c r="AB7" s="43">
        <f>'BAR BB| Open rates'!AB7*0.85</f>
        <v>20230</v>
      </c>
      <c r="AC7" s="43">
        <f>'BAR BB| Open rates'!AC7*0.85</f>
        <v>21930</v>
      </c>
      <c r="AD7" s="43">
        <f>'BAR BB| Open rates'!AD7*0.85</f>
        <v>16660</v>
      </c>
      <c r="AE7" s="43">
        <f>'BAR BB| Open rates'!AE7*0.85</f>
        <v>18530</v>
      </c>
      <c r="AF7" s="43">
        <f>'BAR BB| Open rates'!AF7*0.85</f>
        <v>16660</v>
      </c>
      <c r="AG7" s="43">
        <f>'BAR BB| Open rates'!AG7*0.85</f>
        <v>18530</v>
      </c>
      <c r="AH7" s="43">
        <f>'BAR BB| Open rates'!AH7*0.85</f>
        <v>18530</v>
      </c>
      <c r="AI7" s="43">
        <f>'BAR BB| Open rates'!AI7*0.85</f>
        <v>16660</v>
      </c>
      <c r="AJ7" s="43">
        <f>'BAR BB| Open rates'!AJ7*0.85</f>
        <v>18530</v>
      </c>
      <c r="AK7" s="43">
        <f>'BAR BB| Open rates'!AK7*0.85</f>
        <v>16660</v>
      </c>
      <c r="AL7" s="43">
        <f>'BAR BB| Open rates'!AL7*0.85</f>
        <v>18530</v>
      </c>
      <c r="AM7" s="43">
        <f>'BAR BB| Open rates'!AM7*0.85</f>
        <v>16660</v>
      </c>
      <c r="AN7" s="43">
        <f>'BAR BB| Open rates'!AN7*0.85</f>
        <v>18530</v>
      </c>
      <c r="AO7" s="43">
        <f>'BAR BB| Open rates'!AO7*0.85</f>
        <v>16660</v>
      </c>
      <c r="AP7" s="43">
        <f>'BAR BB| Open rates'!AP7*0.85</f>
        <v>15215</v>
      </c>
      <c r="AQ7" s="43">
        <f>'BAR BB| Open rates'!AQ7*0.85</f>
        <v>13515</v>
      </c>
      <c r="AR7" s="43">
        <f>'BAR BB| Open rates'!AR7*0.85</f>
        <v>15215</v>
      </c>
      <c r="AS7" s="43">
        <f>'BAR BB| Open rates'!AS7*0.85</f>
        <v>13515</v>
      </c>
      <c r="AT7" s="43">
        <f>'BAR BB| Open rates'!AT7*0.85</f>
        <v>15215</v>
      </c>
      <c r="AU7" s="43">
        <f>'BAR BB| Open rates'!AU7*0.85</f>
        <v>13515</v>
      </c>
      <c r="AV7" s="43">
        <f>'BAR BB| Open rates'!AV7*0.85</f>
        <v>15215</v>
      </c>
      <c r="AW7" s="43">
        <f>'BAR BB| Open rates'!AW7*0.85</f>
        <v>13515</v>
      </c>
      <c r="AX7" s="43">
        <f>'BAR BB| Open rates'!AX7*0.85</f>
        <v>15215</v>
      </c>
      <c r="AY7" s="43">
        <f>'BAR BB| Open rates'!AY7*0.85</f>
        <v>16660</v>
      </c>
      <c r="AZ7" s="43">
        <f>'BAR BB| Open rates'!AZ7*0.85</f>
        <v>18530</v>
      </c>
      <c r="BA7" s="43">
        <f>'BAR BB| Open rates'!BA7*0.85</f>
        <v>12665</v>
      </c>
      <c r="BB7" s="43">
        <f>'BAR BB| Open rates'!BB7*0.85</f>
        <v>12665</v>
      </c>
      <c r="BC7" s="43">
        <f>'BAR BB| Open rates'!BC7*0.85</f>
        <v>13515</v>
      </c>
      <c r="BD7" s="43">
        <f>'BAR BB| Open rates'!BD7*0.85</f>
        <v>12665</v>
      </c>
      <c r="BE7" s="43">
        <f>'BAR BB| Open rates'!BE7*0.85</f>
        <v>13515</v>
      </c>
      <c r="BF7" s="43">
        <f>'BAR BB| Open rates'!BF7*0.85</f>
        <v>12665</v>
      </c>
      <c r="BG7" s="43">
        <f>'BAR BB| Open rates'!BG7*0.85</f>
        <v>13515</v>
      </c>
      <c r="BH7" s="43">
        <f>'BAR BB| Open rates'!BH7*0.85</f>
        <v>12665</v>
      </c>
      <c r="BI7" s="43">
        <f>'BAR BB| Open rates'!BI7*0.85</f>
        <v>12665</v>
      </c>
      <c r="BJ7" s="43">
        <f>'BAR BB| Open rates'!BJ7*0.85</f>
        <v>13515</v>
      </c>
      <c r="BK7" s="43">
        <f>'BAR BB| Open rates'!BK7*0.85</f>
        <v>12665</v>
      </c>
      <c r="BL7" s="43">
        <f>'BAR BB| Open rates'!BL7*0.85</f>
        <v>13515</v>
      </c>
      <c r="BM7" s="43">
        <f>'BAR BB| Open rates'!BM7*0.85</f>
        <v>12665</v>
      </c>
      <c r="BN7" s="43">
        <f>'BAR BB| Open rates'!BN7*0.85</f>
        <v>13515</v>
      </c>
      <c r="BO7" s="43">
        <f>'BAR BB| Open rates'!BO7*0.85</f>
        <v>16660</v>
      </c>
      <c r="BP7" s="43">
        <f>'BAR BB| Open rates'!BP7*0.85</f>
        <v>18530</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rates'!B9*0.85</f>
        <v>13515</v>
      </c>
      <c r="C9" s="43">
        <f>'BAR BB| Open rates'!C9*0.85</f>
        <v>12665</v>
      </c>
      <c r="D9" s="43">
        <f>'BAR BB| Open rates'!D9*0.85</f>
        <v>13515</v>
      </c>
      <c r="E9" s="43">
        <f>'BAR BB| Open rates'!E9*0.85</f>
        <v>12665</v>
      </c>
      <c r="F9" s="43">
        <f>'BAR BB| Open rates'!F9*0.85</f>
        <v>15810</v>
      </c>
      <c r="G9" s="43">
        <f>'BAR BB| Open rates'!G9*0.85</f>
        <v>13515</v>
      </c>
      <c r="H9" s="43">
        <f>'BAR BB| Open rates'!H9*0.85</f>
        <v>14365</v>
      </c>
      <c r="I9" s="43">
        <f>'BAR BB| Open rates'!I9*0.85</f>
        <v>20230</v>
      </c>
      <c r="J9" s="43">
        <f>'BAR BB| Open rates'!J9*0.85</f>
        <v>36465</v>
      </c>
      <c r="K9" s="43">
        <f>'BAR BB| Open rates'!K9*0.85</f>
        <v>16660</v>
      </c>
      <c r="L9" s="43">
        <f>'BAR BB| Open rates'!L9*0.85</f>
        <v>18530</v>
      </c>
      <c r="M9" s="43">
        <f>'BAR BB| Open rates'!M9*0.85</f>
        <v>16660</v>
      </c>
      <c r="N9" s="43">
        <f>'BAR BB| Open rates'!N9*0.85</f>
        <v>20230</v>
      </c>
      <c r="O9" s="43">
        <f>'BAR BB| Open rates'!O9*0.85</f>
        <v>21930</v>
      </c>
      <c r="P9" s="43">
        <f>'BAR BB| Open rates'!P9*0.85</f>
        <v>20230</v>
      </c>
      <c r="Q9" s="43">
        <f>'BAR BB| Open rates'!Q9*0.85</f>
        <v>21930</v>
      </c>
      <c r="R9" s="43">
        <f>'BAR BB| Open rates'!R9*0.85</f>
        <v>20230</v>
      </c>
      <c r="S9" s="43">
        <f>'BAR BB| Open rates'!S9*0.85</f>
        <v>21930</v>
      </c>
      <c r="T9" s="43">
        <f>'BAR BB| Open rates'!T9*0.85</f>
        <v>20230</v>
      </c>
      <c r="U9" s="43">
        <f>'BAR BB| Open rates'!U9*0.85</f>
        <v>21930</v>
      </c>
      <c r="V9" s="43">
        <f>'BAR BB| Open rates'!V9*0.85</f>
        <v>20230</v>
      </c>
      <c r="W9" s="43">
        <f>'BAR BB| Open rates'!W9*0.85</f>
        <v>21930</v>
      </c>
      <c r="X9" s="43">
        <f>'BAR BB| Open rates'!X9*0.85</f>
        <v>20230</v>
      </c>
      <c r="Y9" s="43">
        <f>'BAR BB| Open rates'!Y9*0.85</f>
        <v>21930</v>
      </c>
      <c r="Z9" s="43">
        <f>'BAR BB| Open rates'!Z9*0.85</f>
        <v>20230</v>
      </c>
      <c r="AA9" s="43">
        <f>'BAR BB| Open rates'!AA9*0.85</f>
        <v>21930</v>
      </c>
      <c r="AB9" s="43">
        <f>'BAR BB| Open rates'!AB9*0.85</f>
        <v>20230</v>
      </c>
      <c r="AC9" s="43">
        <f>'BAR BB| Open rates'!AC9*0.85</f>
        <v>21930</v>
      </c>
      <c r="AD9" s="43">
        <f>'BAR BB| Open rates'!AD9*0.85</f>
        <v>16660</v>
      </c>
      <c r="AE9" s="43">
        <f>'BAR BB| Open rates'!AE9*0.85</f>
        <v>18530</v>
      </c>
      <c r="AF9" s="43">
        <f>'BAR BB| Open rates'!AF9*0.85</f>
        <v>16660</v>
      </c>
      <c r="AG9" s="43">
        <f>'BAR BB| Open rates'!AG9*0.85</f>
        <v>18530</v>
      </c>
      <c r="AH9" s="43">
        <f>'BAR BB| Open rates'!AH9*0.85</f>
        <v>18530</v>
      </c>
      <c r="AI9" s="43">
        <f>'BAR BB| Open rates'!AI9*0.85</f>
        <v>16660</v>
      </c>
      <c r="AJ9" s="43">
        <f>'BAR BB| Open rates'!AJ9*0.85</f>
        <v>18530</v>
      </c>
      <c r="AK9" s="43">
        <f>'BAR BB| Open rates'!AK9*0.85</f>
        <v>16660</v>
      </c>
      <c r="AL9" s="43">
        <f>'BAR BB| Open rates'!AL9*0.85</f>
        <v>18530</v>
      </c>
      <c r="AM9" s="43">
        <f>'BAR BB| Open rates'!AM9*0.85</f>
        <v>16660</v>
      </c>
      <c r="AN9" s="43">
        <f>'BAR BB| Open rates'!AN9*0.85</f>
        <v>18530</v>
      </c>
      <c r="AO9" s="43">
        <f>'BAR BB| Open rates'!AO9*0.85</f>
        <v>16660</v>
      </c>
      <c r="AP9" s="43">
        <f>'BAR BB| Open rates'!AP9*0.85</f>
        <v>15215</v>
      </c>
      <c r="AQ9" s="43">
        <f>'BAR BB| Open rates'!AQ9*0.85</f>
        <v>13515</v>
      </c>
      <c r="AR9" s="43">
        <f>'BAR BB| Open rates'!AR9*0.85</f>
        <v>15215</v>
      </c>
      <c r="AS9" s="43">
        <f>'BAR BB| Open rates'!AS9*0.85</f>
        <v>13515</v>
      </c>
      <c r="AT9" s="43">
        <f>'BAR BB| Open rates'!AT9*0.85</f>
        <v>15215</v>
      </c>
      <c r="AU9" s="43">
        <f>'BAR BB| Open rates'!AU9*0.85</f>
        <v>13515</v>
      </c>
      <c r="AV9" s="43">
        <f>'BAR BB| Open rates'!AV9*0.85</f>
        <v>15215</v>
      </c>
      <c r="AW9" s="43">
        <f>'BAR BB| Open rates'!AW9*0.85</f>
        <v>13515</v>
      </c>
      <c r="AX9" s="43">
        <f>'BAR BB| Open rates'!AX9*0.85</f>
        <v>15215</v>
      </c>
      <c r="AY9" s="43">
        <f>'BAR BB| Open rates'!AY9*0.85</f>
        <v>16660</v>
      </c>
      <c r="AZ9" s="43">
        <f>'BAR BB| Open rates'!AZ9*0.85</f>
        <v>18530</v>
      </c>
      <c r="BA9" s="43">
        <f>'BAR BB| Open rates'!BA9*0.85</f>
        <v>12665</v>
      </c>
      <c r="BB9" s="43">
        <f>'BAR BB| Open rates'!BB9*0.85</f>
        <v>11815</v>
      </c>
      <c r="BC9" s="43">
        <f>'BAR BB| Open rates'!BC9*0.85</f>
        <v>12665</v>
      </c>
      <c r="BD9" s="43">
        <f>'BAR BB| Open rates'!BD9*0.85</f>
        <v>11815</v>
      </c>
      <c r="BE9" s="43">
        <f>'BAR BB| Open rates'!BE9*0.85</f>
        <v>12665</v>
      </c>
      <c r="BF9" s="43">
        <f>'BAR BB| Open rates'!BF9*0.85</f>
        <v>11815</v>
      </c>
      <c r="BG9" s="43">
        <f>'BAR BB| Open rates'!BG9*0.85</f>
        <v>12665</v>
      </c>
      <c r="BH9" s="43">
        <f>'BAR BB| Open rates'!BH9*0.85</f>
        <v>11815</v>
      </c>
      <c r="BI9" s="43">
        <f>'BAR BB| Open rates'!BI9*0.85</f>
        <v>11815</v>
      </c>
      <c r="BJ9" s="43">
        <f>'BAR BB| Open rates'!BJ9*0.85</f>
        <v>12665</v>
      </c>
      <c r="BK9" s="43">
        <f>'BAR BB| Open rates'!BK9*0.85</f>
        <v>11815</v>
      </c>
      <c r="BL9" s="43">
        <f>'BAR BB| Open rates'!BL9*0.85</f>
        <v>12665</v>
      </c>
      <c r="BM9" s="43">
        <f>'BAR BB| Open rates'!BM9*0.85</f>
        <v>11815</v>
      </c>
      <c r="BN9" s="43">
        <f>'BAR BB| Open rates'!BN9*0.85</f>
        <v>12665</v>
      </c>
      <c r="BO9" s="43">
        <f>'BAR BB| Open rates'!BO9*0.85</f>
        <v>15810</v>
      </c>
      <c r="BP9" s="43">
        <f>'BAR BB| Open rates'!BP9*0.85</f>
        <v>17680</v>
      </c>
    </row>
    <row r="10" spans="1:68" s="36" customFormat="1" ht="12" customHeight="1" x14ac:dyDescent="0.2">
      <c r="A10" s="237">
        <v>2</v>
      </c>
      <c r="B10" s="43">
        <f>'BAR BB| Open rates'!B10*0.85</f>
        <v>16065</v>
      </c>
      <c r="C10" s="43">
        <f>'BAR BB| Open rates'!C10*0.85</f>
        <v>15215</v>
      </c>
      <c r="D10" s="43">
        <f>'BAR BB| Open rates'!D10*0.85</f>
        <v>16065</v>
      </c>
      <c r="E10" s="43">
        <f>'BAR BB| Open rates'!E10*0.85</f>
        <v>15215</v>
      </c>
      <c r="F10" s="43">
        <f>'BAR BB| Open rates'!F10*0.85</f>
        <v>18360</v>
      </c>
      <c r="G10" s="43">
        <f>'BAR BB| Open rates'!G10*0.85</f>
        <v>16065</v>
      </c>
      <c r="H10" s="43">
        <f>'BAR BB| Open rates'!H10*0.85</f>
        <v>16915</v>
      </c>
      <c r="I10" s="43">
        <f>'BAR BB| Open rates'!I10*0.85</f>
        <v>22780</v>
      </c>
      <c r="J10" s="43">
        <f>'BAR BB| Open rates'!J10*0.85</f>
        <v>39015</v>
      </c>
      <c r="K10" s="43">
        <f>'BAR BB| Open rates'!K10*0.85</f>
        <v>19210</v>
      </c>
      <c r="L10" s="43">
        <f>'BAR BB| Open rates'!L10*0.85</f>
        <v>21080</v>
      </c>
      <c r="M10" s="43">
        <f>'BAR BB| Open rates'!M10*0.85</f>
        <v>19210</v>
      </c>
      <c r="N10" s="43">
        <f>'BAR BB| Open rates'!N10*0.85</f>
        <v>22780</v>
      </c>
      <c r="O10" s="43">
        <f>'BAR BB| Open rates'!O10*0.85</f>
        <v>24480</v>
      </c>
      <c r="P10" s="43">
        <f>'BAR BB| Open rates'!P10*0.85</f>
        <v>22780</v>
      </c>
      <c r="Q10" s="43">
        <f>'BAR BB| Open rates'!Q10*0.85</f>
        <v>24480</v>
      </c>
      <c r="R10" s="43">
        <f>'BAR BB| Open rates'!R10*0.85</f>
        <v>22780</v>
      </c>
      <c r="S10" s="43">
        <f>'BAR BB| Open rates'!S10*0.85</f>
        <v>24480</v>
      </c>
      <c r="T10" s="43">
        <f>'BAR BB| Open rates'!T10*0.85</f>
        <v>22780</v>
      </c>
      <c r="U10" s="43">
        <f>'BAR BB| Open rates'!U10*0.85</f>
        <v>24480</v>
      </c>
      <c r="V10" s="43">
        <f>'BAR BB| Open rates'!V10*0.85</f>
        <v>22780</v>
      </c>
      <c r="W10" s="43">
        <f>'BAR BB| Open rates'!W10*0.85</f>
        <v>24480</v>
      </c>
      <c r="X10" s="43">
        <f>'BAR BB| Open rates'!X10*0.85</f>
        <v>22780</v>
      </c>
      <c r="Y10" s="43">
        <f>'BAR BB| Open rates'!Y10*0.85</f>
        <v>24480</v>
      </c>
      <c r="Z10" s="43">
        <f>'BAR BB| Open rates'!Z10*0.85</f>
        <v>22780</v>
      </c>
      <c r="AA10" s="43">
        <f>'BAR BB| Open rates'!AA10*0.85</f>
        <v>24480</v>
      </c>
      <c r="AB10" s="43">
        <f>'BAR BB| Open rates'!AB10*0.85</f>
        <v>22780</v>
      </c>
      <c r="AC10" s="43">
        <f>'BAR BB| Open rates'!AC10*0.85</f>
        <v>24480</v>
      </c>
      <c r="AD10" s="43">
        <f>'BAR BB| Open rates'!AD10*0.85</f>
        <v>19210</v>
      </c>
      <c r="AE10" s="43">
        <f>'BAR BB| Open rates'!AE10*0.85</f>
        <v>21080</v>
      </c>
      <c r="AF10" s="43">
        <f>'BAR BB| Open rates'!AF10*0.85</f>
        <v>19210</v>
      </c>
      <c r="AG10" s="43">
        <f>'BAR BB| Open rates'!AG10*0.85</f>
        <v>21080</v>
      </c>
      <c r="AH10" s="43">
        <f>'BAR BB| Open rates'!AH10*0.85</f>
        <v>21080</v>
      </c>
      <c r="AI10" s="43">
        <f>'BAR BB| Open rates'!AI10*0.85</f>
        <v>19210</v>
      </c>
      <c r="AJ10" s="43">
        <f>'BAR BB| Open rates'!AJ10*0.85</f>
        <v>21080</v>
      </c>
      <c r="AK10" s="43">
        <f>'BAR BB| Open rates'!AK10*0.85</f>
        <v>19210</v>
      </c>
      <c r="AL10" s="43">
        <f>'BAR BB| Open rates'!AL10*0.85</f>
        <v>21080</v>
      </c>
      <c r="AM10" s="43">
        <f>'BAR BB| Open rates'!AM10*0.85</f>
        <v>19210</v>
      </c>
      <c r="AN10" s="43">
        <f>'BAR BB| Open rates'!AN10*0.85</f>
        <v>21080</v>
      </c>
      <c r="AO10" s="43">
        <f>'BAR BB| Open rates'!AO10*0.85</f>
        <v>19210</v>
      </c>
      <c r="AP10" s="43">
        <f>'BAR BB| Open rates'!AP10*0.85</f>
        <v>17765</v>
      </c>
      <c r="AQ10" s="43">
        <f>'BAR BB| Open rates'!AQ10*0.85</f>
        <v>16065</v>
      </c>
      <c r="AR10" s="43">
        <f>'BAR BB| Open rates'!AR10*0.85</f>
        <v>17765</v>
      </c>
      <c r="AS10" s="43">
        <f>'BAR BB| Open rates'!AS10*0.85</f>
        <v>16065</v>
      </c>
      <c r="AT10" s="43">
        <f>'BAR BB| Open rates'!AT10*0.85</f>
        <v>17765</v>
      </c>
      <c r="AU10" s="43">
        <f>'BAR BB| Open rates'!AU10*0.85</f>
        <v>16065</v>
      </c>
      <c r="AV10" s="43">
        <f>'BAR BB| Open rates'!AV10*0.85</f>
        <v>17765</v>
      </c>
      <c r="AW10" s="43">
        <f>'BAR BB| Open rates'!AW10*0.85</f>
        <v>16065</v>
      </c>
      <c r="AX10" s="43">
        <f>'BAR BB| Open rates'!AX10*0.85</f>
        <v>17765</v>
      </c>
      <c r="AY10" s="43">
        <f>'BAR BB| Open rates'!AY10*0.85</f>
        <v>19210</v>
      </c>
      <c r="AZ10" s="43">
        <f>'BAR BB| Open rates'!AZ10*0.85</f>
        <v>21080</v>
      </c>
      <c r="BA10" s="43">
        <f>'BAR BB| Open rates'!BA10*0.85</f>
        <v>15215</v>
      </c>
      <c r="BB10" s="43">
        <f>'BAR BB| Open rates'!BB10*0.85</f>
        <v>14365</v>
      </c>
      <c r="BC10" s="43">
        <f>'BAR BB| Open rates'!BC10*0.85</f>
        <v>15215</v>
      </c>
      <c r="BD10" s="43">
        <f>'BAR BB| Open rates'!BD10*0.85</f>
        <v>14365</v>
      </c>
      <c r="BE10" s="43">
        <f>'BAR BB| Open rates'!BE10*0.85</f>
        <v>15215</v>
      </c>
      <c r="BF10" s="43">
        <f>'BAR BB| Open rates'!BF10*0.85</f>
        <v>14365</v>
      </c>
      <c r="BG10" s="43">
        <f>'BAR BB| Open rates'!BG10*0.85</f>
        <v>15215</v>
      </c>
      <c r="BH10" s="43">
        <f>'BAR BB| Open rates'!BH10*0.85</f>
        <v>14365</v>
      </c>
      <c r="BI10" s="43">
        <f>'BAR BB| Open rates'!BI10*0.85</f>
        <v>14365</v>
      </c>
      <c r="BJ10" s="43">
        <f>'BAR BB| Open rates'!BJ10*0.85</f>
        <v>15215</v>
      </c>
      <c r="BK10" s="43">
        <f>'BAR BB| Open rates'!BK10*0.85</f>
        <v>14365</v>
      </c>
      <c r="BL10" s="43">
        <f>'BAR BB| Open rates'!BL10*0.85</f>
        <v>15215</v>
      </c>
      <c r="BM10" s="43">
        <f>'BAR BB| Open rates'!BM10*0.85</f>
        <v>14365</v>
      </c>
      <c r="BN10" s="43">
        <f>'BAR BB| Open rates'!BN10*0.85</f>
        <v>15215</v>
      </c>
      <c r="BO10" s="43">
        <f>'BAR BB| Open rates'!BO10*0.85</f>
        <v>18360</v>
      </c>
      <c r="BP10" s="43">
        <f>'BAR BB| Open rates'!BP10*0.85</f>
        <v>20230</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rates'!B12*0.85</f>
        <v>17680</v>
      </c>
      <c r="C12" s="43">
        <f>'BAR BB| Open rates'!C12*0.85</f>
        <v>16830</v>
      </c>
      <c r="D12" s="43">
        <f>'BAR BB| Open rates'!D12*0.85</f>
        <v>17680</v>
      </c>
      <c r="E12" s="43">
        <f>'BAR BB| Open rates'!E12*0.85</f>
        <v>16830</v>
      </c>
      <c r="F12" s="43">
        <f>'BAR BB| Open rates'!F12*0.85</f>
        <v>19975</v>
      </c>
      <c r="G12" s="43">
        <f>'BAR BB| Open rates'!G12*0.85</f>
        <v>17680</v>
      </c>
      <c r="H12" s="43">
        <f>'BAR BB| Open rates'!H12*0.85</f>
        <v>17680</v>
      </c>
      <c r="I12" s="43">
        <f>'BAR BB| Open rates'!I12*0.85</f>
        <v>23545</v>
      </c>
      <c r="J12" s="43">
        <f>'BAR BB| Open rates'!J12*0.85</f>
        <v>39780</v>
      </c>
      <c r="K12" s="43">
        <f>'BAR BB| Open rates'!K12*0.85</f>
        <v>19975</v>
      </c>
      <c r="L12" s="43">
        <f>'BAR BB| Open rates'!L12*0.85</f>
        <v>21845</v>
      </c>
      <c r="M12" s="43">
        <f>'BAR BB| Open rates'!M12*0.85</f>
        <v>19975</v>
      </c>
      <c r="N12" s="43">
        <f>'BAR BB| Open rates'!N12*0.85</f>
        <v>23545</v>
      </c>
      <c r="O12" s="43">
        <f>'BAR BB| Open rates'!O12*0.85</f>
        <v>25245</v>
      </c>
      <c r="P12" s="43">
        <f>'BAR BB| Open rates'!P12*0.85</f>
        <v>23545</v>
      </c>
      <c r="Q12" s="43">
        <f>'BAR BB| Open rates'!Q12*0.85</f>
        <v>25245</v>
      </c>
      <c r="R12" s="43">
        <f>'BAR BB| Open rates'!R12*0.85</f>
        <v>23545</v>
      </c>
      <c r="S12" s="43">
        <f>'BAR BB| Open rates'!S12*0.85</f>
        <v>25245</v>
      </c>
      <c r="T12" s="43">
        <f>'BAR BB| Open rates'!T12*0.85</f>
        <v>23545</v>
      </c>
      <c r="U12" s="43">
        <f>'BAR BB| Open rates'!U12*0.85</f>
        <v>25245</v>
      </c>
      <c r="V12" s="43">
        <f>'BAR BB| Open rates'!V12*0.85</f>
        <v>23545</v>
      </c>
      <c r="W12" s="43">
        <f>'BAR BB| Open rates'!W12*0.85</f>
        <v>25245</v>
      </c>
      <c r="X12" s="43">
        <f>'BAR BB| Open rates'!X12*0.85</f>
        <v>23545</v>
      </c>
      <c r="Y12" s="43">
        <f>'BAR BB| Open rates'!Y12*0.85</f>
        <v>25245</v>
      </c>
      <c r="Z12" s="43">
        <f>'BAR BB| Open rates'!Z12*0.85</f>
        <v>23545</v>
      </c>
      <c r="AA12" s="43">
        <f>'BAR BB| Open rates'!AA12*0.85</f>
        <v>25245</v>
      </c>
      <c r="AB12" s="43">
        <f>'BAR BB| Open rates'!AB12*0.85</f>
        <v>23545</v>
      </c>
      <c r="AC12" s="43">
        <f>'BAR BB| Open rates'!AC12*0.85</f>
        <v>25245</v>
      </c>
      <c r="AD12" s="43">
        <f>'BAR BB| Open rates'!AD12*0.85</f>
        <v>19975</v>
      </c>
      <c r="AE12" s="43">
        <f>'BAR BB| Open rates'!AE12*0.85</f>
        <v>21845</v>
      </c>
      <c r="AF12" s="43">
        <f>'BAR BB| Open rates'!AF12*0.85</f>
        <v>19975</v>
      </c>
      <c r="AG12" s="43">
        <f>'BAR BB| Open rates'!AG12*0.85</f>
        <v>21845</v>
      </c>
      <c r="AH12" s="43">
        <f>'BAR BB| Open rates'!AH12*0.85</f>
        <v>21845</v>
      </c>
      <c r="AI12" s="43">
        <f>'BAR BB| Open rates'!AI12*0.85</f>
        <v>19975</v>
      </c>
      <c r="AJ12" s="43">
        <f>'BAR BB| Open rates'!AJ12*0.85</f>
        <v>21845</v>
      </c>
      <c r="AK12" s="43">
        <f>'BAR BB| Open rates'!AK12*0.85</f>
        <v>19975</v>
      </c>
      <c r="AL12" s="43">
        <f>'BAR BB| Open rates'!AL12*0.85</f>
        <v>21845</v>
      </c>
      <c r="AM12" s="43">
        <f>'BAR BB| Open rates'!AM12*0.85</f>
        <v>19975</v>
      </c>
      <c r="AN12" s="43">
        <f>'BAR BB| Open rates'!AN12*0.85</f>
        <v>21845</v>
      </c>
      <c r="AO12" s="43">
        <f>'BAR BB| Open rates'!AO12*0.85</f>
        <v>19975</v>
      </c>
      <c r="AP12" s="43">
        <f>'BAR BB| Open rates'!AP12*0.85</f>
        <v>18530</v>
      </c>
      <c r="AQ12" s="43">
        <f>'BAR BB| Open rates'!AQ12*0.85</f>
        <v>16830</v>
      </c>
      <c r="AR12" s="43">
        <f>'BAR BB| Open rates'!AR12*0.85</f>
        <v>18530</v>
      </c>
      <c r="AS12" s="43">
        <f>'BAR BB| Open rates'!AS12*0.85</f>
        <v>16830</v>
      </c>
      <c r="AT12" s="43">
        <f>'BAR BB| Open rates'!AT12*0.85</f>
        <v>18530</v>
      </c>
      <c r="AU12" s="43">
        <f>'BAR BB| Open rates'!AU12*0.85</f>
        <v>16830</v>
      </c>
      <c r="AV12" s="43">
        <f>'BAR BB| Open rates'!AV12*0.85</f>
        <v>18530</v>
      </c>
      <c r="AW12" s="43">
        <f>'BAR BB| Open rates'!AW12*0.85</f>
        <v>16830</v>
      </c>
      <c r="AX12" s="43">
        <f>'BAR BB| Open rates'!AX12*0.85</f>
        <v>18530</v>
      </c>
      <c r="AY12" s="43">
        <f>'BAR BB| Open rates'!AY12*0.85</f>
        <v>19975</v>
      </c>
      <c r="AZ12" s="43">
        <f>'BAR BB| Open rates'!AZ12*0.85</f>
        <v>21845</v>
      </c>
      <c r="BA12" s="43">
        <f>'BAR BB| Open rates'!BA12*0.85</f>
        <v>15980</v>
      </c>
      <c r="BB12" s="43">
        <f>'BAR BB| Open rates'!BB12*0.85</f>
        <v>15130</v>
      </c>
      <c r="BC12" s="43">
        <f>'BAR BB| Open rates'!BC12*0.85</f>
        <v>15980</v>
      </c>
      <c r="BD12" s="43">
        <f>'BAR BB| Open rates'!BD12*0.85</f>
        <v>15130</v>
      </c>
      <c r="BE12" s="43">
        <f>'BAR BB| Open rates'!BE12*0.85</f>
        <v>15980</v>
      </c>
      <c r="BF12" s="43">
        <f>'BAR BB| Open rates'!BF12*0.85</f>
        <v>15130</v>
      </c>
      <c r="BG12" s="43">
        <f>'BAR BB| Open rates'!BG12*0.85</f>
        <v>15980</v>
      </c>
      <c r="BH12" s="43">
        <f>'BAR BB| Open rates'!BH12*0.85</f>
        <v>15130</v>
      </c>
      <c r="BI12" s="43">
        <f>'BAR BB| Open rates'!BI12*0.85</f>
        <v>15130</v>
      </c>
      <c r="BJ12" s="43">
        <f>'BAR BB| Open rates'!BJ12*0.85</f>
        <v>15980</v>
      </c>
      <c r="BK12" s="43">
        <f>'BAR BB| Open rates'!BK12*0.85</f>
        <v>15130</v>
      </c>
      <c r="BL12" s="43">
        <f>'BAR BB| Open rates'!BL12*0.85</f>
        <v>15980</v>
      </c>
      <c r="BM12" s="43">
        <f>'BAR BB| Open rates'!BM12*0.85</f>
        <v>15130</v>
      </c>
      <c r="BN12" s="43">
        <f>'BAR BB| Open rates'!BN12*0.85</f>
        <v>15980</v>
      </c>
      <c r="BO12" s="43">
        <f>'BAR BB| Open rates'!BO12*0.85</f>
        <v>19125</v>
      </c>
      <c r="BP12" s="43">
        <f>'BAR BB| Open rates'!BP12*0.85</f>
        <v>20995</v>
      </c>
    </row>
    <row r="13" spans="1:68" s="36" customFormat="1" ht="12" customHeight="1" x14ac:dyDescent="0.2">
      <c r="A13" s="237">
        <v>2</v>
      </c>
      <c r="B13" s="43">
        <f>'BAR BB| Open rates'!B13*0.85</f>
        <v>20230</v>
      </c>
      <c r="C13" s="43">
        <f>'BAR BB| Open rates'!C13*0.85</f>
        <v>19380</v>
      </c>
      <c r="D13" s="43">
        <f>'BAR BB| Open rates'!D13*0.85</f>
        <v>20230</v>
      </c>
      <c r="E13" s="43">
        <f>'BAR BB| Open rates'!E13*0.85</f>
        <v>19380</v>
      </c>
      <c r="F13" s="43">
        <f>'BAR BB| Open rates'!F13*0.85</f>
        <v>22525</v>
      </c>
      <c r="G13" s="43">
        <f>'BAR BB| Open rates'!G13*0.85</f>
        <v>20230</v>
      </c>
      <c r="H13" s="43">
        <f>'BAR BB| Open rates'!H13*0.85</f>
        <v>20230</v>
      </c>
      <c r="I13" s="43">
        <f>'BAR BB| Open rates'!I13*0.85</f>
        <v>26095</v>
      </c>
      <c r="J13" s="43">
        <f>'BAR BB| Open rates'!J13*0.85</f>
        <v>42330</v>
      </c>
      <c r="K13" s="43">
        <f>'BAR BB| Open rates'!K13*0.85</f>
        <v>22525</v>
      </c>
      <c r="L13" s="43">
        <f>'BAR BB| Open rates'!L13*0.85</f>
        <v>24395</v>
      </c>
      <c r="M13" s="43">
        <f>'BAR BB| Open rates'!M13*0.85</f>
        <v>22525</v>
      </c>
      <c r="N13" s="43">
        <f>'BAR BB| Open rates'!N13*0.85</f>
        <v>26095</v>
      </c>
      <c r="O13" s="43">
        <f>'BAR BB| Open rates'!O13*0.85</f>
        <v>27795</v>
      </c>
      <c r="P13" s="43">
        <f>'BAR BB| Open rates'!P13*0.85</f>
        <v>26095</v>
      </c>
      <c r="Q13" s="43">
        <f>'BAR BB| Open rates'!Q13*0.85</f>
        <v>27795</v>
      </c>
      <c r="R13" s="43">
        <f>'BAR BB| Open rates'!R13*0.85</f>
        <v>26095</v>
      </c>
      <c r="S13" s="43">
        <f>'BAR BB| Open rates'!S13*0.85</f>
        <v>27795</v>
      </c>
      <c r="T13" s="43">
        <f>'BAR BB| Open rates'!T13*0.85</f>
        <v>26095</v>
      </c>
      <c r="U13" s="43">
        <f>'BAR BB| Open rates'!U13*0.85</f>
        <v>27795</v>
      </c>
      <c r="V13" s="43">
        <f>'BAR BB| Open rates'!V13*0.85</f>
        <v>26095</v>
      </c>
      <c r="W13" s="43">
        <f>'BAR BB| Open rates'!W13*0.85</f>
        <v>27795</v>
      </c>
      <c r="X13" s="43">
        <f>'BAR BB| Open rates'!X13*0.85</f>
        <v>26095</v>
      </c>
      <c r="Y13" s="43">
        <f>'BAR BB| Open rates'!Y13*0.85</f>
        <v>27795</v>
      </c>
      <c r="Z13" s="43">
        <f>'BAR BB| Open rates'!Z13*0.85</f>
        <v>26095</v>
      </c>
      <c r="AA13" s="43">
        <f>'BAR BB| Open rates'!AA13*0.85</f>
        <v>27795</v>
      </c>
      <c r="AB13" s="43">
        <f>'BAR BB| Open rates'!AB13*0.85</f>
        <v>26095</v>
      </c>
      <c r="AC13" s="43">
        <f>'BAR BB| Open rates'!AC13*0.85</f>
        <v>27795</v>
      </c>
      <c r="AD13" s="43">
        <f>'BAR BB| Open rates'!AD13*0.85</f>
        <v>22525</v>
      </c>
      <c r="AE13" s="43">
        <f>'BAR BB| Open rates'!AE13*0.85</f>
        <v>24395</v>
      </c>
      <c r="AF13" s="43">
        <f>'BAR BB| Open rates'!AF13*0.85</f>
        <v>22525</v>
      </c>
      <c r="AG13" s="43">
        <f>'BAR BB| Open rates'!AG13*0.85</f>
        <v>24395</v>
      </c>
      <c r="AH13" s="43">
        <f>'BAR BB| Open rates'!AH13*0.85</f>
        <v>24395</v>
      </c>
      <c r="AI13" s="43">
        <f>'BAR BB| Open rates'!AI13*0.85</f>
        <v>22525</v>
      </c>
      <c r="AJ13" s="43">
        <f>'BAR BB| Open rates'!AJ13*0.85</f>
        <v>24395</v>
      </c>
      <c r="AK13" s="43">
        <f>'BAR BB| Open rates'!AK13*0.85</f>
        <v>22525</v>
      </c>
      <c r="AL13" s="43">
        <f>'BAR BB| Open rates'!AL13*0.85</f>
        <v>24395</v>
      </c>
      <c r="AM13" s="43">
        <f>'BAR BB| Open rates'!AM13*0.85</f>
        <v>22525</v>
      </c>
      <c r="AN13" s="43">
        <f>'BAR BB| Open rates'!AN13*0.85</f>
        <v>24395</v>
      </c>
      <c r="AO13" s="43">
        <f>'BAR BB| Open rates'!AO13*0.85</f>
        <v>22525</v>
      </c>
      <c r="AP13" s="43">
        <f>'BAR BB| Open rates'!AP13*0.85</f>
        <v>21080</v>
      </c>
      <c r="AQ13" s="43">
        <f>'BAR BB| Open rates'!AQ13*0.85</f>
        <v>19380</v>
      </c>
      <c r="AR13" s="43">
        <f>'BAR BB| Open rates'!AR13*0.85</f>
        <v>21080</v>
      </c>
      <c r="AS13" s="43">
        <f>'BAR BB| Open rates'!AS13*0.85</f>
        <v>19380</v>
      </c>
      <c r="AT13" s="43">
        <f>'BAR BB| Open rates'!AT13*0.85</f>
        <v>21080</v>
      </c>
      <c r="AU13" s="43">
        <f>'BAR BB| Open rates'!AU13*0.85</f>
        <v>19380</v>
      </c>
      <c r="AV13" s="43">
        <f>'BAR BB| Open rates'!AV13*0.85</f>
        <v>21080</v>
      </c>
      <c r="AW13" s="43">
        <f>'BAR BB| Open rates'!AW13*0.85</f>
        <v>19380</v>
      </c>
      <c r="AX13" s="43">
        <f>'BAR BB| Open rates'!AX13*0.85</f>
        <v>21080</v>
      </c>
      <c r="AY13" s="43">
        <f>'BAR BB| Open rates'!AY13*0.85</f>
        <v>22525</v>
      </c>
      <c r="AZ13" s="43">
        <f>'BAR BB| Open rates'!AZ13*0.85</f>
        <v>24395</v>
      </c>
      <c r="BA13" s="43">
        <f>'BAR BB| Open rates'!BA13*0.85</f>
        <v>18530</v>
      </c>
      <c r="BB13" s="43">
        <f>'BAR BB| Open rates'!BB13*0.85</f>
        <v>17680</v>
      </c>
      <c r="BC13" s="43">
        <f>'BAR BB| Open rates'!BC13*0.85</f>
        <v>18530</v>
      </c>
      <c r="BD13" s="43">
        <f>'BAR BB| Open rates'!BD13*0.85</f>
        <v>17680</v>
      </c>
      <c r="BE13" s="43">
        <f>'BAR BB| Open rates'!BE13*0.85</f>
        <v>18530</v>
      </c>
      <c r="BF13" s="43">
        <f>'BAR BB| Open rates'!BF13*0.85</f>
        <v>17680</v>
      </c>
      <c r="BG13" s="43">
        <f>'BAR BB| Open rates'!BG13*0.85</f>
        <v>18530</v>
      </c>
      <c r="BH13" s="43">
        <f>'BAR BB| Open rates'!BH13*0.85</f>
        <v>17680</v>
      </c>
      <c r="BI13" s="43">
        <f>'BAR BB| Open rates'!BI13*0.85</f>
        <v>17680</v>
      </c>
      <c r="BJ13" s="43">
        <f>'BAR BB| Open rates'!BJ13*0.85</f>
        <v>18530</v>
      </c>
      <c r="BK13" s="43">
        <f>'BAR BB| Open rates'!BK13*0.85</f>
        <v>17680</v>
      </c>
      <c r="BL13" s="43">
        <f>'BAR BB| Open rates'!BL13*0.85</f>
        <v>18530</v>
      </c>
      <c r="BM13" s="43">
        <f>'BAR BB| Open rates'!BM13*0.85</f>
        <v>17680</v>
      </c>
      <c r="BN13" s="43">
        <f>'BAR BB| Open rates'!BN13*0.85</f>
        <v>18530</v>
      </c>
      <c r="BO13" s="43">
        <f>'BAR BB| Open rates'!BO13*0.85</f>
        <v>21675</v>
      </c>
      <c r="BP13" s="43">
        <f>'BAR BB| Open rates'!BP13*0.85</f>
        <v>23545</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rates'!B15*0.85</f>
        <v>22780</v>
      </c>
      <c r="C15" s="43">
        <f>'BAR BB| Open rates'!C15*0.85</f>
        <v>21930</v>
      </c>
      <c r="D15" s="43">
        <f>'BAR BB| Open rates'!D15*0.85</f>
        <v>22780</v>
      </c>
      <c r="E15" s="43">
        <f>'BAR BB| Open rates'!E15*0.85</f>
        <v>21930</v>
      </c>
      <c r="F15" s="43">
        <f>'BAR BB| Open rates'!F15*0.85</f>
        <v>25075</v>
      </c>
      <c r="G15" s="43">
        <f>'BAR BB| Open rates'!G15*0.85</f>
        <v>22780</v>
      </c>
      <c r="H15" s="43">
        <f>'BAR BB| Open rates'!H15*0.85</f>
        <v>27030</v>
      </c>
      <c r="I15" s="43">
        <f>'BAR BB| Open rates'!I15*0.85</f>
        <v>32895</v>
      </c>
      <c r="J15" s="43">
        <f>'BAR BB| Open rates'!J15*0.85</f>
        <v>49130</v>
      </c>
      <c r="K15" s="43">
        <f>'BAR BB| Open rates'!K15*0.85</f>
        <v>29325</v>
      </c>
      <c r="L15" s="43">
        <f>'BAR BB| Open rates'!L15*0.85</f>
        <v>31195</v>
      </c>
      <c r="M15" s="43">
        <f>'BAR BB| Open rates'!M15*0.85</f>
        <v>29325</v>
      </c>
      <c r="N15" s="43">
        <f>'BAR BB| Open rates'!N15*0.85</f>
        <v>32895</v>
      </c>
      <c r="O15" s="43">
        <f>'BAR BB| Open rates'!O15*0.85</f>
        <v>34595</v>
      </c>
      <c r="P15" s="43">
        <f>'BAR BB| Open rates'!P15*0.85</f>
        <v>32895</v>
      </c>
      <c r="Q15" s="43">
        <f>'BAR BB| Open rates'!Q15*0.85</f>
        <v>34595</v>
      </c>
      <c r="R15" s="43">
        <f>'BAR BB| Open rates'!R15*0.85</f>
        <v>32895</v>
      </c>
      <c r="S15" s="43">
        <f>'BAR BB| Open rates'!S15*0.85</f>
        <v>34595</v>
      </c>
      <c r="T15" s="43">
        <f>'BAR BB| Open rates'!T15*0.85</f>
        <v>32895</v>
      </c>
      <c r="U15" s="43">
        <f>'BAR BB| Open rates'!U15*0.85</f>
        <v>34595</v>
      </c>
      <c r="V15" s="43">
        <f>'BAR BB| Open rates'!V15*0.85</f>
        <v>32895</v>
      </c>
      <c r="W15" s="43">
        <f>'BAR BB| Open rates'!W15*0.85</f>
        <v>34595</v>
      </c>
      <c r="X15" s="43">
        <f>'BAR BB| Open rates'!X15*0.85</f>
        <v>32895</v>
      </c>
      <c r="Y15" s="43">
        <f>'BAR BB| Open rates'!Y15*0.85</f>
        <v>34595</v>
      </c>
      <c r="Z15" s="43">
        <f>'BAR BB| Open rates'!Z15*0.85</f>
        <v>32895</v>
      </c>
      <c r="AA15" s="43">
        <f>'BAR BB| Open rates'!AA15*0.85</f>
        <v>34595</v>
      </c>
      <c r="AB15" s="43">
        <f>'BAR BB| Open rates'!AB15*0.85</f>
        <v>32895</v>
      </c>
      <c r="AC15" s="43">
        <f>'BAR BB| Open rates'!AC15*0.85</f>
        <v>34595</v>
      </c>
      <c r="AD15" s="43">
        <f>'BAR BB| Open rates'!AD15*0.85</f>
        <v>29325</v>
      </c>
      <c r="AE15" s="43">
        <f>'BAR BB| Open rates'!AE15*0.85</f>
        <v>31195</v>
      </c>
      <c r="AF15" s="43">
        <f>'BAR BB| Open rates'!AF15*0.85</f>
        <v>29325</v>
      </c>
      <c r="AG15" s="43">
        <f>'BAR BB| Open rates'!AG15*0.85</f>
        <v>31195</v>
      </c>
      <c r="AH15" s="43">
        <f>'BAR BB| Open rates'!AH15*0.85</f>
        <v>31195</v>
      </c>
      <c r="AI15" s="43">
        <f>'BAR BB| Open rates'!AI15*0.85</f>
        <v>29325</v>
      </c>
      <c r="AJ15" s="43">
        <f>'BAR BB| Open rates'!AJ15*0.85</f>
        <v>31195</v>
      </c>
      <c r="AK15" s="43">
        <f>'BAR BB| Open rates'!AK15*0.85</f>
        <v>29325</v>
      </c>
      <c r="AL15" s="43">
        <f>'BAR BB| Open rates'!AL15*0.85</f>
        <v>31195</v>
      </c>
      <c r="AM15" s="43">
        <f>'BAR BB| Open rates'!AM15*0.85</f>
        <v>29325</v>
      </c>
      <c r="AN15" s="43">
        <f>'BAR BB| Open rates'!AN15*0.85</f>
        <v>31195</v>
      </c>
      <c r="AO15" s="43">
        <f>'BAR BB| Open rates'!AO15*0.85</f>
        <v>29325</v>
      </c>
      <c r="AP15" s="43">
        <f>'BAR BB| Open rates'!AP15*0.85</f>
        <v>27030</v>
      </c>
      <c r="AQ15" s="43">
        <f>'BAR BB| Open rates'!AQ15*0.85</f>
        <v>25330</v>
      </c>
      <c r="AR15" s="43">
        <f>'BAR BB| Open rates'!AR15*0.85</f>
        <v>27030</v>
      </c>
      <c r="AS15" s="43">
        <f>'BAR BB| Open rates'!AS15*0.85</f>
        <v>25330</v>
      </c>
      <c r="AT15" s="43">
        <f>'BAR BB| Open rates'!AT15*0.85</f>
        <v>27030</v>
      </c>
      <c r="AU15" s="43">
        <f>'BAR BB| Open rates'!AU15*0.85</f>
        <v>25330</v>
      </c>
      <c r="AV15" s="43">
        <f>'BAR BB| Open rates'!AV15*0.85</f>
        <v>27030</v>
      </c>
      <c r="AW15" s="43">
        <f>'BAR BB| Open rates'!AW15*0.85</f>
        <v>25330</v>
      </c>
      <c r="AX15" s="43">
        <f>'BAR BB| Open rates'!AX15*0.85</f>
        <v>27030</v>
      </c>
      <c r="AY15" s="43">
        <f>'BAR BB| Open rates'!AY15*0.85</f>
        <v>28475</v>
      </c>
      <c r="AZ15" s="43">
        <f>'BAR BB| Open rates'!AZ15*0.85</f>
        <v>30345</v>
      </c>
      <c r="BA15" s="43">
        <f>'BAR BB| Open rates'!BA15*0.85</f>
        <v>24480</v>
      </c>
      <c r="BB15" s="43">
        <f>'BAR BB| Open rates'!BB15*0.85</f>
        <v>22780</v>
      </c>
      <c r="BC15" s="43">
        <f>'BAR BB| Open rates'!BC15*0.85</f>
        <v>23630</v>
      </c>
      <c r="BD15" s="43">
        <f>'BAR BB| Open rates'!BD15*0.85</f>
        <v>22780</v>
      </c>
      <c r="BE15" s="43">
        <f>'BAR BB| Open rates'!BE15*0.85</f>
        <v>23630</v>
      </c>
      <c r="BF15" s="43">
        <f>'BAR BB| Open rates'!BF15*0.85</f>
        <v>22780</v>
      </c>
      <c r="BG15" s="43">
        <f>'BAR BB| Open rates'!BG15*0.85</f>
        <v>23630</v>
      </c>
      <c r="BH15" s="43">
        <f>'BAR BB| Open rates'!BH15*0.85</f>
        <v>22780</v>
      </c>
      <c r="BI15" s="43">
        <f>'BAR BB| Open rates'!BI15*0.85</f>
        <v>22780</v>
      </c>
      <c r="BJ15" s="43">
        <f>'BAR BB| Open rates'!BJ15*0.85</f>
        <v>23630</v>
      </c>
      <c r="BK15" s="43">
        <f>'BAR BB| Open rates'!BK15*0.85</f>
        <v>22780</v>
      </c>
      <c r="BL15" s="43">
        <f>'BAR BB| Open rates'!BL15*0.85</f>
        <v>23630</v>
      </c>
      <c r="BM15" s="43">
        <f>'BAR BB| Open rates'!BM15*0.85</f>
        <v>22780</v>
      </c>
      <c r="BN15" s="43">
        <f>'BAR BB| Open rates'!BN15*0.85</f>
        <v>23630</v>
      </c>
      <c r="BO15" s="43">
        <f>'BAR BB| Open rates'!BO15*0.85</f>
        <v>26775</v>
      </c>
      <c r="BP15" s="43">
        <f>'BAR BB| Open rates'!BP15*0.85</f>
        <v>28645</v>
      </c>
    </row>
    <row r="16" spans="1:68" s="36" customFormat="1" ht="12" customHeight="1" x14ac:dyDescent="0.2">
      <c r="A16" s="237">
        <v>2</v>
      </c>
      <c r="B16" s="43">
        <f>'BAR BB| Open rates'!B16*0.85</f>
        <v>25330</v>
      </c>
      <c r="C16" s="43">
        <f>'BAR BB| Open rates'!C16*0.85</f>
        <v>24480</v>
      </c>
      <c r="D16" s="43">
        <f>'BAR BB| Open rates'!D16*0.85</f>
        <v>25330</v>
      </c>
      <c r="E16" s="43">
        <f>'BAR BB| Open rates'!E16*0.85</f>
        <v>24480</v>
      </c>
      <c r="F16" s="43">
        <f>'BAR BB| Open rates'!F16*0.85</f>
        <v>27625</v>
      </c>
      <c r="G16" s="43">
        <f>'BAR BB| Open rates'!G16*0.85</f>
        <v>25330</v>
      </c>
      <c r="H16" s="43">
        <f>'BAR BB| Open rates'!H16*0.85</f>
        <v>29580</v>
      </c>
      <c r="I16" s="43">
        <f>'BAR BB| Open rates'!I16*0.85</f>
        <v>35445</v>
      </c>
      <c r="J16" s="43">
        <f>'BAR BB| Open rates'!J16*0.85</f>
        <v>51680</v>
      </c>
      <c r="K16" s="43">
        <f>'BAR BB| Open rates'!K16*0.85</f>
        <v>31875</v>
      </c>
      <c r="L16" s="43">
        <f>'BAR BB| Open rates'!L16*0.85</f>
        <v>33745</v>
      </c>
      <c r="M16" s="43">
        <f>'BAR BB| Open rates'!M16*0.85</f>
        <v>31875</v>
      </c>
      <c r="N16" s="43">
        <f>'BAR BB| Open rates'!N16*0.85</f>
        <v>35445</v>
      </c>
      <c r="O16" s="43">
        <f>'BAR BB| Open rates'!O16*0.85</f>
        <v>37145</v>
      </c>
      <c r="P16" s="43">
        <f>'BAR BB| Open rates'!P16*0.85</f>
        <v>35445</v>
      </c>
      <c r="Q16" s="43">
        <f>'BAR BB| Open rates'!Q16*0.85</f>
        <v>37145</v>
      </c>
      <c r="R16" s="43">
        <f>'BAR BB| Open rates'!R16*0.85</f>
        <v>35445</v>
      </c>
      <c r="S16" s="43">
        <f>'BAR BB| Open rates'!S16*0.85</f>
        <v>37145</v>
      </c>
      <c r="T16" s="43">
        <f>'BAR BB| Open rates'!T16*0.85</f>
        <v>35445</v>
      </c>
      <c r="U16" s="43">
        <f>'BAR BB| Open rates'!U16*0.85</f>
        <v>37145</v>
      </c>
      <c r="V16" s="43">
        <f>'BAR BB| Open rates'!V16*0.85</f>
        <v>35445</v>
      </c>
      <c r="W16" s="43">
        <f>'BAR BB| Open rates'!W16*0.85</f>
        <v>37145</v>
      </c>
      <c r="X16" s="43">
        <f>'BAR BB| Open rates'!X16*0.85</f>
        <v>35445</v>
      </c>
      <c r="Y16" s="43">
        <f>'BAR BB| Open rates'!Y16*0.85</f>
        <v>37145</v>
      </c>
      <c r="Z16" s="43">
        <f>'BAR BB| Open rates'!Z16*0.85</f>
        <v>35445</v>
      </c>
      <c r="AA16" s="43">
        <f>'BAR BB| Open rates'!AA16*0.85</f>
        <v>37145</v>
      </c>
      <c r="AB16" s="43">
        <f>'BAR BB| Open rates'!AB16*0.85</f>
        <v>35445</v>
      </c>
      <c r="AC16" s="43">
        <f>'BAR BB| Open rates'!AC16*0.85</f>
        <v>37145</v>
      </c>
      <c r="AD16" s="43">
        <f>'BAR BB| Open rates'!AD16*0.85</f>
        <v>31875</v>
      </c>
      <c r="AE16" s="43">
        <f>'BAR BB| Open rates'!AE16*0.85</f>
        <v>33745</v>
      </c>
      <c r="AF16" s="43">
        <f>'BAR BB| Open rates'!AF16*0.85</f>
        <v>31875</v>
      </c>
      <c r="AG16" s="43">
        <f>'BAR BB| Open rates'!AG16*0.85</f>
        <v>33745</v>
      </c>
      <c r="AH16" s="43">
        <f>'BAR BB| Open rates'!AH16*0.85</f>
        <v>33745</v>
      </c>
      <c r="AI16" s="43">
        <f>'BAR BB| Open rates'!AI16*0.85</f>
        <v>31875</v>
      </c>
      <c r="AJ16" s="43">
        <f>'BAR BB| Open rates'!AJ16*0.85</f>
        <v>33745</v>
      </c>
      <c r="AK16" s="43">
        <f>'BAR BB| Open rates'!AK16*0.85</f>
        <v>31875</v>
      </c>
      <c r="AL16" s="43">
        <f>'BAR BB| Open rates'!AL16*0.85</f>
        <v>33745</v>
      </c>
      <c r="AM16" s="43">
        <f>'BAR BB| Open rates'!AM16*0.85</f>
        <v>31875</v>
      </c>
      <c r="AN16" s="43">
        <f>'BAR BB| Open rates'!AN16*0.85</f>
        <v>33745</v>
      </c>
      <c r="AO16" s="43">
        <f>'BAR BB| Open rates'!AO16*0.85</f>
        <v>31875</v>
      </c>
      <c r="AP16" s="43">
        <f>'BAR BB| Open rates'!AP16*0.85</f>
        <v>29580</v>
      </c>
      <c r="AQ16" s="43">
        <f>'BAR BB| Open rates'!AQ16*0.85</f>
        <v>27880</v>
      </c>
      <c r="AR16" s="43">
        <f>'BAR BB| Open rates'!AR16*0.85</f>
        <v>29580</v>
      </c>
      <c r="AS16" s="43">
        <f>'BAR BB| Open rates'!AS16*0.85</f>
        <v>27880</v>
      </c>
      <c r="AT16" s="43">
        <f>'BAR BB| Open rates'!AT16*0.85</f>
        <v>29580</v>
      </c>
      <c r="AU16" s="43">
        <f>'BAR BB| Open rates'!AU16*0.85</f>
        <v>27880</v>
      </c>
      <c r="AV16" s="43">
        <f>'BAR BB| Open rates'!AV16*0.85</f>
        <v>29580</v>
      </c>
      <c r="AW16" s="43">
        <f>'BAR BB| Open rates'!AW16*0.85</f>
        <v>27880</v>
      </c>
      <c r="AX16" s="43">
        <f>'BAR BB| Open rates'!AX16*0.85</f>
        <v>29580</v>
      </c>
      <c r="AY16" s="43">
        <f>'BAR BB| Open rates'!AY16*0.85</f>
        <v>31025</v>
      </c>
      <c r="AZ16" s="43">
        <f>'BAR BB| Open rates'!AZ16*0.85</f>
        <v>32895</v>
      </c>
      <c r="BA16" s="43">
        <f>'BAR BB| Open rates'!BA16*0.85</f>
        <v>27030</v>
      </c>
      <c r="BB16" s="43">
        <f>'BAR BB| Open rates'!BB16*0.85</f>
        <v>25330</v>
      </c>
      <c r="BC16" s="43">
        <f>'BAR BB| Open rates'!BC16*0.85</f>
        <v>26180</v>
      </c>
      <c r="BD16" s="43">
        <f>'BAR BB| Open rates'!BD16*0.85</f>
        <v>25330</v>
      </c>
      <c r="BE16" s="43">
        <f>'BAR BB| Open rates'!BE16*0.85</f>
        <v>26180</v>
      </c>
      <c r="BF16" s="43">
        <f>'BAR BB| Open rates'!BF16*0.85</f>
        <v>25330</v>
      </c>
      <c r="BG16" s="43">
        <f>'BAR BB| Open rates'!BG16*0.85</f>
        <v>26180</v>
      </c>
      <c r="BH16" s="43">
        <f>'BAR BB| Open rates'!BH16*0.85</f>
        <v>25330</v>
      </c>
      <c r="BI16" s="43">
        <f>'BAR BB| Open rates'!BI16*0.85</f>
        <v>25330</v>
      </c>
      <c r="BJ16" s="43">
        <f>'BAR BB| Open rates'!BJ16*0.85</f>
        <v>26180</v>
      </c>
      <c r="BK16" s="43">
        <f>'BAR BB| Open rates'!BK16*0.85</f>
        <v>25330</v>
      </c>
      <c r="BL16" s="43">
        <f>'BAR BB| Open rates'!BL16*0.85</f>
        <v>26180</v>
      </c>
      <c r="BM16" s="43">
        <f>'BAR BB| Open rates'!BM16*0.85</f>
        <v>25330</v>
      </c>
      <c r="BN16" s="43">
        <f>'BAR BB| Open rates'!BN16*0.85</f>
        <v>26180</v>
      </c>
      <c r="BO16" s="43">
        <f>'BAR BB| Open rates'!BO16*0.85</f>
        <v>29325</v>
      </c>
      <c r="BP16" s="43">
        <f>'BAR BB| Open rates'!BP16*0.85</f>
        <v>31195</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rates'!B18*0.85</f>
        <v>23715</v>
      </c>
      <c r="C18" s="43">
        <f>'BAR BB| Open rates'!C18*0.85</f>
        <v>22865</v>
      </c>
      <c r="D18" s="43">
        <f>'BAR BB| Open rates'!D18*0.85</f>
        <v>23715</v>
      </c>
      <c r="E18" s="43">
        <f>'BAR BB| Open rates'!E18*0.85</f>
        <v>22865</v>
      </c>
      <c r="F18" s="43">
        <f>'BAR BB| Open rates'!F18*0.85</f>
        <v>26010</v>
      </c>
      <c r="G18" s="43">
        <f>'BAR BB| Open rates'!G18*0.85</f>
        <v>23715</v>
      </c>
      <c r="H18" s="43">
        <f>'BAR BB| Open rates'!H18*0.85</f>
        <v>27880</v>
      </c>
      <c r="I18" s="43">
        <f>'BAR BB| Open rates'!I18*0.85</f>
        <v>33745</v>
      </c>
      <c r="J18" s="43">
        <f>'BAR BB| Open rates'!J18*0.85</f>
        <v>49980</v>
      </c>
      <c r="K18" s="43">
        <f>'BAR BB| Open rates'!K18*0.85</f>
        <v>30175</v>
      </c>
      <c r="L18" s="43">
        <f>'BAR BB| Open rates'!L18*0.85</f>
        <v>32045</v>
      </c>
      <c r="M18" s="43">
        <f>'BAR BB| Open rates'!M18*0.85</f>
        <v>30175</v>
      </c>
      <c r="N18" s="43">
        <f>'BAR BB| Open rates'!N18*0.85</f>
        <v>33745</v>
      </c>
      <c r="O18" s="43">
        <f>'BAR BB| Open rates'!O18*0.85</f>
        <v>35445</v>
      </c>
      <c r="P18" s="43">
        <f>'BAR BB| Open rates'!P18*0.85</f>
        <v>33745</v>
      </c>
      <c r="Q18" s="43">
        <f>'BAR BB| Open rates'!Q18*0.85</f>
        <v>35445</v>
      </c>
      <c r="R18" s="43">
        <f>'BAR BB| Open rates'!R18*0.85</f>
        <v>33745</v>
      </c>
      <c r="S18" s="43">
        <f>'BAR BB| Open rates'!S18*0.85</f>
        <v>35445</v>
      </c>
      <c r="T18" s="43">
        <f>'BAR BB| Open rates'!T18*0.85</f>
        <v>33745</v>
      </c>
      <c r="U18" s="43">
        <f>'BAR BB| Open rates'!U18*0.85</f>
        <v>35445</v>
      </c>
      <c r="V18" s="43">
        <f>'BAR BB| Open rates'!V18*0.85</f>
        <v>33745</v>
      </c>
      <c r="W18" s="43">
        <f>'BAR BB| Open rates'!W18*0.85</f>
        <v>35445</v>
      </c>
      <c r="X18" s="43">
        <f>'BAR BB| Open rates'!X18*0.85</f>
        <v>33745</v>
      </c>
      <c r="Y18" s="43">
        <f>'BAR BB| Open rates'!Y18*0.85</f>
        <v>35445</v>
      </c>
      <c r="Z18" s="43">
        <f>'BAR BB| Open rates'!Z18*0.85</f>
        <v>33745</v>
      </c>
      <c r="AA18" s="43">
        <f>'BAR BB| Open rates'!AA18*0.85</f>
        <v>35445</v>
      </c>
      <c r="AB18" s="43">
        <f>'BAR BB| Open rates'!AB18*0.85</f>
        <v>33745</v>
      </c>
      <c r="AC18" s="43">
        <f>'BAR BB| Open rates'!AC18*0.85</f>
        <v>35445</v>
      </c>
      <c r="AD18" s="43">
        <f>'BAR BB| Open rates'!AD18*0.85</f>
        <v>30175</v>
      </c>
      <c r="AE18" s="43">
        <f>'BAR BB| Open rates'!AE18*0.85</f>
        <v>32045</v>
      </c>
      <c r="AF18" s="43">
        <f>'BAR BB| Open rates'!AF18*0.85</f>
        <v>30175</v>
      </c>
      <c r="AG18" s="43">
        <f>'BAR BB| Open rates'!AG18*0.85</f>
        <v>32045</v>
      </c>
      <c r="AH18" s="43">
        <f>'BAR BB| Open rates'!AH18*0.85</f>
        <v>32045</v>
      </c>
      <c r="AI18" s="43">
        <f>'BAR BB| Open rates'!AI18*0.85</f>
        <v>30175</v>
      </c>
      <c r="AJ18" s="43">
        <f>'BAR BB| Open rates'!AJ18*0.85</f>
        <v>32045</v>
      </c>
      <c r="AK18" s="43">
        <f>'BAR BB| Open rates'!AK18*0.85</f>
        <v>30175</v>
      </c>
      <c r="AL18" s="43">
        <f>'BAR BB| Open rates'!AL18*0.85</f>
        <v>32045</v>
      </c>
      <c r="AM18" s="43">
        <f>'BAR BB| Open rates'!AM18*0.85</f>
        <v>30175</v>
      </c>
      <c r="AN18" s="43">
        <f>'BAR BB| Open rates'!AN18*0.85</f>
        <v>32045</v>
      </c>
      <c r="AO18" s="43">
        <f>'BAR BB| Open rates'!AO18*0.85</f>
        <v>30175</v>
      </c>
      <c r="AP18" s="43">
        <f>'BAR BB| Open rates'!AP18*0.85</f>
        <v>27115</v>
      </c>
      <c r="AQ18" s="43">
        <f>'BAR BB| Open rates'!AQ18*0.85</f>
        <v>25415</v>
      </c>
      <c r="AR18" s="43">
        <f>'BAR BB| Open rates'!AR18*0.85</f>
        <v>27115</v>
      </c>
      <c r="AS18" s="43">
        <f>'BAR BB| Open rates'!AS18*0.85</f>
        <v>25415</v>
      </c>
      <c r="AT18" s="43">
        <f>'BAR BB| Open rates'!AT18*0.85</f>
        <v>27115</v>
      </c>
      <c r="AU18" s="43">
        <f>'BAR BB| Open rates'!AU18*0.85</f>
        <v>25415</v>
      </c>
      <c r="AV18" s="43">
        <f>'BAR BB| Open rates'!AV18*0.85</f>
        <v>27115</v>
      </c>
      <c r="AW18" s="43">
        <f>'BAR BB| Open rates'!AW18*0.85</f>
        <v>25415</v>
      </c>
      <c r="AX18" s="43">
        <f>'BAR BB| Open rates'!AX18*0.85</f>
        <v>27115</v>
      </c>
      <c r="AY18" s="43">
        <f>'BAR BB| Open rates'!AY18*0.85</f>
        <v>28560</v>
      </c>
      <c r="AZ18" s="43">
        <f>'BAR BB| Open rates'!AZ18*0.85</f>
        <v>30430</v>
      </c>
      <c r="BA18" s="43">
        <f>'BAR BB| Open rates'!BA18*0.85</f>
        <v>24565</v>
      </c>
      <c r="BB18" s="43">
        <f>'BAR BB| Open rates'!BB18*0.85</f>
        <v>22865</v>
      </c>
      <c r="BC18" s="43">
        <f>'BAR BB| Open rates'!BC18*0.85</f>
        <v>23715</v>
      </c>
      <c r="BD18" s="43">
        <f>'BAR BB| Open rates'!BD18*0.85</f>
        <v>22865</v>
      </c>
      <c r="BE18" s="43">
        <f>'BAR BB| Open rates'!BE18*0.85</f>
        <v>23715</v>
      </c>
      <c r="BF18" s="43">
        <f>'BAR BB| Open rates'!BF18*0.85</f>
        <v>22865</v>
      </c>
      <c r="BG18" s="43">
        <f>'BAR BB| Open rates'!BG18*0.85</f>
        <v>23715</v>
      </c>
      <c r="BH18" s="43">
        <f>'BAR BB| Open rates'!BH18*0.85</f>
        <v>22865</v>
      </c>
      <c r="BI18" s="43">
        <f>'BAR BB| Open rates'!BI18*0.85</f>
        <v>22865</v>
      </c>
      <c r="BJ18" s="43">
        <f>'BAR BB| Open rates'!BJ18*0.85</f>
        <v>23715</v>
      </c>
      <c r="BK18" s="43">
        <f>'BAR BB| Open rates'!BK18*0.85</f>
        <v>22865</v>
      </c>
      <c r="BL18" s="43">
        <f>'BAR BB| Open rates'!BL18*0.85</f>
        <v>23715</v>
      </c>
      <c r="BM18" s="43">
        <f>'BAR BB| Open rates'!BM18*0.85</f>
        <v>22865</v>
      </c>
      <c r="BN18" s="43">
        <f>'BAR BB| Open rates'!BN18*0.85</f>
        <v>23715</v>
      </c>
      <c r="BO18" s="43">
        <f>'BAR BB| Open rates'!BO18*0.85</f>
        <v>26860</v>
      </c>
      <c r="BP18" s="43">
        <f>'BAR BB| Open rates'!BP18*0.85</f>
        <v>28730</v>
      </c>
    </row>
    <row r="19" spans="1:68" s="36" customFormat="1" ht="12" customHeight="1" x14ac:dyDescent="0.2">
      <c r="A19" s="237">
        <v>2</v>
      </c>
      <c r="B19" s="43">
        <f>'BAR BB| Open rates'!B19*0.85</f>
        <v>26265</v>
      </c>
      <c r="C19" s="43">
        <f>'BAR BB| Open rates'!C19*0.85</f>
        <v>25415</v>
      </c>
      <c r="D19" s="43">
        <f>'BAR BB| Open rates'!D19*0.85</f>
        <v>26265</v>
      </c>
      <c r="E19" s="43">
        <f>'BAR BB| Open rates'!E19*0.85</f>
        <v>25415</v>
      </c>
      <c r="F19" s="43">
        <f>'BAR BB| Open rates'!F19*0.85</f>
        <v>28560</v>
      </c>
      <c r="G19" s="43">
        <f>'BAR BB| Open rates'!G19*0.85</f>
        <v>26265</v>
      </c>
      <c r="H19" s="43">
        <f>'BAR BB| Open rates'!H19*0.85</f>
        <v>30430</v>
      </c>
      <c r="I19" s="43">
        <f>'BAR BB| Open rates'!I19*0.85</f>
        <v>36295</v>
      </c>
      <c r="J19" s="43">
        <f>'BAR BB| Open rates'!J19*0.85</f>
        <v>52530</v>
      </c>
      <c r="K19" s="43">
        <f>'BAR BB| Open rates'!K19*0.85</f>
        <v>32725</v>
      </c>
      <c r="L19" s="43">
        <f>'BAR BB| Open rates'!L19*0.85</f>
        <v>34595</v>
      </c>
      <c r="M19" s="43">
        <f>'BAR BB| Open rates'!M19*0.85</f>
        <v>32725</v>
      </c>
      <c r="N19" s="43">
        <f>'BAR BB| Open rates'!N19*0.85</f>
        <v>36295</v>
      </c>
      <c r="O19" s="43">
        <f>'BAR BB| Open rates'!O19*0.85</f>
        <v>37995</v>
      </c>
      <c r="P19" s="43">
        <f>'BAR BB| Open rates'!P19*0.85</f>
        <v>36295</v>
      </c>
      <c r="Q19" s="43">
        <f>'BAR BB| Open rates'!Q19*0.85</f>
        <v>37995</v>
      </c>
      <c r="R19" s="43">
        <f>'BAR BB| Open rates'!R19*0.85</f>
        <v>36295</v>
      </c>
      <c r="S19" s="43">
        <f>'BAR BB| Open rates'!S19*0.85</f>
        <v>37995</v>
      </c>
      <c r="T19" s="43">
        <f>'BAR BB| Open rates'!T19*0.85</f>
        <v>36295</v>
      </c>
      <c r="U19" s="43">
        <f>'BAR BB| Open rates'!U19*0.85</f>
        <v>37995</v>
      </c>
      <c r="V19" s="43">
        <f>'BAR BB| Open rates'!V19*0.85</f>
        <v>36295</v>
      </c>
      <c r="W19" s="43">
        <f>'BAR BB| Open rates'!W19*0.85</f>
        <v>37995</v>
      </c>
      <c r="X19" s="43">
        <f>'BAR BB| Open rates'!X19*0.85</f>
        <v>36295</v>
      </c>
      <c r="Y19" s="43">
        <f>'BAR BB| Open rates'!Y19*0.85</f>
        <v>37995</v>
      </c>
      <c r="Z19" s="43">
        <f>'BAR BB| Open rates'!Z19*0.85</f>
        <v>36295</v>
      </c>
      <c r="AA19" s="43">
        <f>'BAR BB| Open rates'!AA19*0.85</f>
        <v>37995</v>
      </c>
      <c r="AB19" s="43">
        <f>'BAR BB| Open rates'!AB19*0.85</f>
        <v>36295</v>
      </c>
      <c r="AC19" s="43">
        <f>'BAR BB| Open rates'!AC19*0.85</f>
        <v>37995</v>
      </c>
      <c r="AD19" s="43">
        <f>'BAR BB| Open rates'!AD19*0.85</f>
        <v>32725</v>
      </c>
      <c r="AE19" s="43">
        <f>'BAR BB| Open rates'!AE19*0.85</f>
        <v>34595</v>
      </c>
      <c r="AF19" s="43">
        <f>'BAR BB| Open rates'!AF19*0.85</f>
        <v>32725</v>
      </c>
      <c r="AG19" s="43">
        <f>'BAR BB| Open rates'!AG19*0.85</f>
        <v>34595</v>
      </c>
      <c r="AH19" s="43">
        <f>'BAR BB| Open rates'!AH19*0.85</f>
        <v>34595</v>
      </c>
      <c r="AI19" s="43">
        <f>'BAR BB| Open rates'!AI19*0.85</f>
        <v>32725</v>
      </c>
      <c r="AJ19" s="43">
        <f>'BAR BB| Open rates'!AJ19*0.85</f>
        <v>34595</v>
      </c>
      <c r="AK19" s="43">
        <f>'BAR BB| Open rates'!AK19*0.85</f>
        <v>32725</v>
      </c>
      <c r="AL19" s="43">
        <f>'BAR BB| Open rates'!AL19*0.85</f>
        <v>34595</v>
      </c>
      <c r="AM19" s="43">
        <f>'BAR BB| Open rates'!AM19*0.85</f>
        <v>32725</v>
      </c>
      <c r="AN19" s="43">
        <f>'BAR BB| Open rates'!AN19*0.85</f>
        <v>34595</v>
      </c>
      <c r="AO19" s="43">
        <f>'BAR BB| Open rates'!AO19*0.85</f>
        <v>32725</v>
      </c>
      <c r="AP19" s="43">
        <f>'BAR BB| Open rates'!AP19*0.85</f>
        <v>29665</v>
      </c>
      <c r="AQ19" s="43">
        <f>'BAR BB| Open rates'!AQ19*0.85</f>
        <v>27965</v>
      </c>
      <c r="AR19" s="43">
        <f>'BAR BB| Open rates'!AR19*0.85</f>
        <v>29665</v>
      </c>
      <c r="AS19" s="43">
        <f>'BAR BB| Open rates'!AS19*0.85</f>
        <v>27965</v>
      </c>
      <c r="AT19" s="43">
        <f>'BAR BB| Open rates'!AT19*0.85</f>
        <v>29665</v>
      </c>
      <c r="AU19" s="43">
        <f>'BAR BB| Open rates'!AU19*0.85</f>
        <v>27965</v>
      </c>
      <c r="AV19" s="43">
        <f>'BAR BB| Open rates'!AV19*0.85</f>
        <v>29665</v>
      </c>
      <c r="AW19" s="43">
        <f>'BAR BB| Open rates'!AW19*0.85</f>
        <v>27965</v>
      </c>
      <c r="AX19" s="43">
        <f>'BAR BB| Open rates'!AX19*0.85</f>
        <v>29665</v>
      </c>
      <c r="AY19" s="43">
        <f>'BAR BB| Open rates'!AY19*0.85</f>
        <v>31110</v>
      </c>
      <c r="AZ19" s="43">
        <f>'BAR BB| Open rates'!AZ19*0.85</f>
        <v>32980</v>
      </c>
      <c r="BA19" s="43">
        <f>'BAR BB| Open rates'!BA19*0.85</f>
        <v>27115</v>
      </c>
      <c r="BB19" s="43">
        <f>'BAR BB| Open rates'!BB19*0.85</f>
        <v>25415</v>
      </c>
      <c r="BC19" s="43">
        <f>'BAR BB| Open rates'!BC19*0.85</f>
        <v>26265</v>
      </c>
      <c r="BD19" s="43">
        <f>'BAR BB| Open rates'!BD19*0.85</f>
        <v>25415</v>
      </c>
      <c r="BE19" s="43">
        <f>'BAR BB| Open rates'!BE19*0.85</f>
        <v>26265</v>
      </c>
      <c r="BF19" s="43">
        <f>'BAR BB| Open rates'!BF19*0.85</f>
        <v>25415</v>
      </c>
      <c r="BG19" s="43">
        <f>'BAR BB| Open rates'!BG19*0.85</f>
        <v>26265</v>
      </c>
      <c r="BH19" s="43">
        <f>'BAR BB| Open rates'!BH19*0.85</f>
        <v>25415</v>
      </c>
      <c r="BI19" s="43">
        <f>'BAR BB| Open rates'!BI19*0.85</f>
        <v>25415</v>
      </c>
      <c r="BJ19" s="43">
        <f>'BAR BB| Open rates'!BJ19*0.85</f>
        <v>26265</v>
      </c>
      <c r="BK19" s="43">
        <f>'BAR BB| Open rates'!BK19*0.85</f>
        <v>25415</v>
      </c>
      <c r="BL19" s="43">
        <f>'BAR BB| Open rates'!BL19*0.85</f>
        <v>26265</v>
      </c>
      <c r="BM19" s="43">
        <f>'BAR BB| Open rates'!BM19*0.85</f>
        <v>25415</v>
      </c>
      <c r="BN19" s="43">
        <f>'BAR BB| Open rates'!BN19*0.85</f>
        <v>26265</v>
      </c>
      <c r="BO19" s="43">
        <f>'BAR BB| Open rates'!BO19*0.85</f>
        <v>29410</v>
      </c>
      <c r="BP19" s="43">
        <f>'BAR BB| Open rates'!BP19*0.85</f>
        <v>31280</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rates'!B21*0.85</f>
        <v>24140</v>
      </c>
      <c r="C21" s="43">
        <f>'BAR BB| Open rates'!C21*0.85</f>
        <v>23290</v>
      </c>
      <c r="D21" s="43">
        <f>'BAR BB| Open rates'!D21*0.85</f>
        <v>24140</v>
      </c>
      <c r="E21" s="43">
        <f>'BAR BB| Open rates'!E21*0.85</f>
        <v>23290</v>
      </c>
      <c r="F21" s="43">
        <f>'BAR BB| Open rates'!F21*0.85</f>
        <v>26435</v>
      </c>
      <c r="G21" s="43">
        <f>'BAR BB| Open rates'!G21*0.85</f>
        <v>24140</v>
      </c>
      <c r="H21" s="43">
        <f>'BAR BB| Open rates'!H21*0.85</f>
        <v>28730</v>
      </c>
      <c r="I21" s="43">
        <f>'BAR BB| Open rates'!I21*0.85</f>
        <v>34595</v>
      </c>
      <c r="J21" s="43">
        <f>'BAR BB| Open rates'!J21*0.85</f>
        <v>50830</v>
      </c>
      <c r="K21" s="43">
        <f>'BAR BB| Open rates'!K21*0.85</f>
        <v>31025</v>
      </c>
      <c r="L21" s="43">
        <f>'BAR BB| Open rates'!L21*0.85</f>
        <v>32895</v>
      </c>
      <c r="M21" s="43">
        <f>'BAR BB| Open rates'!M21*0.85</f>
        <v>31025</v>
      </c>
      <c r="N21" s="43">
        <f>'BAR BB| Open rates'!N21*0.85</f>
        <v>34595</v>
      </c>
      <c r="O21" s="43">
        <f>'BAR BB| Open rates'!O21*0.85</f>
        <v>36295</v>
      </c>
      <c r="P21" s="43">
        <f>'BAR BB| Open rates'!P21*0.85</f>
        <v>34595</v>
      </c>
      <c r="Q21" s="43">
        <f>'BAR BB| Open rates'!Q21*0.85</f>
        <v>36295</v>
      </c>
      <c r="R21" s="43">
        <f>'BAR BB| Open rates'!R21*0.85</f>
        <v>34595</v>
      </c>
      <c r="S21" s="43">
        <f>'BAR BB| Open rates'!S21*0.85</f>
        <v>36295</v>
      </c>
      <c r="T21" s="43">
        <f>'BAR BB| Open rates'!T21*0.85</f>
        <v>34595</v>
      </c>
      <c r="U21" s="43">
        <f>'BAR BB| Open rates'!U21*0.85</f>
        <v>36295</v>
      </c>
      <c r="V21" s="43">
        <f>'BAR BB| Open rates'!V21*0.85</f>
        <v>34595</v>
      </c>
      <c r="W21" s="43">
        <f>'BAR BB| Open rates'!W21*0.85</f>
        <v>36295</v>
      </c>
      <c r="X21" s="43">
        <f>'BAR BB| Open rates'!X21*0.85</f>
        <v>34595</v>
      </c>
      <c r="Y21" s="43">
        <f>'BAR BB| Open rates'!Y21*0.85</f>
        <v>36295</v>
      </c>
      <c r="Z21" s="43">
        <f>'BAR BB| Open rates'!Z21*0.85</f>
        <v>34595</v>
      </c>
      <c r="AA21" s="43">
        <f>'BAR BB| Open rates'!AA21*0.85</f>
        <v>36295</v>
      </c>
      <c r="AB21" s="43">
        <f>'BAR BB| Open rates'!AB21*0.85</f>
        <v>34595</v>
      </c>
      <c r="AC21" s="43">
        <f>'BAR BB| Open rates'!AC21*0.85</f>
        <v>36295</v>
      </c>
      <c r="AD21" s="43">
        <f>'BAR BB| Open rates'!AD21*0.85</f>
        <v>31025</v>
      </c>
      <c r="AE21" s="43">
        <f>'BAR BB| Open rates'!AE21*0.85</f>
        <v>32895</v>
      </c>
      <c r="AF21" s="43">
        <f>'BAR BB| Open rates'!AF21*0.85</f>
        <v>31025</v>
      </c>
      <c r="AG21" s="43">
        <f>'BAR BB| Open rates'!AG21*0.85</f>
        <v>32895</v>
      </c>
      <c r="AH21" s="43">
        <f>'BAR BB| Open rates'!AH21*0.85</f>
        <v>32895</v>
      </c>
      <c r="AI21" s="43">
        <f>'BAR BB| Open rates'!AI21*0.85</f>
        <v>31025</v>
      </c>
      <c r="AJ21" s="43">
        <f>'BAR BB| Open rates'!AJ21*0.85</f>
        <v>32895</v>
      </c>
      <c r="AK21" s="43">
        <f>'BAR BB| Open rates'!AK21*0.85</f>
        <v>31025</v>
      </c>
      <c r="AL21" s="43">
        <f>'BAR BB| Open rates'!AL21*0.85</f>
        <v>32895</v>
      </c>
      <c r="AM21" s="43">
        <f>'BAR BB| Open rates'!AM21*0.85</f>
        <v>31025</v>
      </c>
      <c r="AN21" s="43">
        <f>'BAR BB| Open rates'!AN21*0.85</f>
        <v>32895</v>
      </c>
      <c r="AO21" s="43">
        <f>'BAR BB| Open rates'!AO21*0.85</f>
        <v>31025</v>
      </c>
      <c r="AP21" s="43">
        <f>'BAR BB| Open rates'!AP21*0.85</f>
        <v>27540</v>
      </c>
      <c r="AQ21" s="43">
        <f>'BAR BB| Open rates'!AQ21*0.85</f>
        <v>25840</v>
      </c>
      <c r="AR21" s="43">
        <f>'BAR BB| Open rates'!AR21*0.85</f>
        <v>27540</v>
      </c>
      <c r="AS21" s="43">
        <f>'BAR BB| Open rates'!AS21*0.85</f>
        <v>25840</v>
      </c>
      <c r="AT21" s="43">
        <f>'BAR BB| Open rates'!AT21*0.85</f>
        <v>27540</v>
      </c>
      <c r="AU21" s="43">
        <f>'BAR BB| Open rates'!AU21*0.85</f>
        <v>25840</v>
      </c>
      <c r="AV21" s="43">
        <f>'BAR BB| Open rates'!AV21*0.85</f>
        <v>27540</v>
      </c>
      <c r="AW21" s="43">
        <f>'BAR BB| Open rates'!AW21*0.85</f>
        <v>25840</v>
      </c>
      <c r="AX21" s="43">
        <f>'BAR BB| Open rates'!AX21*0.85</f>
        <v>27540</v>
      </c>
      <c r="AY21" s="43">
        <f>'BAR BB| Open rates'!AY21*0.85</f>
        <v>28985</v>
      </c>
      <c r="AZ21" s="43">
        <f>'BAR BB| Open rates'!AZ21*0.85</f>
        <v>30855</v>
      </c>
      <c r="BA21" s="43">
        <f>'BAR BB| Open rates'!BA21*0.85</f>
        <v>24990</v>
      </c>
      <c r="BB21" s="43">
        <f>'BAR BB| Open rates'!BB21*0.85</f>
        <v>23290</v>
      </c>
      <c r="BC21" s="43">
        <f>'BAR BB| Open rates'!BC21*0.85</f>
        <v>24140</v>
      </c>
      <c r="BD21" s="43">
        <f>'BAR BB| Open rates'!BD21*0.85</f>
        <v>23290</v>
      </c>
      <c r="BE21" s="43">
        <f>'BAR BB| Open rates'!BE21*0.85</f>
        <v>24140</v>
      </c>
      <c r="BF21" s="43">
        <f>'BAR BB| Open rates'!BF21*0.85</f>
        <v>23290</v>
      </c>
      <c r="BG21" s="43">
        <f>'BAR BB| Open rates'!BG21*0.85</f>
        <v>24140</v>
      </c>
      <c r="BH21" s="43">
        <f>'BAR BB| Open rates'!BH21*0.85</f>
        <v>23290</v>
      </c>
      <c r="BI21" s="43">
        <f>'BAR BB| Open rates'!BI21*0.85</f>
        <v>23290</v>
      </c>
      <c r="BJ21" s="43">
        <f>'BAR BB| Open rates'!BJ21*0.85</f>
        <v>24140</v>
      </c>
      <c r="BK21" s="43">
        <f>'BAR BB| Open rates'!BK21*0.85</f>
        <v>23290</v>
      </c>
      <c r="BL21" s="43">
        <f>'BAR BB| Open rates'!BL21*0.85</f>
        <v>24140</v>
      </c>
      <c r="BM21" s="43">
        <f>'BAR BB| Open rates'!BM21*0.85</f>
        <v>23290</v>
      </c>
      <c r="BN21" s="43">
        <f>'BAR BB| Open rates'!BN21*0.85</f>
        <v>24140</v>
      </c>
      <c r="BO21" s="43">
        <f>'BAR BB| Open rates'!BO21*0.85</f>
        <v>27285</v>
      </c>
      <c r="BP21" s="43">
        <f>'BAR BB| Open rates'!BP21*0.85</f>
        <v>29155</v>
      </c>
    </row>
    <row r="22" spans="1:68" s="36" customFormat="1" ht="12" customHeight="1" x14ac:dyDescent="0.2">
      <c r="A22" s="237">
        <v>2</v>
      </c>
      <c r="B22" s="43">
        <f>'BAR BB| Open rates'!B22*0.85</f>
        <v>26690</v>
      </c>
      <c r="C22" s="43">
        <f>'BAR BB| Open rates'!C22*0.85</f>
        <v>25840</v>
      </c>
      <c r="D22" s="43">
        <f>'BAR BB| Open rates'!D22*0.85</f>
        <v>26690</v>
      </c>
      <c r="E22" s="43">
        <f>'BAR BB| Open rates'!E22*0.85</f>
        <v>25840</v>
      </c>
      <c r="F22" s="43">
        <f>'BAR BB| Open rates'!F22*0.85</f>
        <v>28985</v>
      </c>
      <c r="G22" s="43">
        <f>'BAR BB| Open rates'!G22*0.85</f>
        <v>26690</v>
      </c>
      <c r="H22" s="43">
        <f>'BAR BB| Open rates'!H22*0.85</f>
        <v>31280</v>
      </c>
      <c r="I22" s="43">
        <f>'BAR BB| Open rates'!I22*0.85</f>
        <v>37145</v>
      </c>
      <c r="J22" s="43">
        <f>'BAR BB| Open rates'!J22*0.85</f>
        <v>53380</v>
      </c>
      <c r="K22" s="43">
        <f>'BAR BB| Open rates'!K22*0.85</f>
        <v>33575</v>
      </c>
      <c r="L22" s="43">
        <f>'BAR BB| Open rates'!L22*0.85</f>
        <v>35445</v>
      </c>
      <c r="M22" s="43">
        <f>'BAR BB| Open rates'!M22*0.85</f>
        <v>33575</v>
      </c>
      <c r="N22" s="43">
        <f>'BAR BB| Open rates'!N22*0.85</f>
        <v>37145</v>
      </c>
      <c r="O22" s="43">
        <f>'BAR BB| Open rates'!O22*0.85</f>
        <v>38845</v>
      </c>
      <c r="P22" s="43">
        <f>'BAR BB| Open rates'!P22*0.85</f>
        <v>37145</v>
      </c>
      <c r="Q22" s="43">
        <f>'BAR BB| Open rates'!Q22*0.85</f>
        <v>38845</v>
      </c>
      <c r="R22" s="43">
        <f>'BAR BB| Open rates'!R22*0.85</f>
        <v>37145</v>
      </c>
      <c r="S22" s="43">
        <f>'BAR BB| Open rates'!S22*0.85</f>
        <v>38845</v>
      </c>
      <c r="T22" s="43">
        <f>'BAR BB| Open rates'!T22*0.85</f>
        <v>37145</v>
      </c>
      <c r="U22" s="43">
        <f>'BAR BB| Open rates'!U22*0.85</f>
        <v>38845</v>
      </c>
      <c r="V22" s="43">
        <f>'BAR BB| Open rates'!V22*0.85</f>
        <v>37145</v>
      </c>
      <c r="W22" s="43">
        <f>'BAR BB| Open rates'!W22*0.85</f>
        <v>38845</v>
      </c>
      <c r="X22" s="43">
        <f>'BAR BB| Open rates'!X22*0.85</f>
        <v>37145</v>
      </c>
      <c r="Y22" s="43">
        <f>'BAR BB| Open rates'!Y22*0.85</f>
        <v>38845</v>
      </c>
      <c r="Z22" s="43">
        <f>'BAR BB| Open rates'!Z22*0.85</f>
        <v>37145</v>
      </c>
      <c r="AA22" s="43">
        <f>'BAR BB| Open rates'!AA22*0.85</f>
        <v>38845</v>
      </c>
      <c r="AB22" s="43">
        <f>'BAR BB| Open rates'!AB22*0.85</f>
        <v>37145</v>
      </c>
      <c r="AC22" s="43">
        <f>'BAR BB| Open rates'!AC22*0.85</f>
        <v>38845</v>
      </c>
      <c r="AD22" s="43">
        <f>'BAR BB| Open rates'!AD22*0.85</f>
        <v>33575</v>
      </c>
      <c r="AE22" s="43">
        <f>'BAR BB| Open rates'!AE22*0.85</f>
        <v>35445</v>
      </c>
      <c r="AF22" s="43">
        <f>'BAR BB| Open rates'!AF22*0.85</f>
        <v>33575</v>
      </c>
      <c r="AG22" s="43">
        <f>'BAR BB| Open rates'!AG22*0.85</f>
        <v>35445</v>
      </c>
      <c r="AH22" s="43">
        <f>'BAR BB| Open rates'!AH22*0.85</f>
        <v>35445</v>
      </c>
      <c r="AI22" s="43">
        <f>'BAR BB| Open rates'!AI22*0.85</f>
        <v>33575</v>
      </c>
      <c r="AJ22" s="43">
        <f>'BAR BB| Open rates'!AJ22*0.85</f>
        <v>35445</v>
      </c>
      <c r="AK22" s="43">
        <f>'BAR BB| Open rates'!AK22*0.85</f>
        <v>33575</v>
      </c>
      <c r="AL22" s="43">
        <f>'BAR BB| Open rates'!AL22*0.85</f>
        <v>35445</v>
      </c>
      <c r="AM22" s="43">
        <f>'BAR BB| Open rates'!AM22*0.85</f>
        <v>33575</v>
      </c>
      <c r="AN22" s="43">
        <f>'BAR BB| Open rates'!AN22*0.85</f>
        <v>35445</v>
      </c>
      <c r="AO22" s="43">
        <f>'BAR BB| Open rates'!AO22*0.85</f>
        <v>33575</v>
      </c>
      <c r="AP22" s="43">
        <f>'BAR BB| Open rates'!AP22*0.85</f>
        <v>30090</v>
      </c>
      <c r="AQ22" s="43">
        <f>'BAR BB| Open rates'!AQ22*0.85</f>
        <v>28390</v>
      </c>
      <c r="AR22" s="43">
        <f>'BAR BB| Open rates'!AR22*0.85</f>
        <v>30090</v>
      </c>
      <c r="AS22" s="43">
        <f>'BAR BB| Open rates'!AS22*0.85</f>
        <v>28390</v>
      </c>
      <c r="AT22" s="43">
        <f>'BAR BB| Open rates'!AT22*0.85</f>
        <v>30090</v>
      </c>
      <c r="AU22" s="43">
        <f>'BAR BB| Open rates'!AU22*0.85</f>
        <v>28390</v>
      </c>
      <c r="AV22" s="43">
        <f>'BAR BB| Open rates'!AV22*0.85</f>
        <v>30090</v>
      </c>
      <c r="AW22" s="43">
        <f>'BAR BB| Open rates'!AW22*0.85</f>
        <v>28390</v>
      </c>
      <c r="AX22" s="43">
        <f>'BAR BB| Open rates'!AX22*0.85</f>
        <v>30090</v>
      </c>
      <c r="AY22" s="43">
        <f>'BAR BB| Open rates'!AY22*0.85</f>
        <v>31535</v>
      </c>
      <c r="AZ22" s="43">
        <f>'BAR BB| Open rates'!AZ22*0.85</f>
        <v>33405</v>
      </c>
      <c r="BA22" s="43">
        <f>'BAR BB| Open rates'!BA22*0.85</f>
        <v>27540</v>
      </c>
      <c r="BB22" s="43">
        <f>'BAR BB| Open rates'!BB22*0.85</f>
        <v>25840</v>
      </c>
      <c r="BC22" s="43">
        <f>'BAR BB| Open rates'!BC22*0.85</f>
        <v>26690</v>
      </c>
      <c r="BD22" s="43">
        <f>'BAR BB| Open rates'!BD22*0.85</f>
        <v>25840</v>
      </c>
      <c r="BE22" s="43">
        <f>'BAR BB| Open rates'!BE22*0.85</f>
        <v>26690</v>
      </c>
      <c r="BF22" s="43">
        <f>'BAR BB| Open rates'!BF22*0.85</f>
        <v>25840</v>
      </c>
      <c r="BG22" s="43">
        <f>'BAR BB| Open rates'!BG22*0.85</f>
        <v>26690</v>
      </c>
      <c r="BH22" s="43">
        <f>'BAR BB| Open rates'!BH22*0.85</f>
        <v>25840</v>
      </c>
      <c r="BI22" s="43">
        <f>'BAR BB| Open rates'!BI22*0.85</f>
        <v>25840</v>
      </c>
      <c r="BJ22" s="43">
        <f>'BAR BB| Open rates'!BJ22*0.85</f>
        <v>26690</v>
      </c>
      <c r="BK22" s="43">
        <f>'BAR BB| Open rates'!BK22*0.85</f>
        <v>25840</v>
      </c>
      <c r="BL22" s="43">
        <f>'BAR BB| Open rates'!BL22*0.85</f>
        <v>26690</v>
      </c>
      <c r="BM22" s="43">
        <f>'BAR BB| Open rates'!BM22*0.85</f>
        <v>25840</v>
      </c>
      <c r="BN22" s="43">
        <f>'BAR BB| Open rates'!BN22*0.85</f>
        <v>26690</v>
      </c>
      <c r="BO22" s="43">
        <f>'BAR BB| Open rates'!BO22*0.85</f>
        <v>29835</v>
      </c>
      <c r="BP22" s="43">
        <f>'BAR BB| Open rates'!BP22*0.85</f>
        <v>31705</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rates'!B24*0.85</f>
        <v>31280</v>
      </c>
      <c r="C24" s="43">
        <f>'BAR BB| Open rates'!C24*0.85</f>
        <v>30430</v>
      </c>
      <c r="D24" s="43">
        <f>'BAR BB| Open rates'!D24*0.85</f>
        <v>31280</v>
      </c>
      <c r="E24" s="43">
        <f>'BAR BB| Open rates'!E24*0.85</f>
        <v>30430</v>
      </c>
      <c r="F24" s="43">
        <f>'BAR BB| Open rates'!F24*0.85</f>
        <v>33575</v>
      </c>
      <c r="G24" s="43">
        <f>'BAR BB| Open rates'!G24*0.85</f>
        <v>31280</v>
      </c>
      <c r="H24" s="43">
        <f>'BAR BB| Open rates'!H24*0.85</f>
        <v>38080</v>
      </c>
      <c r="I24" s="43">
        <f>'BAR BB| Open rates'!I24*0.85</f>
        <v>43945</v>
      </c>
      <c r="J24" s="43">
        <f>'BAR BB| Open rates'!J24*0.85</f>
        <v>60180</v>
      </c>
      <c r="K24" s="43">
        <f>'BAR BB| Open rates'!K24*0.85</f>
        <v>40375</v>
      </c>
      <c r="L24" s="43">
        <f>'BAR BB| Open rates'!L24*0.85</f>
        <v>42245</v>
      </c>
      <c r="M24" s="43">
        <f>'BAR BB| Open rates'!M24*0.85</f>
        <v>40375</v>
      </c>
      <c r="N24" s="43">
        <f>'BAR BB| Open rates'!N24*0.85</f>
        <v>43945</v>
      </c>
      <c r="O24" s="43">
        <f>'BAR BB| Open rates'!O24*0.85</f>
        <v>45645</v>
      </c>
      <c r="P24" s="43">
        <f>'BAR BB| Open rates'!P24*0.85</f>
        <v>43945</v>
      </c>
      <c r="Q24" s="43">
        <f>'BAR BB| Open rates'!Q24*0.85</f>
        <v>45645</v>
      </c>
      <c r="R24" s="43">
        <f>'BAR BB| Open rates'!R24*0.85</f>
        <v>43945</v>
      </c>
      <c r="S24" s="43">
        <f>'BAR BB| Open rates'!S24*0.85</f>
        <v>45645</v>
      </c>
      <c r="T24" s="43">
        <f>'BAR BB| Open rates'!T24*0.85</f>
        <v>43945</v>
      </c>
      <c r="U24" s="43">
        <f>'BAR BB| Open rates'!U24*0.85</f>
        <v>45645</v>
      </c>
      <c r="V24" s="43">
        <f>'BAR BB| Open rates'!V24*0.85</f>
        <v>43945</v>
      </c>
      <c r="W24" s="43">
        <f>'BAR BB| Open rates'!W24*0.85</f>
        <v>45645</v>
      </c>
      <c r="X24" s="43">
        <f>'BAR BB| Open rates'!X24*0.85</f>
        <v>43945</v>
      </c>
      <c r="Y24" s="43">
        <f>'BAR BB| Open rates'!Y24*0.85</f>
        <v>45645</v>
      </c>
      <c r="Z24" s="43">
        <f>'BAR BB| Open rates'!Z24*0.85</f>
        <v>43945</v>
      </c>
      <c r="AA24" s="43">
        <f>'BAR BB| Open rates'!AA24*0.85</f>
        <v>45645</v>
      </c>
      <c r="AB24" s="43">
        <f>'BAR BB| Open rates'!AB24*0.85</f>
        <v>43945</v>
      </c>
      <c r="AC24" s="43">
        <f>'BAR BB| Open rates'!AC24*0.85</f>
        <v>45645</v>
      </c>
      <c r="AD24" s="43">
        <f>'BAR BB| Open rates'!AD24*0.85</f>
        <v>40375</v>
      </c>
      <c r="AE24" s="43">
        <f>'BAR BB| Open rates'!AE24*0.85</f>
        <v>42245</v>
      </c>
      <c r="AF24" s="43">
        <f>'BAR BB| Open rates'!AF24*0.85</f>
        <v>40375</v>
      </c>
      <c r="AG24" s="43">
        <f>'BAR BB| Open rates'!AG24*0.85</f>
        <v>37145</v>
      </c>
      <c r="AH24" s="43">
        <f>'BAR BB| Open rates'!AH24*0.85</f>
        <v>37145</v>
      </c>
      <c r="AI24" s="43">
        <f>'BAR BB| Open rates'!AI24*0.85</f>
        <v>35275</v>
      </c>
      <c r="AJ24" s="43">
        <f>'BAR BB| Open rates'!AJ24*0.85</f>
        <v>37145</v>
      </c>
      <c r="AK24" s="43">
        <f>'BAR BB| Open rates'!AK24*0.85</f>
        <v>35275</v>
      </c>
      <c r="AL24" s="43">
        <f>'BAR BB| Open rates'!AL24*0.85</f>
        <v>37145</v>
      </c>
      <c r="AM24" s="43">
        <f>'BAR BB| Open rates'!AM24*0.85</f>
        <v>35275</v>
      </c>
      <c r="AN24" s="43">
        <f>'BAR BB| Open rates'!AN24*0.85</f>
        <v>37145</v>
      </c>
      <c r="AO24" s="43">
        <f>'BAR BB| Open rates'!AO24*0.85</f>
        <v>35275</v>
      </c>
      <c r="AP24" s="43">
        <f>'BAR BB| Open rates'!AP24*0.85</f>
        <v>33830</v>
      </c>
      <c r="AQ24" s="43">
        <f>'BAR BB| Open rates'!AQ24*0.85</f>
        <v>32130</v>
      </c>
      <c r="AR24" s="43">
        <f>'BAR BB| Open rates'!AR24*0.85</f>
        <v>33830</v>
      </c>
      <c r="AS24" s="43">
        <f>'BAR BB| Open rates'!AS24*0.85</f>
        <v>32130</v>
      </c>
      <c r="AT24" s="43">
        <f>'BAR BB| Open rates'!AT24*0.85</f>
        <v>33830</v>
      </c>
      <c r="AU24" s="43">
        <f>'BAR BB| Open rates'!AU24*0.85</f>
        <v>32130</v>
      </c>
      <c r="AV24" s="43">
        <f>'BAR BB| Open rates'!AV24*0.85</f>
        <v>33830</v>
      </c>
      <c r="AW24" s="43">
        <f>'BAR BB| Open rates'!AW24*0.85</f>
        <v>32130</v>
      </c>
      <c r="AX24" s="43">
        <f>'BAR BB| Open rates'!AX24*0.85</f>
        <v>33830</v>
      </c>
      <c r="AY24" s="43">
        <f>'BAR BB| Open rates'!AY24*0.85</f>
        <v>35275</v>
      </c>
      <c r="AZ24" s="43">
        <f>'BAR BB| Open rates'!AZ24*0.85</f>
        <v>37145</v>
      </c>
      <c r="BA24" s="43">
        <f>'BAR BB| Open rates'!BA24*0.85</f>
        <v>31280</v>
      </c>
      <c r="BB24" s="43">
        <f>'BAR BB| Open rates'!BB24*0.85</f>
        <v>29580</v>
      </c>
      <c r="BC24" s="43">
        <f>'BAR BB| Open rates'!BC24*0.85</f>
        <v>30430</v>
      </c>
      <c r="BD24" s="43">
        <f>'BAR BB| Open rates'!BD24*0.85</f>
        <v>29580</v>
      </c>
      <c r="BE24" s="43">
        <f>'BAR BB| Open rates'!BE24*0.85</f>
        <v>30430</v>
      </c>
      <c r="BF24" s="43">
        <f>'BAR BB| Open rates'!BF24*0.85</f>
        <v>29580</v>
      </c>
      <c r="BG24" s="43">
        <f>'BAR BB| Open rates'!BG24*0.85</f>
        <v>30430</v>
      </c>
      <c r="BH24" s="43">
        <f>'BAR BB| Open rates'!BH24*0.85</f>
        <v>29580</v>
      </c>
      <c r="BI24" s="43">
        <f>'BAR BB| Open rates'!BI24*0.85</f>
        <v>29580</v>
      </c>
      <c r="BJ24" s="43">
        <f>'BAR BB| Open rates'!BJ24*0.85</f>
        <v>30430</v>
      </c>
      <c r="BK24" s="43">
        <f>'BAR BB| Open rates'!BK24*0.85</f>
        <v>29580</v>
      </c>
      <c r="BL24" s="43">
        <f>'BAR BB| Open rates'!BL24*0.85</f>
        <v>30430</v>
      </c>
      <c r="BM24" s="43">
        <f>'BAR BB| Open rates'!BM24*0.85</f>
        <v>29580</v>
      </c>
      <c r="BN24" s="43">
        <f>'BAR BB| Open rates'!BN24*0.85</f>
        <v>30430</v>
      </c>
      <c r="BO24" s="43">
        <f>'BAR BB| Open rates'!BO24*0.85</f>
        <v>33575</v>
      </c>
      <c r="BP24" s="43">
        <f>'BAR BB| Open rates'!BP24*0.85</f>
        <v>35445</v>
      </c>
    </row>
    <row r="25" spans="1:68" s="36" customFormat="1" ht="12" customHeight="1" x14ac:dyDescent="0.2">
      <c r="A25" s="237">
        <v>2</v>
      </c>
      <c r="B25" s="43">
        <f>'BAR BB| Open rates'!B25*0.85</f>
        <v>33830</v>
      </c>
      <c r="C25" s="43">
        <f>'BAR BB| Open rates'!C25*0.85</f>
        <v>32980</v>
      </c>
      <c r="D25" s="43">
        <f>'BAR BB| Open rates'!D25*0.85</f>
        <v>33830</v>
      </c>
      <c r="E25" s="43">
        <f>'BAR BB| Open rates'!E25*0.85</f>
        <v>32980</v>
      </c>
      <c r="F25" s="43">
        <f>'BAR BB| Open rates'!F25*0.85</f>
        <v>36125</v>
      </c>
      <c r="G25" s="43">
        <f>'BAR BB| Open rates'!G25*0.85</f>
        <v>33830</v>
      </c>
      <c r="H25" s="43">
        <f>'BAR BB| Open rates'!H25*0.85</f>
        <v>40630</v>
      </c>
      <c r="I25" s="43">
        <f>'BAR BB| Open rates'!I25*0.85</f>
        <v>46495</v>
      </c>
      <c r="J25" s="43">
        <f>'BAR BB| Open rates'!J25*0.85</f>
        <v>62730</v>
      </c>
      <c r="K25" s="43">
        <f>'BAR BB| Open rates'!K25*0.85</f>
        <v>42925</v>
      </c>
      <c r="L25" s="43">
        <f>'BAR BB| Open rates'!L25*0.85</f>
        <v>44795</v>
      </c>
      <c r="M25" s="43">
        <f>'BAR BB| Open rates'!M25*0.85</f>
        <v>42925</v>
      </c>
      <c r="N25" s="43">
        <f>'BAR BB| Open rates'!N25*0.85</f>
        <v>46495</v>
      </c>
      <c r="O25" s="43">
        <f>'BAR BB| Open rates'!O25*0.85</f>
        <v>48195</v>
      </c>
      <c r="P25" s="43">
        <f>'BAR BB| Open rates'!P25*0.85</f>
        <v>46495</v>
      </c>
      <c r="Q25" s="43">
        <f>'BAR BB| Open rates'!Q25*0.85</f>
        <v>48195</v>
      </c>
      <c r="R25" s="43">
        <f>'BAR BB| Open rates'!R25*0.85</f>
        <v>46495</v>
      </c>
      <c r="S25" s="43">
        <f>'BAR BB| Open rates'!S25*0.85</f>
        <v>48195</v>
      </c>
      <c r="T25" s="43">
        <f>'BAR BB| Open rates'!T25*0.85</f>
        <v>46495</v>
      </c>
      <c r="U25" s="43">
        <f>'BAR BB| Open rates'!U25*0.85</f>
        <v>48195</v>
      </c>
      <c r="V25" s="43">
        <f>'BAR BB| Open rates'!V25*0.85</f>
        <v>46495</v>
      </c>
      <c r="W25" s="43">
        <f>'BAR BB| Open rates'!W25*0.85</f>
        <v>48195</v>
      </c>
      <c r="X25" s="43">
        <f>'BAR BB| Open rates'!X25*0.85</f>
        <v>46495</v>
      </c>
      <c r="Y25" s="43">
        <f>'BAR BB| Open rates'!Y25*0.85</f>
        <v>48195</v>
      </c>
      <c r="Z25" s="43">
        <f>'BAR BB| Open rates'!Z25*0.85</f>
        <v>46495</v>
      </c>
      <c r="AA25" s="43">
        <f>'BAR BB| Open rates'!AA25*0.85</f>
        <v>48195</v>
      </c>
      <c r="AB25" s="43">
        <f>'BAR BB| Open rates'!AB25*0.85</f>
        <v>46495</v>
      </c>
      <c r="AC25" s="43">
        <f>'BAR BB| Open rates'!AC25*0.85</f>
        <v>48195</v>
      </c>
      <c r="AD25" s="43">
        <f>'BAR BB| Open rates'!AD25*0.85</f>
        <v>42925</v>
      </c>
      <c r="AE25" s="43">
        <f>'BAR BB| Open rates'!AE25*0.85</f>
        <v>44795</v>
      </c>
      <c r="AF25" s="43">
        <f>'BAR BB| Open rates'!AF25*0.85</f>
        <v>42925</v>
      </c>
      <c r="AG25" s="43">
        <f>'BAR BB| Open rates'!AG25*0.85</f>
        <v>39695</v>
      </c>
      <c r="AH25" s="43">
        <f>'BAR BB| Open rates'!AH25*0.85</f>
        <v>39695</v>
      </c>
      <c r="AI25" s="43">
        <f>'BAR BB| Open rates'!AI25*0.85</f>
        <v>37825</v>
      </c>
      <c r="AJ25" s="43">
        <f>'BAR BB| Open rates'!AJ25*0.85</f>
        <v>39695</v>
      </c>
      <c r="AK25" s="43">
        <f>'BAR BB| Open rates'!AK25*0.85</f>
        <v>37825</v>
      </c>
      <c r="AL25" s="43">
        <f>'BAR BB| Open rates'!AL25*0.85</f>
        <v>39695</v>
      </c>
      <c r="AM25" s="43">
        <f>'BAR BB| Open rates'!AM25*0.85</f>
        <v>37825</v>
      </c>
      <c r="AN25" s="43">
        <f>'BAR BB| Open rates'!AN25*0.85</f>
        <v>39695</v>
      </c>
      <c r="AO25" s="43">
        <f>'BAR BB| Open rates'!AO25*0.85</f>
        <v>37825</v>
      </c>
      <c r="AP25" s="43">
        <f>'BAR BB| Open rates'!AP25*0.85</f>
        <v>36380</v>
      </c>
      <c r="AQ25" s="43">
        <f>'BAR BB| Open rates'!AQ25*0.85</f>
        <v>34680</v>
      </c>
      <c r="AR25" s="43">
        <f>'BAR BB| Open rates'!AR25*0.85</f>
        <v>36380</v>
      </c>
      <c r="AS25" s="43">
        <f>'BAR BB| Open rates'!AS25*0.85</f>
        <v>34680</v>
      </c>
      <c r="AT25" s="43">
        <f>'BAR BB| Open rates'!AT25*0.85</f>
        <v>36380</v>
      </c>
      <c r="AU25" s="43">
        <f>'BAR BB| Open rates'!AU25*0.85</f>
        <v>34680</v>
      </c>
      <c r="AV25" s="43">
        <f>'BAR BB| Open rates'!AV25*0.85</f>
        <v>36380</v>
      </c>
      <c r="AW25" s="43">
        <f>'BAR BB| Open rates'!AW25*0.85</f>
        <v>34680</v>
      </c>
      <c r="AX25" s="43">
        <f>'BAR BB| Open rates'!AX25*0.85</f>
        <v>36380</v>
      </c>
      <c r="AY25" s="43">
        <f>'BAR BB| Open rates'!AY25*0.85</f>
        <v>37825</v>
      </c>
      <c r="AZ25" s="43">
        <f>'BAR BB| Open rates'!AZ25*0.85</f>
        <v>39695</v>
      </c>
      <c r="BA25" s="43">
        <f>'BAR BB| Open rates'!BA25*0.85</f>
        <v>33830</v>
      </c>
      <c r="BB25" s="43">
        <f>'BAR BB| Open rates'!BB25*0.85</f>
        <v>32130</v>
      </c>
      <c r="BC25" s="43">
        <f>'BAR BB| Open rates'!BC25*0.85</f>
        <v>32980</v>
      </c>
      <c r="BD25" s="43">
        <f>'BAR BB| Open rates'!BD25*0.85</f>
        <v>32130</v>
      </c>
      <c r="BE25" s="43">
        <f>'BAR BB| Open rates'!BE25*0.85</f>
        <v>32980</v>
      </c>
      <c r="BF25" s="43">
        <f>'BAR BB| Open rates'!BF25*0.85</f>
        <v>32130</v>
      </c>
      <c r="BG25" s="43">
        <f>'BAR BB| Open rates'!BG25*0.85</f>
        <v>32980</v>
      </c>
      <c r="BH25" s="43">
        <f>'BAR BB| Open rates'!BH25*0.85</f>
        <v>32130</v>
      </c>
      <c r="BI25" s="43">
        <f>'BAR BB| Open rates'!BI25*0.85</f>
        <v>32130</v>
      </c>
      <c r="BJ25" s="43">
        <f>'BAR BB| Open rates'!BJ25*0.85</f>
        <v>32980</v>
      </c>
      <c r="BK25" s="43">
        <f>'BAR BB| Open rates'!BK25*0.85</f>
        <v>32130</v>
      </c>
      <c r="BL25" s="43">
        <f>'BAR BB| Open rates'!BL25*0.85</f>
        <v>32980</v>
      </c>
      <c r="BM25" s="43">
        <f>'BAR BB| Open rates'!BM25*0.85</f>
        <v>32130</v>
      </c>
      <c r="BN25" s="43">
        <f>'BAR BB| Open rates'!BN25*0.85</f>
        <v>32980</v>
      </c>
      <c r="BO25" s="43">
        <f>'BAR BB| Open rates'!BO25*0.85</f>
        <v>36125</v>
      </c>
      <c r="BP25" s="43">
        <f>'BAR BB| Open rates'!BP25*0.85</f>
        <v>37995</v>
      </c>
    </row>
    <row r="26" spans="1:68" s="36" customFormat="1" ht="12" customHeight="1" x14ac:dyDescent="0.2">
      <c r="A26" s="237">
        <v>3</v>
      </c>
      <c r="B26" s="43">
        <f>'BAR BB| Open rates'!B26*0.85</f>
        <v>36380</v>
      </c>
      <c r="C26" s="43">
        <f>'BAR BB| Open rates'!C26*0.85</f>
        <v>35530</v>
      </c>
      <c r="D26" s="43">
        <f>'BAR BB| Open rates'!D26*0.85</f>
        <v>36380</v>
      </c>
      <c r="E26" s="43">
        <f>'BAR BB| Open rates'!E26*0.85</f>
        <v>35530</v>
      </c>
      <c r="F26" s="43">
        <f>'BAR BB| Open rates'!F26*0.85</f>
        <v>38675</v>
      </c>
      <c r="G26" s="43">
        <f>'BAR BB| Open rates'!G26*0.85</f>
        <v>36380</v>
      </c>
      <c r="H26" s="43">
        <f>'BAR BB| Open rates'!H26*0.85</f>
        <v>43180</v>
      </c>
      <c r="I26" s="43">
        <f>'BAR BB| Open rates'!I26*0.85</f>
        <v>49045</v>
      </c>
      <c r="J26" s="43">
        <f>'BAR BB| Open rates'!J26*0.85</f>
        <v>65280</v>
      </c>
      <c r="K26" s="43">
        <f>'BAR BB| Open rates'!K26*0.85</f>
        <v>45475</v>
      </c>
      <c r="L26" s="43">
        <f>'BAR BB| Open rates'!L26*0.85</f>
        <v>47345</v>
      </c>
      <c r="M26" s="43">
        <f>'BAR BB| Open rates'!M26*0.85</f>
        <v>45475</v>
      </c>
      <c r="N26" s="43">
        <f>'BAR BB| Open rates'!N26*0.85</f>
        <v>49045</v>
      </c>
      <c r="O26" s="43">
        <f>'BAR BB| Open rates'!O26*0.85</f>
        <v>50745</v>
      </c>
      <c r="P26" s="43">
        <f>'BAR BB| Open rates'!P26*0.85</f>
        <v>49045</v>
      </c>
      <c r="Q26" s="43">
        <f>'BAR BB| Open rates'!Q26*0.85</f>
        <v>50745</v>
      </c>
      <c r="R26" s="43">
        <f>'BAR BB| Open rates'!R26*0.85</f>
        <v>49045</v>
      </c>
      <c r="S26" s="43">
        <f>'BAR BB| Open rates'!S26*0.85</f>
        <v>50745</v>
      </c>
      <c r="T26" s="43">
        <f>'BAR BB| Open rates'!T26*0.85</f>
        <v>49045</v>
      </c>
      <c r="U26" s="43">
        <f>'BAR BB| Open rates'!U26*0.85</f>
        <v>50745</v>
      </c>
      <c r="V26" s="43">
        <f>'BAR BB| Open rates'!V26*0.85</f>
        <v>49045</v>
      </c>
      <c r="W26" s="43">
        <f>'BAR BB| Open rates'!W26*0.85</f>
        <v>50745</v>
      </c>
      <c r="X26" s="43">
        <f>'BAR BB| Open rates'!X26*0.85</f>
        <v>49045</v>
      </c>
      <c r="Y26" s="43">
        <f>'BAR BB| Open rates'!Y26*0.85</f>
        <v>50745</v>
      </c>
      <c r="Z26" s="43">
        <f>'BAR BB| Open rates'!Z26*0.85</f>
        <v>49045</v>
      </c>
      <c r="AA26" s="43">
        <f>'BAR BB| Open rates'!AA26*0.85</f>
        <v>50745</v>
      </c>
      <c r="AB26" s="43">
        <f>'BAR BB| Open rates'!AB26*0.85</f>
        <v>49045</v>
      </c>
      <c r="AC26" s="43">
        <f>'BAR BB| Open rates'!AC26*0.85</f>
        <v>50745</v>
      </c>
      <c r="AD26" s="43">
        <f>'BAR BB| Open rates'!AD26*0.85</f>
        <v>45475</v>
      </c>
      <c r="AE26" s="43">
        <f>'BAR BB| Open rates'!AE26*0.85</f>
        <v>47345</v>
      </c>
      <c r="AF26" s="43">
        <f>'BAR BB| Open rates'!AF26*0.85</f>
        <v>45475</v>
      </c>
      <c r="AG26" s="43">
        <f>'BAR BB| Open rates'!AG26*0.85</f>
        <v>42245</v>
      </c>
      <c r="AH26" s="43">
        <f>'BAR BB| Open rates'!AH26*0.85</f>
        <v>42245</v>
      </c>
      <c r="AI26" s="43">
        <f>'BAR BB| Open rates'!AI26*0.85</f>
        <v>40375</v>
      </c>
      <c r="AJ26" s="43">
        <f>'BAR BB| Open rates'!AJ26*0.85</f>
        <v>42245</v>
      </c>
      <c r="AK26" s="43">
        <f>'BAR BB| Open rates'!AK26*0.85</f>
        <v>40375</v>
      </c>
      <c r="AL26" s="43">
        <f>'BAR BB| Open rates'!AL26*0.85</f>
        <v>42245</v>
      </c>
      <c r="AM26" s="43">
        <f>'BAR BB| Open rates'!AM26*0.85</f>
        <v>40375</v>
      </c>
      <c r="AN26" s="43">
        <f>'BAR BB| Open rates'!AN26*0.85</f>
        <v>42245</v>
      </c>
      <c r="AO26" s="43">
        <f>'BAR BB| Open rates'!AO26*0.85</f>
        <v>40375</v>
      </c>
      <c r="AP26" s="43">
        <f>'BAR BB| Open rates'!AP26*0.85</f>
        <v>38930</v>
      </c>
      <c r="AQ26" s="43">
        <f>'BAR BB| Open rates'!AQ26*0.85</f>
        <v>37230</v>
      </c>
      <c r="AR26" s="43">
        <f>'BAR BB| Open rates'!AR26*0.85</f>
        <v>38930</v>
      </c>
      <c r="AS26" s="43">
        <f>'BAR BB| Open rates'!AS26*0.85</f>
        <v>37230</v>
      </c>
      <c r="AT26" s="43">
        <f>'BAR BB| Open rates'!AT26*0.85</f>
        <v>38930</v>
      </c>
      <c r="AU26" s="43">
        <f>'BAR BB| Open rates'!AU26*0.85</f>
        <v>37230</v>
      </c>
      <c r="AV26" s="43">
        <f>'BAR BB| Open rates'!AV26*0.85</f>
        <v>38930</v>
      </c>
      <c r="AW26" s="43">
        <f>'BAR BB| Open rates'!AW26*0.85</f>
        <v>37230</v>
      </c>
      <c r="AX26" s="43">
        <f>'BAR BB| Open rates'!AX26*0.85</f>
        <v>38930</v>
      </c>
      <c r="AY26" s="43">
        <f>'BAR BB| Open rates'!AY26*0.85</f>
        <v>40375</v>
      </c>
      <c r="AZ26" s="43">
        <f>'BAR BB| Open rates'!AZ26*0.85</f>
        <v>42245</v>
      </c>
      <c r="BA26" s="43">
        <f>'BAR BB| Open rates'!BA26*0.85</f>
        <v>36380</v>
      </c>
      <c r="BB26" s="43">
        <f>'BAR BB| Open rates'!BB26*0.85</f>
        <v>34680</v>
      </c>
      <c r="BC26" s="43">
        <f>'BAR BB| Open rates'!BC26*0.85</f>
        <v>35530</v>
      </c>
      <c r="BD26" s="43">
        <f>'BAR BB| Open rates'!BD26*0.85</f>
        <v>34680</v>
      </c>
      <c r="BE26" s="43">
        <f>'BAR BB| Open rates'!BE26*0.85</f>
        <v>35530</v>
      </c>
      <c r="BF26" s="43">
        <f>'BAR BB| Open rates'!BF26*0.85</f>
        <v>34680</v>
      </c>
      <c r="BG26" s="43">
        <f>'BAR BB| Open rates'!BG26*0.85</f>
        <v>35530</v>
      </c>
      <c r="BH26" s="43">
        <f>'BAR BB| Open rates'!BH26*0.85</f>
        <v>34680</v>
      </c>
      <c r="BI26" s="43">
        <f>'BAR BB| Open rates'!BI26*0.85</f>
        <v>34680</v>
      </c>
      <c r="BJ26" s="43">
        <f>'BAR BB| Open rates'!BJ26*0.85</f>
        <v>35530</v>
      </c>
      <c r="BK26" s="43">
        <f>'BAR BB| Open rates'!BK26*0.85</f>
        <v>34680</v>
      </c>
      <c r="BL26" s="43">
        <f>'BAR BB| Open rates'!BL26*0.85</f>
        <v>35530</v>
      </c>
      <c r="BM26" s="43">
        <f>'BAR BB| Open rates'!BM26*0.85</f>
        <v>34680</v>
      </c>
      <c r="BN26" s="43">
        <f>'BAR BB| Open rates'!BN26*0.85</f>
        <v>35530</v>
      </c>
      <c r="BO26" s="43">
        <f>'BAR BB| Open rates'!BO26*0.85</f>
        <v>38675</v>
      </c>
      <c r="BP26" s="43">
        <f>'BAR BB| Open rates'!BP26*0.85</f>
        <v>40545</v>
      </c>
    </row>
    <row r="27" spans="1:68" s="36" customFormat="1" ht="12" customHeight="1" x14ac:dyDescent="0.2">
      <c r="A27" s="237">
        <v>4</v>
      </c>
      <c r="B27" s="43">
        <f>'BAR BB| Open rates'!B27*0.85</f>
        <v>38930</v>
      </c>
      <c r="C27" s="43">
        <f>'BAR BB| Open rates'!C27*0.85</f>
        <v>38080</v>
      </c>
      <c r="D27" s="43">
        <f>'BAR BB| Open rates'!D27*0.85</f>
        <v>38930</v>
      </c>
      <c r="E27" s="43">
        <f>'BAR BB| Open rates'!E27*0.85</f>
        <v>38080</v>
      </c>
      <c r="F27" s="43">
        <f>'BAR BB| Open rates'!F27*0.85</f>
        <v>41225</v>
      </c>
      <c r="G27" s="43">
        <f>'BAR BB| Open rates'!G27*0.85</f>
        <v>38930</v>
      </c>
      <c r="H27" s="43">
        <f>'BAR BB| Open rates'!H27*0.85</f>
        <v>45730</v>
      </c>
      <c r="I27" s="43">
        <f>'BAR BB| Open rates'!I27*0.85</f>
        <v>51595</v>
      </c>
      <c r="J27" s="43">
        <f>'BAR BB| Open rates'!J27*0.85</f>
        <v>67830</v>
      </c>
      <c r="K27" s="43">
        <f>'BAR BB| Open rates'!K27*0.85</f>
        <v>48025</v>
      </c>
      <c r="L27" s="43">
        <f>'BAR BB| Open rates'!L27*0.85</f>
        <v>49895</v>
      </c>
      <c r="M27" s="43">
        <f>'BAR BB| Open rates'!M27*0.85</f>
        <v>48025</v>
      </c>
      <c r="N27" s="43">
        <f>'BAR BB| Open rates'!N27*0.85</f>
        <v>51595</v>
      </c>
      <c r="O27" s="43">
        <f>'BAR BB| Open rates'!O27*0.85</f>
        <v>53295</v>
      </c>
      <c r="P27" s="43">
        <f>'BAR BB| Open rates'!P27*0.85</f>
        <v>51595</v>
      </c>
      <c r="Q27" s="43">
        <f>'BAR BB| Open rates'!Q27*0.85</f>
        <v>53295</v>
      </c>
      <c r="R27" s="43">
        <f>'BAR BB| Open rates'!R27*0.85</f>
        <v>51595</v>
      </c>
      <c r="S27" s="43">
        <f>'BAR BB| Open rates'!S27*0.85</f>
        <v>53295</v>
      </c>
      <c r="T27" s="43">
        <f>'BAR BB| Open rates'!T27*0.85</f>
        <v>51595</v>
      </c>
      <c r="U27" s="43">
        <f>'BAR BB| Open rates'!U27*0.85</f>
        <v>53295</v>
      </c>
      <c r="V27" s="43">
        <f>'BAR BB| Open rates'!V27*0.85</f>
        <v>51595</v>
      </c>
      <c r="W27" s="43">
        <f>'BAR BB| Open rates'!W27*0.85</f>
        <v>53295</v>
      </c>
      <c r="X27" s="43">
        <f>'BAR BB| Open rates'!X27*0.85</f>
        <v>51595</v>
      </c>
      <c r="Y27" s="43">
        <f>'BAR BB| Open rates'!Y27*0.85</f>
        <v>53295</v>
      </c>
      <c r="Z27" s="43">
        <f>'BAR BB| Open rates'!Z27*0.85</f>
        <v>51595</v>
      </c>
      <c r="AA27" s="43">
        <f>'BAR BB| Open rates'!AA27*0.85</f>
        <v>53295</v>
      </c>
      <c r="AB27" s="43">
        <f>'BAR BB| Open rates'!AB27*0.85</f>
        <v>51595</v>
      </c>
      <c r="AC27" s="43">
        <f>'BAR BB| Open rates'!AC27*0.85</f>
        <v>53295</v>
      </c>
      <c r="AD27" s="43">
        <f>'BAR BB| Open rates'!AD27*0.85</f>
        <v>48025</v>
      </c>
      <c r="AE27" s="43">
        <f>'BAR BB| Open rates'!AE27*0.85</f>
        <v>49895</v>
      </c>
      <c r="AF27" s="43">
        <f>'BAR BB| Open rates'!AF27*0.85</f>
        <v>48025</v>
      </c>
      <c r="AG27" s="43">
        <f>'BAR BB| Open rates'!AG27*0.85</f>
        <v>44795</v>
      </c>
      <c r="AH27" s="43">
        <f>'BAR BB| Open rates'!AH27*0.85</f>
        <v>44795</v>
      </c>
      <c r="AI27" s="43">
        <f>'BAR BB| Open rates'!AI27*0.85</f>
        <v>42925</v>
      </c>
      <c r="AJ27" s="43">
        <f>'BAR BB| Open rates'!AJ27*0.85</f>
        <v>44795</v>
      </c>
      <c r="AK27" s="43">
        <f>'BAR BB| Open rates'!AK27*0.85</f>
        <v>42925</v>
      </c>
      <c r="AL27" s="43">
        <f>'BAR BB| Open rates'!AL27*0.85</f>
        <v>44795</v>
      </c>
      <c r="AM27" s="43">
        <f>'BAR BB| Open rates'!AM27*0.85</f>
        <v>42925</v>
      </c>
      <c r="AN27" s="43">
        <f>'BAR BB| Open rates'!AN27*0.85</f>
        <v>44795</v>
      </c>
      <c r="AO27" s="43">
        <f>'BAR BB| Open rates'!AO27*0.85</f>
        <v>42925</v>
      </c>
      <c r="AP27" s="43">
        <f>'BAR BB| Open rates'!AP27*0.85</f>
        <v>41480</v>
      </c>
      <c r="AQ27" s="43">
        <f>'BAR BB| Open rates'!AQ27*0.85</f>
        <v>39780</v>
      </c>
      <c r="AR27" s="43">
        <f>'BAR BB| Open rates'!AR27*0.85</f>
        <v>41480</v>
      </c>
      <c r="AS27" s="43">
        <f>'BAR BB| Open rates'!AS27*0.85</f>
        <v>39780</v>
      </c>
      <c r="AT27" s="43">
        <f>'BAR BB| Open rates'!AT27*0.85</f>
        <v>41480</v>
      </c>
      <c r="AU27" s="43">
        <f>'BAR BB| Open rates'!AU27*0.85</f>
        <v>39780</v>
      </c>
      <c r="AV27" s="43">
        <f>'BAR BB| Open rates'!AV27*0.85</f>
        <v>41480</v>
      </c>
      <c r="AW27" s="43">
        <f>'BAR BB| Open rates'!AW27*0.85</f>
        <v>39780</v>
      </c>
      <c r="AX27" s="43">
        <f>'BAR BB| Open rates'!AX27*0.85</f>
        <v>41480</v>
      </c>
      <c r="AY27" s="43">
        <f>'BAR BB| Open rates'!AY27*0.85</f>
        <v>42925</v>
      </c>
      <c r="AZ27" s="43">
        <f>'BAR BB| Open rates'!AZ27*0.85</f>
        <v>44795</v>
      </c>
      <c r="BA27" s="43">
        <f>'BAR BB| Open rates'!BA27*0.85</f>
        <v>38930</v>
      </c>
      <c r="BB27" s="43">
        <f>'BAR BB| Open rates'!BB27*0.85</f>
        <v>37230</v>
      </c>
      <c r="BC27" s="43">
        <f>'BAR BB| Open rates'!BC27*0.85</f>
        <v>38080</v>
      </c>
      <c r="BD27" s="43">
        <f>'BAR BB| Open rates'!BD27*0.85</f>
        <v>37230</v>
      </c>
      <c r="BE27" s="43">
        <f>'BAR BB| Open rates'!BE27*0.85</f>
        <v>38080</v>
      </c>
      <c r="BF27" s="43">
        <f>'BAR BB| Open rates'!BF27*0.85</f>
        <v>37230</v>
      </c>
      <c r="BG27" s="43">
        <f>'BAR BB| Open rates'!BG27*0.85</f>
        <v>38080</v>
      </c>
      <c r="BH27" s="43">
        <f>'BAR BB| Open rates'!BH27*0.85</f>
        <v>37230</v>
      </c>
      <c r="BI27" s="43">
        <f>'BAR BB| Open rates'!BI27*0.85</f>
        <v>37230</v>
      </c>
      <c r="BJ27" s="43">
        <f>'BAR BB| Open rates'!BJ27*0.85</f>
        <v>38080</v>
      </c>
      <c r="BK27" s="43">
        <f>'BAR BB| Open rates'!BK27*0.85</f>
        <v>37230</v>
      </c>
      <c r="BL27" s="43">
        <f>'BAR BB| Open rates'!BL27*0.85</f>
        <v>38080</v>
      </c>
      <c r="BM27" s="43">
        <f>'BAR BB| Open rates'!BM27*0.85</f>
        <v>37230</v>
      </c>
      <c r="BN27" s="43">
        <f>'BAR BB| Open rates'!BN27*0.85</f>
        <v>38080</v>
      </c>
      <c r="BO27" s="43">
        <f>'BAR BB| Open rates'!BO27*0.85</f>
        <v>41225</v>
      </c>
      <c r="BP27" s="43">
        <f>'BAR BB| Open rates'!BP27*0.85</f>
        <v>43095</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rates'!B29*0.85</f>
        <v>33830</v>
      </c>
      <c r="C29" s="43">
        <f>'BAR BB| Open rates'!C29*0.85</f>
        <v>32980</v>
      </c>
      <c r="D29" s="43">
        <f>'BAR BB| Open rates'!D29*0.85</f>
        <v>33830</v>
      </c>
      <c r="E29" s="43">
        <f>'BAR BB| Open rates'!E29*0.85</f>
        <v>32980</v>
      </c>
      <c r="F29" s="43">
        <f>'BAR BB| Open rates'!F29*0.85</f>
        <v>36125</v>
      </c>
      <c r="G29" s="43">
        <f>'BAR BB| Open rates'!G29*0.85</f>
        <v>33830</v>
      </c>
      <c r="H29" s="43">
        <f>'BAR BB| Open rates'!H29*0.85</f>
        <v>39780</v>
      </c>
      <c r="I29" s="43">
        <f>'BAR BB| Open rates'!I29*0.85</f>
        <v>45645</v>
      </c>
      <c r="J29" s="43">
        <f>'BAR BB| Open rates'!J29*0.85</f>
        <v>61880</v>
      </c>
      <c r="K29" s="43">
        <f>'BAR BB| Open rates'!K29*0.85</f>
        <v>42075</v>
      </c>
      <c r="L29" s="43">
        <f>'BAR BB| Open rates'!L29*0.85</f>
        <v>43945</v>
      </c>
      <c r="M29" s="43">
        <f>'BAR BB| Open rates'!M29*0.85</f>
        <v>42075</v>
      </c>
      <c r="N29" s="43">
        <f>'BAR BB| Open rates'!N29*0.85</f>
        <v>45645</v>
      </c>
      <c r="O29" s="43">
        <f>'BAR BB| Open rates'!O29*0.85</f>
        <v>47345</v>
      </c>
      <c r="P29" s="43">
        <f>'BAR BB| Open rates'!P29*0.85</f>
        <v>45645</v>
      </c>
      <c r="Q29" s="43">
        <f>'BAR BB| Open rates'!Q29*0.85</f>
        <v>47345</v>
      </c>
      <c r="R29" s="43">
        <f>'BAR BB| Open rates'!R29*0.85</f>
        <v>45645</v>
      </c>
      <c r="S29" s="43">
        <f>'BAR BB| Open rates'!S29*0.85</f>
        <v>47345</v>
      </c>
      <c r="T29" s="43">
        <f>'BAR BB| Open rates'!T29*0.85</f>
        <v>45645</v>
      </c>
      <c r="U29" s="43">
        <f>'BAR BB| Open rates'!U29*0.85</f>
        <v>47345</v>
      </c>
      <c r="V29" s="43">
        <f>'BAR BB| Open rates'!V29*0.85</f>
        <v>45645</v>
      </c>
      <c r="W29" s="43">
        <f>'BAR BB| Open rates'!W29*0.85</f>
        <v>47345</v>
      </c>
      <c r="X29" s="43">
        <f>'BAR BB| Open rates'!X29*0.85</f>
        <v>45645</v>
      </c>
      <c r="Y29" s="43">
        <f>'BAR BB| Open rates'!Y29*0.85</f>
        <v>47345</v>
      </c>
      <c r="Z29" s="43">
        <f>'BAR BB| Open rates'!Z29*0.85</f>
        <v>45645</v>
      </c>
      <c r="AA29" s="43">
        <f>'BAR BB| Open rates'!AA29*0.85</f>
        <v>47345</v>
      </c>
      <c r="AB29" s="43">
        <f>'BAR BB| Open rates'!AB29*0.85</f>
        <v>45645</v>
      </c>
      <c r="AC29" s="43">
        <f>'BAR BB| Open rates'!AC29*0.85</f>
        <v>47345</v>
      </c>
      <c r="AD29" s="43">
        <f>'BAR BB| Open rates'!AD29*0.85</f>
        <v>42075</v>
      </c>
      <c r="AE29" s="43">
        <f>'BAR BB| Open rates'!AE29*0.85</f>
        <v>43945</v>
      </c>
      <c r="AF29" s="43">
        <f>'BAR BB| Open rates'!AF29*0.85</f>
        <v>42075</v>
      </c>
      <c r="AG29" s="43">
        <f>'BAR BB| Open rates'!AG29*0.85</f>
        <v>40545</v>
      </c>
      <c r="AH29" s="43">
        <f>'BAR BB| Open rates'!AH29*0.85</f>
        <v>40545</v>
      </c>
      <c r="AI29" s="43">
        <f>'BAR BB| Open rates'!AI29*0.85</f>
        <v>38675</v>
      </c>
      <c r="AJ29" s="43">
        <f>'BAR BB| Open rates'!AJ29*0.85</f>
        <v>40545</v>
      </c>
      <c r="AK29" s="43">
        <f>'BAR BB| Open rates'!AK29*0.85</f>
        <v>38675</v>
      </c>
      <c r="AL29" s="43">
        <f>'BAR BB| Open rates'!AL29*0.85</f>
        <v>40545</v>
      </c>
      <c r="AM29" s="43">
        <f>'BAR BB| Open rates'!AM29*0.85</f>
        <v>38675</v>
      </c>
      <c r="AN29" s="43">
        <f>'BAR BB| Open rates'!AN29*0.85</f>
        <v>40545</v>
      </c>
      <c r="AO29" s="43">
        <f>'BAR BB| Open rates'!AO29*0.85</f>
        <v>38675</v>
      </c>
      <c r="AP29" s="43">
        <f>'BAR BB| Open rates'!AP29*0.85</f>
        <v>35530</v>
      </c>
      <c r="AQ29" s="43">
        <f>'BAR BB| Open rates'!AQ29*0.85</f>
        <v>33830</v>
      </c>
      <c r="AR29" s="43">
        <f>'BAR BB| Open rates'!AR29*0.85</f>
        <v>35530</v>
      </c>
      <c r="AS29" s="43">
        <f>'BAR BB| Open rates'!AS29*0.85</f>
        <v>33830</v>
      </c>
      <c r="AT29" s="43">
        <f>'BAR BB| Open rates'!AT29*0.85</f>
        <v>35530</v>
      </c>
      <c r="AU29" s="43">
        <f>'BAR BB| Open rates'!AU29*0.85</f>
        <v>33830</v>
      </c>
      <c r="AV29" s="43">
        <f>'BAR BB| Open rates'!AV29*0.85</f>
        <v>35530</v>
      </c>
      <c r="AW29" s="43">
        <f>'BAR BB| Open rates'!AW29*0.85</f>
        <v>33830</v>
      </c>
      <c r="AX29" s="43">
        <f>'BAR BB| Open rates'!AX29*0.85</f>
        <v>35530</v>
      </c>
      <c r="AY29" s="43">
        <f>'BAR BB| Open rates'!AY29*0.85</f>
        <v>36975</v>
      </c>
      <c r="AZ29" s="43">
        <f>'BAR BB| Open rates'!AZ29*0.85</f>
        <v>38845</v>
      </c>
      <c r="BA29" s="43">
        <f>'BAR BB| Open rates'!BA29*0.85</f>
        <v>32980</v>
      </c>
      <c r="BB29" s="43">
        <f>'BAR BB| Open rates'!BB29*0.85</f>
        <v>32130</v>
      </c>
      <c r="BC29" s="43">
        <f>'BAR BB| Open rates'!BC29*0.85</f>
        <v>32980</v>
      </c>
      <c r="BD29" s="43">
        <f>'BAR BB| Open rates'!BD29*0.85</f>
        <v>32130</v>
      </c>
      <c r="BE29" s="43">
        <f>'BAR BB| Open rates'!BE29*0.85</f>
        <v>32980</v>
      </c>
      <c r="BF29" s="43">
        <f>'BAR BB| Open rates'!BF29*0.85</f>
        <v>32130</v>
      </c>
      <c r="BG29" s="43">
        <f>'BAR BB| Open rates'!BG29*0.85</f>
        <v>32980</v>
      </c>
      <c r="BH29" s="43">
        <f>'BAR BB| Open rates'!BH29*0.85</f>
        <v>32130</v>
      </c>
      <c r="BI29" s="43">
        <f>'BAR BB| Open rates'!BI29*0.85</f>
        <v>32130</v>
      </c>
      <c r="BJ29" s="43">
        <f>'BAR BB| Open rates'!BJ29*0.85</f>
        <v>32980</v>
      </c>
      <c r="BK29" s="43">
        <f>'BAR BB| Open rates'!BK29*0.85</f>
        <v>32130</v>
      </c>
      <c r="BL29" s="43">
        <f>'BAR BB| Open rates'!BL29*0.85</f>
        <v>32980</v>
      </c>
      <c r="BM29" s="43">
        <f>'BAR BB| Open rates'!BM29*0.85</f>
        <v>32130</v>
      </c>
      <c r="BN29" s="43">
        <f>'BAR BB| Open rates'!BN29*0.85</f>
        <v>32980</v>
      </c>
      <c r="BO29" s="43">
        <f>'BAR BB| Open rates'!BO29*0.85</f>
        <v>36125</v>
      </c>
      <c r="BP29" s="43">
        <f>'BAR BB| Open rates'!BP29*0.85</f>
        <v>37995</v>
      </c>
    </row>
    <row r="30" spans="1:68" s="36" customFormat="1" ht="12" customHeight="1" x14ac:dyDescent="0.2">
      <c r="A30" s="237">
        <v>2</v>
      </c>
      <c r="B30" s="43">
        <f>'BAR BB| Open rates'!B30*0.85</f>
        <v>36380</v>
      </c>
      <c r="C30" s="43">
        <f>'BAR BB| Open rates'!C30*0.85</f>
        <v>35530</v>
      </c>
      <c r="D30" s="43">
        <f>'BAR BB| Open rates'!D30*0.85</f>
        <v>36380</v>
      </c>
      <c r="E30" s="43">
        <f>'BAR BB| Open rates'!E30*0.85</f>
        <v>35530</v>
      </c>
      <c r="F30" s="43">
        <f>'BAR BB| Open rates'!F30*0.85</f>
        <v>38675</v>
      </c>
      <c r="G30" s="43">
        <f>'BAR BB| Open rates'!G30*0.85</f>
        <v>36380</v>
      </c>
      <c r="H30" s="43">
        <f>'BAR BB| Open rates'!H30*0.85</f>
        <v>42330</v>
      </c>
      <c r="I30" s="43">
        <f>'BAR BB| Open rates'!I30*0.85</f>
        <v>48195</v>
      </c>
      <c r="J30" s="43">
        <f>'BAR BB| Open rates'!J30*0.85</f>
        <v>64430</v>
      </c>
      <c r="K30" s="43">
        <f>'BAR BB| Open rates'!K30*0.85</f>
        <v>44625</v>
      </c>
      <c r="L30" s="43">
        <f>'BAR BB| Open rates'!L30*0.85</f>
        <v>46495</v>
      </c>
      <c r="M30" s="43">
        <f>'BAR BB| Open rates'!M30*0.85</f>
        <v>44625</v>
      </c>
      <c r="N30" s="43">
        <f>'BAR BB| Open rates'!N30*0.85</f>
        <v>48195</v>
      </c>
      <c r="O30" s="43">
        <f>'BAR BB| Open rates'!O30*0.85</f>
        <v>49895</v>
      </c>
      <c r="P30" s="43">
        <f>'BAR BB| Open rates'!P30*0.85</f>
        <v>48195</v>
      </c>
      <c r="Q30" s="43">
        <f>'BAR BB| Open rates'!Q30*0.85</f>
        <v>49895</v>
      </c>
      <c r="R30" s="43">
        <f>'BAR BB| Open rates'!R30*0.85</f>
        <v>48195</v>
      </c>
      <c r="S30" s="43">
        <f>'BAR BB| Open rates'!S30*0.85</f>
        <v>49895</v>
      </c>
      <c r="T30" s="43">
        <f>'BAR BB| Open rates'!T30*0.85</f>
        <v>48195</v>
      </c>
      <c r="U30" s="43">
        <f>'BAR BB| Open rates'!U30*0.85</f>
        <v>49895</v>
      </c>
      <c r="V30" s="43">
        <f>'BAR BB| Open rates'!V30*0.85</f>
        <v>48195</v>
      </c>
      <c r="W30" s="43">
        <f>'BAR BB| Open rates'!W30*0.85</f>
        <v>49895</v>
      </c>
      <c r="X30" s="43">
        <f>'BAR BB| Open rates'!X30*0.85</f>
        <v>48195</v>
      </c>
      <c r="Y30" s="43">
        <f>'BAR BB| Open rates'!Y30*0.85</f>
        <v>49895</v>
      </c>
      <c r="Z30" s="43">
        <f>'BAR BB| Open rates'!Z30*0.85</f>
        <v>48195</v>
      </c>
      <c r="AA30" s="43">
        <f>'BAR BB| Open rates'!AA30*0.85</f>
        <v>49895</v>
      </c>
      <c r="AB30" s="43">
        <f>'BAR BB| Open rates'!AB30*0.85</f>
        <v>48195</v>
      </c>
      <c r="AC30" s="43">
        <f>'BAR BB| Open rates'!AC30*0.85</f>
        <v>49895</v>
      </c>
      <c r="AD30" s="43">
        <f>'BAR BB| Open rates'!AD30*0.85</f>
        <v>44625</v>
      </c>
      <c r="AE30" s="43">
        <f>'BAR BB| Open rates'!AE30*0.85</f>
        <v>46495</v>
      </c>
      <c r="AF30" s="43">
        <f>'BAR BB| Open rates'!AF30*0.85</f>
        <v>44625</v>
      </c>
      <c r="AG30" s="43">
        <f>'BAR BB| Open rates'!AG30*0.85</f>
        <v>43095</v>
      </c>
      <c r="AH30" s="43">
        <f>'BAR BB| Open rates'!AH30*0.85</f>
        <v>43095</v>
      </c>
      <c r="AI30" s="43">
        <f>'BAR BB| Open rates'!AI30*0.85</f>
        <v>41225</v>
      </c>
      <c r="AJ30" s="43">
        <f>'BAR BB| Open rates'!AJ30*0.85</f>
        <v>43095</v>
      </c>
      <c r="AK30" s="43">
        <f>'BAR BB| Open rates'!AK30*0.85</f>
        <v>41225</v>
      </c>
      <c r="AL30" s="43">
        <f>'BAR BB| Open rates'!AL30*0.85</f>
        <v>43095</v>
      </c>
      <c r="AM30" s="43">
        <f>'BAR BB| Open rates'!AM30*0.85</f>
        <v>41225</v>
      </c>
      <c r="AN30" s="43">
        <f>'BAR BB| Open rates'!AN30*0.85</f>
        <v>43095</v>
      </c>
      <c r="AO30" s="43">
        <f>'BAR BB| Open rates'!AO30*0.85</f>
        <v>41225</v>
      </c>
      <c r="AP30" s="43">
        <f>'BAR BB| Open rates'!AP30*0.85</f>
        <v>38080</v>
      </c>
      <c r="AQ30" s="43">
        <f>'BAR BB| Open rates'!AQ30*0.85</f>
        <v>36380</v>
      </c>
      <c r="AR30" s="43">
        <f>'BAR BB| Open rates'!AR30*0.85</f>
        <v>38080</v>
      </c>
      <c r="AS30" s="43">
        <f>'BAR BB| Open rates'!AS30*0.85</f>
        <v>36380</v>
      </c>
      <c r="AT30" s="43">
        <f>'BAR BB| Open rates'!AT30*0.85</f>
        <v>38080</v>
      </c>
      <c r="AU30" s="43">
        <f>'BAR BB| Open rates'!AU30*0.85</f>
        <v>36380</v>
      </c>
      <c r="AV30" s="43">
        <f>'BAR BB| Open rates'!AV30*0.85</f>
        <v>38080</v>
      </c>
      <c r="AW30" s="43">
        <f>'BAR BB| Open rates'!AW30*0.85</f>
        <v>36380</v>
      </c>
      <c r="AX30" s="43">
        <f>'BAR BB| Open rates'!AX30*0.85</f>
        <v>38080</v>
      </c>
      <c r="AY30" s="43">
        <f>'BAR BB| Open rates'!AY30*0.85</f>
        <v>39525</v>
      </c>
      <c r="AZ30" s="43">
        <f>'BAR BB| Open rates'!AZ30*0.85</f>
        <v>41395</v>
      </c>
      <c r="BA30" s="43">
        <f>'BAR BB| Open rates'!BA30*0.85</f>
        <v>35530</v>
      </c>
      <c r="BB30" s="43">
        <f>'BAR BB| Open rates'!BB30*0.85</f>
        <v>34680</v>
      </c>
      <c r="BC30" s="43">
        <f>'BAR BB| Open rates'!BC30*0.85</f>
        <v>35530</v>
      </c>
      <c r="BD30" s="43">
        <f>'BAR BB| Open rates'!BD30*0.85</f>
        <v>34680</v>
      </c>
      <c r="BE30" s="43">
        <f>'BAR BB| Open rates'!BE30*0.85</f>
        <v>35530</v>
      </c>
      <c r="BF30" s="43">
        <f>'BAR BB| Open rates'!BF30*0.85</f>
        <v>34680</v>
      </c>
      <c r="BG30" s="43">
        <f>'BAR BB| Open rates'!BG30*0.85</f>
        <v>35530</v>
      </c>
      <c r="BH30" s="43">
        <f>'BAR BB| Open rates'!BH30*0.85</f>
        <v>34680</v>
      </c>
      <c r="BI30" s="43">
        <f>'BAR BB| Open rates'!BI30*0.85</f>
        <v>34680</v>
      </c>
      <c r="BJ30" s="43">
        <f>'BAR BB| Open rates'!BJ30*0.85</f>
        <v>35530</v>
      </c>
      <c r="BK30" s="43">
        <f>'BAR BB| Open rates'!BK30*0.85</f>
        <v>34680</v>
      </c>
      <c r="BL30" s="43">
        <f>'BAR BB| Open rates'!BL30*0.85</f>
        <v>35530</v>
      </c>
      <c r="BM30" s="43">
        <f>'BAR BB| Open rates'!BM30*0.85</f>
        <v>34680</v>
      </c>
      <c r="BN30" s="43">
        <f>'BAR BB| Open rates'!BN30*0.85</f>
        <v>35530</v>
      </c>
      <c r="BO30" s="43">
        <f>'BAR BB| Open rates'!BO30*0.85</f>
        <v>38675</v>
      </c>
      <c r="BP30" s="43">
        <f>'BAR BB| Open rates'!BP30*0.85</f>
        <v>40545</v>
      </c>
    </row>
    <row r="31" spans="1:68" s="36" customFormat="1" ht="12" customHeight="1" x14ac:dyDescent="0.2">
      <c r="A31" s="237">
        <v>3</v>
      </c>
      <c r="B31" s="43">
        <f>'BAR BB| Open rates'!B31*0.85</f>
        <v>38930</v>
      </c>
      <c r="C31" s="43">
        <f>'BAR BB| Open rates'!C31*0.85</f>
        <v>38080</v>
      </c>
      <c r="D31" s="43">
        <f>'BAR BB| Open rates'!D31*0.85</f>
        <v>38930</v>
      </c>
      <c r="E31" s="43">
        <f>'BAR BB| Open rates'!E31*0.85</f>
        <v>38080</v>
      </c>
      <c r="F31" s="43">
        <f>'BAR BB| Open rates'!F31*0.85</f>
        <v>41225</v>
      </c>
      <c r="G31" s="43">
        <f>'BAR BB| Open rates'!G31*0.85</f>
        <v>38930</v>
      </c>
      <c r="H31" s="43">
        <f>'BAR BB| Open rates'!H31*0.85</f>
        <v>44880</v>
      </c>
      <c r="I31" s="43">
        <f>'BAR BB| Open rates'!I31*0.85</f>
        <v>50745</v>
      </c>
      <c r="J31" s="43">
        <f>'BAR BB| Open rates'!J31*0.85</f>
        <v>66980</v>
      </c>
      <c r="K31" s="43">
        <f>'BAR BB| Open rates'!K31*0.85</f>
        <v>47175</v>
      </c>
      <c r="L31" s="43">
        <f>'BAR BB| Open rates'!L31*0.85</f>
        <v>49045</v>
      </c>
      <c r="M31" s="43">
        <f>'BAR BB| Open rates'!M31*0.85</f>
        <v>47175</v>
      </c>
      <c r="N31" s="43">
        <f>'BAR BB| Open rates'!N31*0.85</f>
        <v>50745</v>
      </c>
      <c r="O31" s="43">
        <f>'BAR BB| Open rates'!O31*0.85</f>
        <v>52445</v>
      </c>
      <c r="P31" s="43">
        <f>'BAR BB| Open rates'!P31*0.85</f>
        <v>50745</v>
      </c>
      <c r="Q31" s="43">
        <f>'BAR BB| Open rates'!Q31*0.85</f>
        <v>52445</v>
      </c>
      <c r="R31" s="43">
        <f>'BAR BB| Open rates'!R31*0.85</f>
        <v>50745</v>
      </c>
      <c r="S31" s="43">
        <f>'BAR BB| Open rates'!S31*0.85</f>
        <v>52445</v>
      </c>
      <c r="T31" s="43">
        <f>'BAR BB| Open rates'!T31*0.85</f>
        <v>50745</v>
      </c>
      <c r="U31" s="43">
        <f>'BAR BB| Open rates'!U31*0.85</f>
        <v>52445</v>
      </c>
      <c r="V31" s="43">
        <f>'BAR BB| Open rates'!V31*0.85</f>
        <v>50745</v>
      </c>
      <c r="W31" s="43">
        <f>'BAR BB| Open rates'!W31*0.85</f>
        <v>52445</v>
      </c>
      <c r="X31" s="43">
        <f>'BAR BB| Open rates'!X31*0.85</f>
        <v>50745</v>
      </c>
      <c r="Y31" s="43">
        <f>'BAR BB| Open rates'!Y31*0.85</f>
        <v>52445</v>
      </c>
      <c r="Z31" s="43">
        <f>'BAR BB| Open rates'!Z31*0.85</f>
        <v>50745</v>
      </c>
      <c r="AA31" s="43">
        <f>'BAR BB| Open rates'!AA31*0.85</f>
        <v>52445</v>
      </c>
      <c r="AB31" s="43">
        <f>'BAR BB| Open rates'!AB31*0.85</f>
        <v>50745</v>
      </c>
      <c r="AC31" s="43">
        <f>'BAR BB| Open rates'!AC31*0.85</f>
        <v>52445</v>
      </c>
      <c r="AD31" s="43">
        <f>'BAR BB| Open rates'!AD31*0.85</f>
        <v>47175</v>
      </c>
      <c r="AE31" s="43">
        <f>'BAR BB| Open rates'!AE31*0.85</f>
        <v>49045</v>
      </c>
      <c r="AF31" s="43">
        <f>'BAR BB| Open rates'!AF31*0.85</f>
        <v>47175</v>
      </c>
      <c r="AG31" s="43">
        <f>'BAR BB| Open rates'!AG31*0.85</f>
        <v>45645</v>
      </c>
      <c r="AH31" s="43">
        <f>'BAR BB| Open rates'!AH31*0.85</f>
        <v>45645</v>
      </c>
      <c r="AI31" s="43">
        <f>'BAR BB| Open rates'!AI31*0.85</f>
        <v>43775</v>
      </c>
      <c r="AJ31" s="43">
        <f>'BAR BB| Open rates'!AJ31*0.85</f>
        <v>45645</v>
      </c>
      <c r="AK31" s="43">
        <f>'BAR BB| Open rates'!AK31*0.85</f>
        <v>43775</v>
      </c>
      <c r="AL31" s="43">
        <f>'BAR BB| Open rates'!AL31*0.85</f>
        <v>45645</v>
      </c>
      <c r="AM31" s="43">
        <f>'BAR BB| Open rates'!AM31*0.85</f>
        <v>43775</v>
      </c>
      <c r="AN31" s="43">
        <f>'BAR BB| Open rates'!AN31*0.85</f>
        <v>45645</v>
      </c>
      <c r="AO31" s="43">
        <f>'BAR BB| Open rates'!AO31*0.85</f>
        <v>43775</v>
      </c>
      <c r="AP31" s="43">
        <f>'BAR BB| Open rates'!AP31*0.85</f>
        <v>40630</v>
      </c>
      <c r="AQ31" s="43">
        <f>'BAR BB| Open rates'!AQ31*0.85</f>
        <v>38930</v>
      </c>
      <c r="AR31" s="43">
        <f>'BAR BB| Open rates'!AR31*0.85</f>
        <v>40630</v>
      </c>
      <c r="AS31" s="43">
        <f>'BAR BB| Open rates'!AS31*0.85</f>
        <v>38930</v>
      </c>
      <c r="AT31" s="43">
        <f>'BAR BB| Open rates'!AT31*0.85</f>
        <v>40630</v>
      </c>
      <c r="AU31" s="43">
        <f>'BAR BB| Open rates'!AU31*0.85</f>
        <v>38930</v>
      </c>
      <c r="AV31" s="43">
        <f>'BAR BB| Open rates'!AV31*0.85</f>
        <v>40630</v>
      </c>
      <c r="AW31" s="43">
        <f>'BAR BB| Open rates'!AW31*0.85</f>
        <v>38930</v>
      </c>
      <c r="AX31" s="43">
        <f>'BAR BB| Open rates'!AX31*0.85</f>
        <v>40630</v>
      </c>
      <c r="AY31" s="43">
        <f>'BAR BB| Open rates'!AY31*0.85</f>
        <v>42075</v>
      </c>
      <c r="AZ31" s="43">
        <f>'BAR BB| Open rates'!AZ31*0.85</f>
        <v>43945</v>
      </c>
      <c r="BA31" s="43">
        <f>'BAR BB| Open rates'!BA31*0.85</f>
        <v>38080</v>
      </c>
      <c r="BB31" s="43">
        <f>'BAR BB| Open rates'!BB31*0.85</f>
        <v>37230</v>
      </c>
      <c r="BC31" s="43">
        <f>'BAR BB| Open rates'!BC31*0.85</f>
        <v>38080</v>
      </c>
      <c r="BD31" s="43">
        <f>'BAR BB| Open rates'!BD31*0.85</f>
        <v>37230</v>
      </c>
      <c r="BE31" s="43">
        <f>'BAR BB| Open rates'!BE31*0.85</f>
        <v>38080</v>
      </c>
      <c r="BF31" s="43">
        <f>'BAR BB| Open rates'!BF31*0.85</f>
        <v>37230</v>
      </c>
      <c r="BG31" s="43">
        <f>'BAR BB| Open rates'!BG31*0.85</f>
        <v>38080</v>
      </c>
      <c r="BH31" s="43">
        <f>'BAR BB| Open rates'!BH31*0.85</f>
        <v>37230</v>
      </c>
      <c r="BI31" s="43">
        <f>'BAR BB| Open rates'!BI31*0.85</f>
        <v>37230</v>
      </c>
      <c r="BJ31" s="43">
        <f>'BAR BB| Open rates'!BJ31*0.85</f>
        <v>38080</v>
      </c>
      <c r="BK31" s="43">
        <f>'BAR BB| Open rates'!BK31*0.85</f>
        <v>37230</v>
      </c>
      <c r="BL31" s="43">
        <f>'BAR BB| Open rates'!BL31*0.85</f>
        <v>38080</v>
      </c>
      <c r="BM31" s="43">
        <f>'BAR BB| Open rates'!BM31*0.85</f>
        <v>37230</v>
      </c>
      <c r="BN31" s="43">
        <f>'BAR BB| Open rates'!BN31*0.85</f>
        <v>38080</v>
      </c>
      <c r="BO31" s="43">
        <f>'BAR BB| Open rates'!BO31*0.85</f>
        <v>41225</v>
      </c>
      <c r="BP31" s="43">
        <f>'BAR BB| Open rates'!BP31*0.85</f>
        <v>43095</v>
      </c>
    </row>
    <row r="32" spans="1:68" s="36" customFormat="1" ht="12" customHeight="1" x14ac:dyDescent="0.2">
      <c r="A32" s="237">
        <v>4</v>
      </c>
      <c r="B32" s="43">
        <f>'BAR BB| Open rates'!B32*0.85</f>
        <v>41480</v>
      </c>
      <c r="C32" s="43">
        <f>'BAR BB| Open rates'!C32*0.85</f>
        <v>40630</v>
      </c>
      <c r="D32" s="43">
        <f>'BAR BB| Open rates'!D32*0.85</f>
        <v>41480</v>
      </c>
      <c r="E32" s="43">
        <f>'BAR BB| Open rates'!E32*0.85</f>
        <v>40630</v>
      </c>
      <c r="F32" s="43">
        <f>'BAR BB| Open rates'!F32*0.85</f>
        <v>43775</v>
      </c>
      <c r="G32" s="43">
        <f>'BAR BB| Open rates'!G32*0.85</f>
        <v>41480</v>
      </c>
      <c r="H32" s="43">
        <f>'BAR BB| Open rates'!H32*0.85</f>
        <v>47430</v>
      </c>
      <c r="I32" s="43">
        <f>'BAR BB| Open rates'!I32*0.85</f>
        <v>53295</v>
      </c>
      <c r="J32" s="43">
        <f>'BAR BB| Open rates'!J32*0.85</f>
        <v>69530</v>
      </c>
      <c r="K32" s="43">
        <f>'BAR BB| Open rates'!K32*0.85</f>
        <v>49725</v>
      </c>
      <c r="L32" s="43">
        <f>'BAR BB| Open rates'!L32*0.85</f>
        <v>51595</v>
      </c>
      <c r="M32" s="43">
        <f>'BAR BB| Open rates'!M32*0.85</f>
        <v>49725</v>
      </c>
      <c r="N32" s="43">
        <f>'BAR BB| Open rates'!N32*0.85</f>
        <v>53295</v>
      </c>
      <c r="O32" s="43">
        <f>'BAR BB| Open rates'!O32*0.85</f>
        <v>54995</v>
      </c>
      <c r="P32" s="43">
        <f>'BAR BB| Open rates'!P32*0.85</f>
        <v>53295</v>
      </c>
      <c r="Q32" s="43">
        <f>'BAR BB| Open rates'!Q32*0.85</f>
        <v>54995</v>
      </c>
      <c r="R32" s="43">
        <f>'BAR BB| Open rates'!R32*0.85</f>
        <v>53295</v>
      </c>
      <c r="S32" s="43">
        <f>'BAR BB| Open rates'!S32*0.85</f>
        <v>54995</v>
      </c>
      <c r="T32" s="43">
        <f>'BAR BB| Open rates'!T32*0.85</f>
        <v>53295</v>
      </c>
      <c r="U32" s="43">
        <f>'BAR BB| Open rates'!U32*0.85</f>
        <v>54995</v>
      </c>
      <c r="V32" s="43">
        <f>'BAR BB| Open rates'!V32*0.85</f>
        <v>53295</v>
      </c>
      <c r="W32" s="43">
        <f>'BAR BB| Open rates'!W32*0.85</f>
        <v>54995</v>
      </c>
      <c r="X32" s="43">
        <f>'BAR BB| Open rates'!X32*0.85</f>
        <v>53295</v>
      </c>
      <c r="Y32" s="43">
        <f>'BAR BB| Open rates'!Y32*0.85</f>
        <v>54995</v>
      </c>
      <c r="Z32" s="43">
        <f>'BAR BB| Open rates'!Z32*0.85</f>
        <v>53295</v>
      </c>
      <c r="AA32" s="43">
        <f>'BAR BB| Open rates'!AA32*0.85</f>
        <v>54995</v>
      </c>
      <c r="AB32" s="43">
        <f>'BAR BB| Open rates'!AB32*0.85</f>
        <v>53295</v>
      </c>
      <c r="AC32" s="43">
        <f>'BAR BB| Open rates'!AC32*0.85</f>
        <v>54995</v>
      </c>
      <c r="AD32" s="43">
        <f>'BAR BB| Open rates'!AD32*0.85</f>
        <v>49725</v>
      </c>
      <c r="AE32" s="43">
        <f>'BAR BB| Open rates'!AE32*0.85</f>
        <v>51595</v>
      </c>
      <c r="AF32" s="43">
        <f>'BAR BB| Open rates'!AF32*0.85</f>
        <v>49725</v>
      </c>
      <c r="AG32" s="43">
        <f>'BAR BB| Open rates'!AG32*0.85</f>
        <v>48195</v>
      </c>
      <c r="AH32" s="43">
        <f>'BAR BB| Open rates'!AH32*0.85</f>
        <v>48195</v>
      </c>
      <c r="AI32" s="43">
        <f>'BAR BB| Open rates'!AI32*0.85</f>
        <v>46325</v>
      </c>
      <c r="AJ32" s="43">
        <f>'BAR BB| Open rates'!AJ32*0.85</f>
        <v>48195</v>
      </c>
      <c r="AK32" s="43">
        <f>'BAR BB| Open rates'!AK32*0.85</f>
        <v>46325</v>
      </c>
      <c r="AL32" s="43">
        <f>'BAR BB| Open rates'!AL32*0.85</f>
        <v>48195</v>
      </c>
      <c r="AM32" s="43">
        <f>'BAR BB| Open rates'!AM32*0.85</f>
        <v>46325</v>
      </c>
      <c r="AN32" s="43">
        <f>'BAR BB| Open rates'!AN32*0.85</f>
        <v>48195</v>
      </c>
      <c r="AO32" s="43">
        <f>'BAR BB| Open rates'!AO32*0.85</f>
        <v>46325</v>
      </c>
      <c r="AP32" s="43">
        <f>'BAR BB| Open rates'!AP32*0.85</f>
        <v>43180</v>
      </c>
      <c r="AQ32" s="43">
        <f>'BAR BB| Open rates'!AQ32*0.85</f>
        <v>41480</v>
      </c>
      <c r="AR32" s="43">
        <f>'BAR BB| Open rates'!AR32*0.85</f>
        <v>43180</v>
      </c>
      <c r="AS32" s="43">
        <f>'BAR BB| Open rates'!AS32*0.85</f>
        <v>41480</v>
      </c>
      <c r="AT32" s="43">
        <f>'BAR BB| Open rates'!AT32*0.85</f>
        <v>43180</v>
      </c>
      <c r="AU32" s="43">
        <f>'BAR BB| Open rates'!AU32*0.85</f>
        <v>41480</v>
      </c>
      <c r="AV32" s="43">
        <f>'BAR BB| Open rates'!AV32*0.85</f>
        <v>43180</v>
      </c>
      <c r="AW32" s="43">
        <f>'BAR BB| Open rates'!AW32*0.85</f>
        <v>41480</v>
      </c>
      <c r="AX32" s="43">
        <f>'BAR BB| Open rates'!AX32*0.85</f>
        <v>43180</v>
      </c>
      <c r="AY32" s="43">
        <f>'BAR BB| Open rates'!AY32*0.85</f>
        <v>44625</v>
      </c>
      <c r="AZ32" s="43">
        <f>'BAR BB| Open rates'!AZ32*0.85</f>
        <v>46495</v>
      </c>
      <c r="BA32" s="43">
        <f>'BAR BB| Open rates'!BA32*0.85</f>
        <v>40630</v>
      </c>
      <c r="BB32" s="43">
        <f>'BAR BB| Open rates'!BB32*0.85</f>
        <v>39780</v>
      </c>
      <c r="BC32" s="43">
        <f>'BAR BB| Open rates'!BC32*0.85</f>
        <v>40630</v>
      </c>
      <c r="BD32" s="43">
        <f>'BAR BB| Open rates'!BD32*0.85</f>
        <v>39780</v>
      </c>
      <c r="BE32" s="43">
        <f>'BAR BB| Open rates'!BE32*0.85</f>
        <v>40630</v>
      </c>
      <c r="BF32" s="43">
        <f>'BAR BB| Open rates'!BF32*0.85</f>
        <v>39780</v>
      </c>
      <c r="BG32" s="43">
        <f>'BAR BB| Open rates'!BG32*0.85</f>
        <v>40630</v>
      </c>
      <c r="BH32" s="43">
        <f>'BAR BB| Open rates'!BH32*0.85</f>
        <v>39780</v>
      </c>
      <c r="BI32" s="43">
        <f>'BAR BB| Open rates'!BI32*0.85</f>
        <v>39780</v>
      </c>
      <c r="BJ32" s="43">
        <f>'BAR BB| Open rates'!BJ32*0.85</f>
        <v>40630</v>
      </c>
      <c r="BK32" s="43">
        <f>'BAR BB| Open rates'!BK32*0.85</f>
        <v>39780</v>
      </c>
      <c r="BL32" s="43">
        <f>'BAR BB| Open rates'!BL32*0.85</f>
        <v>40630</v>
      </c>
      <c r="BM32" s="43">
        <f>'BAR BB| Open rates'!BM32*0.85</f>
        <v>39780</v>
      </c>
      <c r="BN32" s="43">
        <f>'BAR BB| Open rates'!BN32*0.85</f>
        <v>40630</v>
      </c>
      <c r="BO32" s="43">
        <f>'BAR BB| Open rates'!BO32*0.85</f>
        <v>43775</v>
      </c>
      <c r="BP32" s="43">
        <f>'BAR BB| Open rates'!BP32*0.85</f>
        <v>45645</v>
      </c>
    </row>
    <row r="33" spans="1:68"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2" customFormat="1" x14ac:dyDescent="0.2">
      <c r="A34" s="237">
        <v>1</v>
      </c>
      <c r="B34" s="43">
        <f>'BAR BB| Open rates'!B34*0.85</f>
        <v>42330</v>
      </c>
      <c r="C34" s="43">
        <f>'BAR BB| Open rates'!C34*0.85</f>
        <v>41480</v>
      </c>
      <c r="D34" s="43">
        <f>'BAR BB| Open rates'!D34*0.85</f>
        <v>42330</v>
      </c>
      <c r="E34" s="43">
        <f>'BAR BB| Open rates'!E34*0.85</f>
        <v>41480</v>
      </c>
      <c r="F34" s="43">
        <f>'BAR BB| Open rates'!F34*0.85</f>
        <v>44625</v>
      </c>
      <c r="G34" s="43">
        <f>'BAR BB| Open rates'!G34*0.85</f>
        <v>42330</v>
      </c>
      <c r="H34" s="43">
        <f>'BAR BB| Open rates'!H34*0.85</f>
        <v>58565</v>
      </c>
      <c r="I34" s="43">
        <f>'BAR BB| Open rates'!I34*0.85</f>
        <v>64430</v>
      </c>
      <c r="J34" s="43">
        <f>'BAR BB| Open rates'!J34*0.85</f>
        <v>80665</v>
      </c>
      <c r="K34" s="43">
        <f>'BAR BB| Open rates'!K34*0.85</f>
        <v>60860</v>
      </c>
      <c r="L34" s="43">
        <f>'BAR BB| Open rates'!L34*0.85</f>
        <v>62730</v>
      </c>
      <c r="M34" s="43">
        <f>'BAR BB| Open rates'!M34*0.85</f>
        <v>60860</v>
      </c>
      <c r="N34" s="43">
        <f>'BAR BB| Open rates'!N34*0.85</f>
        <v>64430</v>
      </c>
      <c r="O34" s="43">
        <f>'BAR BB| Open rates'!O34*0.85</f>
        <v>66130</v>
      </c>
      <c r="P34" s="43">
        <f>'BAR BB| Open rates'!P34*0.85</f>
        <v>64430</v>
      </c>
      <c r="Q34" s="43">
        <f>'BAR BB| Open rates'!Q34*0.85</f>
        <v>66130</v>
      </c>
      <c r="R34" s="43">
        <f>'BAR BB| Open rates'!R34*0.85</f>
        <v>64430</v>
      </c>
      <c r="S34" s="43">
        <f>'BAR BB| Open rates'!S34*0.85</f>
        <v>66130</v>
      </c>
      <c r="T34" s="43">
        <f>'BAR BB| Open rates'!T34*0.85</f>
        <v>64430</v>
      </c>
      <c r="U34" s="43">
        <f>'BAR BB| Open rates'!U34*0.85</f>
        <v>66130</v>
      </c>
      <c r="V34" s="43">
        <f>'BAR BB| Open rates'!V34*0.85</f>
        <v>64430</v>
      </c>
      <c r="W34" s="43">
        <f>'BAR BB| Open rates'!W34*0.85</f>
        <v>66130</v>
      </c>
      <c r="X34" s="43">
        <f>'BAR BB| Open rates'!X34*0.85</f>
        <v>64430</v>
      </c>
      <c r="Y34" s="43">
        <f>'BAR BB| Open rates'!Y34*0.85</f>
        <v>66130</v>
      </c>
      <c r="Z34" s="43">
        <f>'BAR BB| Open rates'!Z34*0.85</f>
        <v>64430</v>
      </c>
      <c r="AA34" s="43">
        <f>'BAR BB| Open rates'!AA34*0.85</f>
        <v>66130</v>
      </c>
      <c r="AB34" s="43">
        <f>'BAR BB| Open rates'!AB34*0.85</f>
        <v>64430</v>
      </c>
      <c r="AC34" s="43">
        <f>'BAR BB| Open rates'!AC34*0.85</f>
        <v>66130</v>
      </c>
      <c r="AD34" s="43">
        <f>'BAR BB| Open rates'!AD34*0.85</f>
        <v>60860</v>
      </c>
      <c r="AE34" s="43">
        <f>'BAR BB| Open rates'!AE34*0.85</f>
        <v>62730</v>
      </c>
      <c r="AF34" s="43">
        <f>'BAR BB| Open rates'!AF34*0.85</f>
        <v>60860</v>
      </c>
      <c r="AG34" s="43">
        <f>'BAR BB| Open rates'!AG34*0.85</f>
        <v>46495</v>
      </c>
      <c r="AH34" s="43">
        <f>'BAR BB| Open rates'!AH34*0.85</f>
        <v>46495</v>
      </c>
      <c r="AI34" s="43">
        <f>'BAR BB| Open rates'!AI34*0.85</f>
        <v>44625</v>
      </c>
      <c r="AJ34" s="43">
        <f>'BAR BB| Open rates'!AJ34*0.85</f>
        <v>46495</v>
      </c>
      <c r="AK34" s="43">
        <f>'BAR BB| Open rates'!AK34*0.85</f>
        <v>44625</v>
      </c>
      <c r="AL34" s="43">
        <f>'BAR BB| Open rates'!AL34*0.85</f>
        <v>46495</v>
      </c>
      <c r="AM34" s="43">
        <f>'BAR BB| Open rates'!AM34*0.85</f>
        <v>44625</v>
      </c>
      <c r="AN34" s="43">
        <f>'BAR BB| Open rates'!AN34*0.85</f>
        <v>46495</v>
      </c>
      <c r="AO34" s="43">
        <f>'BAR BB| Open rates'!AO34*0.85</f>
        <v>44625</v>
      </c>
      <c r="AP34" s="43">
        <f>'BAR BB| Open rates'!AP34*0.85</f>
        <v>43180</v>
      </c>
      <c r="AQ34" s="43">
        <f>'BAR BB| Open rates'!AQ34*0.85</f>
        <v>41480</v>
      </c>
      <c r="AR34" s="43">
        <f>'BAR BB| Open rates'!AR34*0.85</f>
        <v>43180</v>
      </c>
      <c r="AS34" s="43">
        <f>'BAR BB| Open rates'!AS34*0.85</f>
        <v>41480</v>
      </c>
      <c r="AT34" s="43">
        <f>'BAR BB| Open rates'!AT34*0.85</f>
        <v>43180</v>
      </c>
      <c r="AU34" s="43">
        <f>'BAR BB| Open rates'!AU34*0.85</f>
        <v>41480</v>
      </c>
      <c r="AV34" s="43">
        <f>'BAR BB| Open rates'!AV34*0.85</f>
        <v>43180</v>
      </c>
      <c r="AW34" s="43">
        <f>'BAR BB| Open rates'!AW34*0.85</f>
        <v>41480</v>
      </c>
      <c r="AX34" s="43">
        <f>'BAR BB| Open rates'!AX34*0.85</f>
        <v>43180</v>
      </c>
      <c r="AY34" s="43">
        <f>'BAR BB| Open rates'!AY34*0.85</f>
        <v>44625</v>
      </c>
      <c r="AZ34" s="43">
        <f>'BAR BB| Open rates'!AZ34*0.85</f>
        <v>46495</v>
      </c>
      <c r="BA34" s="43">
        <f>'BAR BB| Open rates'!BA34*0.85</f>
        <v>40630</v>
      </c>
      <c r="BB34" s="43">
        <f>'BAR BB| Open rates'!BB34*0.85</f>
        <v>36380</v>
      </c>
      <c r="BC34" s="43">
        <f>'BAR BB| Open rates'!BC34*0.85</f>
        <v>37230</v>
      </c>
      <c r="BD34" s="43">
        <f>'BAR BB| Open rates'!BD34*0.85</f>
        <v>36380</v>
      </c>
      <c r="BE34" s="43">
        <f>'BAR BB| Open rates'!BE34*0.85</f>
        <v>37230</v>
      </c>
      <c r="BF34" s="43">
        <f>'BAR BB| Open rates'!BF34*0.85</f>
        <v>36380</v>
      </c>
      <c r="BG34" s="43">
        <f>'BAR BB| Open rates'!BG34*0.85</f>
        <v>37230</v>
      </c>
      <c r="BH34" s="43">
        <f>'BAR BB| Open rates'!BH34*0.85</f>
        <v>36380</v>
      </c>
      <c r="BI34" s="43">
        <f>'BAR BB| Open rates'!BI34*0.85</f>
        <v>36380</v>
      </c>
      <c r="BJ34" s="43">
        <f>'BAR BB| Open rates'!BJ34*0.85</f>
        <v>37230</v>
      </c>
      <c r="BK34" s="43">
        <f>'BAR BB| Open rates'!BK34*0.85</f>
        <v>36380</v>
      </c>
      <c r="BL34" s="43">
        <f>'BAR BB| Open rates'!BL34*0.85</f>
        <v>37230</v>
      </c>
      <c r="BM34" s="43">
        <f>'BAR BB| Open rates'!BM34*0.85</f>
        <v>36380</v>
      </c>
      <c r="BN34" s="43">
        <f>'BAR BB| Open rates'!BN34*0.85</f>
        <v>37230</v>
      </c>
      <c r="BO34" s="43">
        <f>'BAR BB| Open rates'!BO34*0.85</f>
        <v>40375</v>
      </c>
      <c r="BP34" s="43">
        <f>'BAR BB| Open rates'!BP34*0.85</f>
        <v>42245</v>
      </c>
    </row>
    <row r="35" spans="1:68" s="32" customFormat="1" x14ac:dyDescent="0.2">
      <c r="A35" s="237">
        <v>2</v>
      </c>
      <c r="B35" s="43">
        <f>'BAR BB| Open rates'!B35*0.85</f>
        <v>44880</v>
      </c>
      <c r="C35" s="43">
        <f>'BAR BB| Open rates'!C35*0.85</f>
        <v>44030</v>
      </c>
      <c r="D35" s="43">
        <f>'BAR BB| Open rates'!D35*0.85</f>
        <v>44880</v>
      </c>
      <c r="E35" s="43">
        <f>'BAR BB| Open rates'!E35*0.85</f>
        <v>44030</v>
      </c>
      <c r="F35" s="43">
        <f>'BAR BB| Open rates'!F35*0.85</f>
        <v>47175</v>
      </c>
      <c r="G35" s="43">
        <f>'BAR BB| Open rates'!G35*0.85</f>
        <v>44880</v>
      </c>
      <c r="H35" s="43">
        <f>'BAR BB| Open rates'!H35*0.85</f>
        <v>61115</v>
      </c>
      <c r="I35" s="43">
        <f>'BAR BB| Open rates'!I35*0.85</f>
        <v>66980</v>
      </c>
      <c r="J35" s="43">
        <f>'BAR BB| Open rates'!J35*0.85</f>
        <v>83215</v>
      </c>
      <c r="K35" s="43">
        <f>'BAR BB| Open rates'!K35*0.85</f>
        <v>63410</v>
      </c>
      <c r="L35" s="43">
        <f>'BAR BB| Open rates'!L35*0.85</f>
        <v>65280</v>
      </c>
      <c r="M35" s="43">
        <f>'BAR BB| Open rates'!M35*0.85</f>
        <v>63410</v>
      </c>
      <c r="N35" s="43">
        <f>'BAR BB| Open rates'!N35*0.85</f>
        <v>66980</v>
      </c>
      <c r="O35" s="43">
        <f>'BAR BB| Open rates'!O35*0.85</f>
        <v>68680</v>
      </c>
      <c r="P35" s="43">
        <f>'BAR BB| Open rates'!P35*0.85</f>
        <v>66980</v>
      </c>
      <c r="Q35" s="43">
        <f>'BAR BB| Open rates'!Q35*0.85</f>
        <v>68680</v>
      </c>
      <c r="R35" s="43">
        <f>'BAR BB| Open rates'!R35*0.85</f>
        <v>66980</v>
      </c>
      <c r="S35" s="43">
        <f>'BAR BB| Open rates'!S35*0.85</f>
        <v>68680</v>
      </c>
      <c r="T35" s="43">
        <f>'BAR BB| Open rates'!T35*0.85</f>
        <v>66980</v>
      </c>
      <c r="U35" s="43">
        <f>'BAR BB| Open rates'!U35*0.85</f>
        <v>68680</v>
      </c>
      <c r="V35" s="43">
        <f>'BAR BB| Open rates'!V35*0.85</f>
        <v>66980</v>
      </c>
      <c r="W35" s="43">
        <f>'BAR BB| Open rates'!W35*0.85</f>
        <v>68680</v>
      </c>
      <c r="X35" s="43">
        <f>'BAR BB| Open rates'!X35*0.85</f>
        <v>66980</v>
      </c>
      <c r="Y35" s="43">
        <f>'BAR BB| Open rates'!Y35*0.85</f>
        <v>68680</v>
      </c>
      <c r="Z35" s="43">
        <f>'BAR BB| Open rates'!Z35*0.85</f>
        <v>66980</v>
      </c>
      <c r="AA35" s="43">
        <f>'BAR BB| Open rates'!AA35*0.85</f>
        <v>68680</v>
      </c>
      <c r="AB35" s="43">
        <f>'BAR BB| Open rates'!AB35*0.85</f>
        <v>66980</v>
      </c>
      <c r="AC35" s="43">
        <f>'BAR BB| Open rates'!AC35*0.85</f>
        <v>68680</v>
      </c>
      <c r="AD35" s="43">
        <f>'BAR BB| Open rates'!AD35*0.85</f>
        <v>63410</v>
      </c>
      <c r="AE35" s="43">
        <f>'BAR BB| Open rates'!AE35*0.85</f>
        <v>65280</v>
      </c>
      <c r="AF35" s="43">
        <f>'BAR BB| Open rates'!AF35*0.85</f>
        <v>63410</v>
      </c>
      <c r="AG35" s="43">
        <f>'BAR BB| Open rates'!AG35*0.85</f>
        <v>49045</v>
      </c>
      <c r="AH35" s="43">
        <f>'BAR BB| Open rates'!AH35*0.85</f>
        <v>49045</v>
      </c>
      <c r="AI35" s="43">
        <f>'BAR BB| Open rates'!AI35*0.85</f>
        <v>47175</v>
      </c>
      <c r="AJ35" s="43">
        <f>'BAR BB| Open rates'!AJ35*0.85</f>
        <v>49045</v>
      </c>
      <c r="AK35" s="43">
        <f>'BAR BB| Open rates'!AK35*0.85</f>
        <v>47175</v>
      </c>
      <c r="AL35" s="43">
        <f>'BAR BB| Open rates'!AL35*0.85</f>
        <v>49045</v>
      </c>
      <c r="AM35" s="43">
        <f>'BAR BB| Open rates'!AM35*0.85</f>
        <v>47175</v>
      </c>
      <c r="AN35" s="43">
        <f>'BAR BB| Open rates'!AN35*0.85</f>
        <v>49045</v>
      </c>
      <c r="AO35" s="43">
        <f>'BAR BB| Open rates'!AO35*0.85</f>
        <v>47175</v>
      </c>
      <c r="AP35" s="43">
        <f>'BAR BB| Open rates'!AP35*0.85</f>
        <v>45730</v>
      </c>
      <c r="AQ35" s="43">
        <f>'BAR BB| Open rates'!AQ35*0.85</f>
        <v>44030</v>
      </c>
      <c r="AR35" s="43">
        <f>'BAR BB| Open rates'!AR35*0.85</f>
        <v>45730</v>
      </c>
      <c r="AS35" s="43">
        <f>'BAR BB| Open rates'!AS35*0.85</f>
        <v>44030</v>
      </c>
      <c r="AT35" s="43">
        <f>'BAR BB| Open rates'!AT35*0.85</f>
        <v>45730</v>
      </c>
      <c r="AU35" s="43">
        <f>'BAR BB| Open rates'!AU35*0.85</f>
        <v>44030</v>
      </c>
      <c r="AV35" s="43">
        <f>'BAR BB| Open rates'!AV35*0.85</f>
        <v>45730</v>
      </c>
      <c r="AW35" s="43">
        <f>'BAR BB| Open rates'!AW35*0.85</f>
        <v>44030</v>
      </c>
      <c r="AX35" s="43">
        <f>'BAR BB| Open rates'!AX35*0.85</f>
        <v>45730</v>
      </c>
      <c r="AY35" s="43">
        <f>'BAR BB| Open rates'!AY35*0.85</f>
        <v>47175</v>
      </c>
      <c r="AZ35" s="43">
        <f>'BAR BB| Open rates'!AZ35*0.85</f>
        <v>49045</v>
      </c>
      <c r="BA35" s="43">
        <f>'BAR BB| Open rates'!BA35*0.85</f>
        <v>43180</v>
      </c>
      <c r="BB35" s="43">
        <f>'BAR BB| Open rates'!BB35*0.85</f>
        <v>38930</v>
      </c>
      <c r="BC35" s="43">
        <f>'BAR BB| Open rates'!BC35*0.85</f>
        <v>39780</v>
      </c>
      <c r="BD35" s="43">
        <f>'BAR BB| Open rates'!BD35*0.85</f>
        <v>38930</v>
      </c>
      <c r="BE35" s="43">
        <f>'BAR BB| Open rates'!BE35*0.85</f>
        <v>39780</v>
      </c>
      <c r="BF35" s="43">
        <f>'BAR BB| Open rates'!BF35*0.85</f>
        <v>38930</v>
      </c>
      <c r="BG35" s="43">
        <f>'BAR BB| Open rates'!BG35*0.85</f>
        <v>39780</v>
      </c>
      <c r="BH35" s="43">
        <f>'BAR BB| Open rates'!BH35*0.85</f>
        <v>38930</v>
      </c>
      <c r="BI35" s="43">
        <f>'BAR BB| Open rates'!BI35*0.85</f>
        <v>38930</v>
      </c>
      <c r="BJ35" s="43">
        <f>'BAR BB| Open rates'!BJ35*0.85</f>
        <v>39780</v>
      </c>
      <c r="BK35" s="43">
        <f>'BAR BB| Open rates'!BK35*0.85</f>
        <v>38930</v>
      </c>
      <c r="BL35" s="43">
        <f>'BAR BB| Open rates'!BL35*0.85</f>
        <v>39780</v>
      </c>
      <c r="BM35" s="43">
        <f>'BAR BB| Open rates'!BM35*0.85</f>
        <v>38930</v>
      </c>
      <c r="BN35" s="43">
        <f>'BAR BB| Open rates'!BN35*0.85</f>
        <v>39780</v>
      </c>
      <c r="BO35" s="43">
        <f>'BAR BB| Open rates'!BO35*0.85</f>
        <v>42925</v>
      </c>
      <c r="BP35" s="43">
        <f>'BAR BB| Open rates'!BP35*0.85</f>
        <v>44795</v>
      </c>
    </row>
    <row r="36" spans="1:68" s="32" customFormat="1" x14ac:dyDescent="0.2">
      <c r="A36" s="237">
        <v>3</v>
      </c>
      <c r="B36" s="43">
        <f>'BAR BB| Open rates'!B36*0.85</f>
        <v>47430</v>
      </c>
      <c r="C36" s="43">
        <f>'BAR BB| Open rates'!C36*0.85</f>
        <v>46580</v>
      </c>
      <c r="D36" s="43">
        <f>'BAR BB| Open rates'!D36*0.85</f>
        <v>47430</v>
      </c>
      <c r="E36" s="43">
        <f>'BAR BB| Open rates'!E36*0.85</f>
        <v>46580</v>
      </c>
      <c r="F36" s="43">
        <f>'BAR BB| Open rates'!F36*0.85</f>
        <v>49725</v>
      </c>
      <c r="G36" s="43">
        <f>'BAR BB| Open rates'!G36*0.85</f>
        <v>47430</v>
      </c>
      <c r="H36" s="43">
        <f>'BAR BB| Open rates'!H36*0.85</f>
        <v>63665</v>
      </c>
      <c r="I36" s="43">
        <f>'BAR BB| Open rates'!I36*0.85</f>
        <v>69530</v>
      </c>
      <c r="J36" s="43">
        <f>'BAR BB| Open rates'!J36*0.85</f>
        <v>85765</v>
      </c>
      <c r="K36" s="43">
        <f>'BAR BB| Open rates'!K36*0.85</f>
        <v>65960</v>
      </c>
      <c r="L36" s="43">
        <f>'BAR BB| Open rates'!L36*0.85</f>
        <v>67830</v>
      </c>
      <c r="M36" s="43">
        <f>'BAR BB| Open rates'!M36*0.85</f>
        <v>65960</v>
      </c>
      <c r="N36" s="43">
        <f>'BAR BB| Open rates'!N36*0.85</f>
        <v>69530</v>
      </c>
      <c r="O36" s="43">
        <f>'BAR BB| Open rates'!O36*0.85</f>
        <v>71230</v>
      </c>
      <c r="P36" s="43">
        <f>'BAR BB| Open rates'!P36*0.85</f>
        <v>69530</v>
      </c>
      <c r="Q36" s="43">
        <f>'BAR BB| Open rates'!Q36*0.85</f>
        <v>71230</v>
      </c>
      <c r="R36" s="43">
        <f>'BAR BB| Open rates'!R36*0.85</f>
        <v>69530</v>
      </c>
      <c r="S36" s="43">
        <f>'BAR BB| Open rates'!S36*0.85</f>
        <v>71230</v>
      </c>
      <c r="T36" s="43">
        <f>'BAR BB| Open rates'!T36*0.85</f>
        <v>69530</v>
      </c>
      <c r="U36" s="43">
        <f>'BAR BB| Open rates'!U36*0.85</f>
        <v>71230</v>
      </c>
      <c r="V36" s="43">
        <f>'BAR BB| Open rates'!V36*0.85</f>
        <v>69530</v>
      </c>
      <c r="W36" s="43">
        <f>'BAR BB| Open rates'!W36*0.85</f>
        <v>71230</v>
      </c>
      <c r="X36" s="43">
        <f>'BAR BB| Open rates'!X36*0.85</f>
        <v>69530</v>
      </c>
      <c r="Y36" s="43">
        <f>'BAR BB| Open rates'!Y36*0.85</f>
        <v>71230</v>
      </c>
      <c r="Z36" s="43">
        <f>'BAR BB| Open rates'!Z36*0.85</f>
        <v>69530</v>
      </c>
      <c r="AA36" s="43">
        <f>'BAR BB| Open rates'!AA36*0.85</f>
        <v>71230</v>
      </c>
      <c r="AB36" s="43">
        <f>'BAR BB| Open rates'!AB36*0.85</f>
        <v>69530</v>
      </c>
      <c r="AC36" s="43">
        <f>'BAR BB| Open rates'!AC36*0.85</f>
        <v>71230</v>
      </c>
      <c r="AD36" s="43">
        <f>'BAR BB| Open rates'!AD36*0.85</f>
        <v>65960</v>
      </c>
      <c r="AE36" s="43">
        <f>'BAR BB| Open rates'!AE36*0.85</f>
        <v>67830</v>
      </c>
      <c r="AF36" s="43">
        <f>'BAR BB| Open rates'!AF36*0.85</f>
        <v>65960</v>
      </c>
      <c r="AG36" s="43">
        <f>'BAR BB| Open rates'!AG36*0.85</f>
        <v>51595</v>
      </c>
      <c r="AH36" s="43">
        <f>'BAR BB| Open rates'!AH36*0.85</f>
        <v>51595</v>
      </c>
      <c r="AI36" s="43">
        <f>'BAR BB| Open rates'!AI36*0.85</f>
        <v>49725</v>
      </c>
      <c r="AJ36" s="43">
        <f>'BAR BB| Open rates'!AJ36*0.85</f>
        <v>51595</v>
      </c>
      <c r="AK36" s="43">
        <f>'BAR BB| Open rates'!AK36*0.85</f>
        <v>49725</v>
      </c>
      <c r="AL36" s="43">
        <f>'BAR BB| Open rates'!AL36*0.85</f>
        <v>51595</v>
      </c>
      <c r="AM36" s="43">
        <f>'BAR BB| Open rates'!AM36*0.85</f>
        <v>49725</v>
      </c>
      <c r="AN36" s="43">
        <f>'BAR BB| Open rates'!AN36*0.85</f>
        <v>51595</v>
      </c>
      <c r="AO36" s="43">
        <f>'BAR BB| Open rates'!AO36*0.85</f>
        <v>49725</v>
      </c>
      <c r="AP36" s="43">
        <f>'BAR BB| Open rates'!AP36*0.85</f>
        <v>48280</v>
      </c>
      <c r="AQ36" s="43">
        <f>'BAR BB| Open rates'!AQ36*0.85</f>
        <v>46580</v>
      </c>
      <c r="AR36" s="43">
        <f>'BAR BB| Open rates'!AR36*0.85</f>
        <v>48280</v>
      </c>
      <c r="AS36" s="43">
        <f>'BAR BB| Open rates'!AS36*0.85</f>
        <v>46580</v>
      </c>
      <c r="AT36" s="43">
        <f>'BAR BB| Open rates'!AT36*0.85</f>
        <v>48280</v>
      </c>
      <c r="AU36" s="43">
        <f>'BAR BB| Open rates'!AU36*0.85</f>
        <v>46580</v>
      </c>
      <c r="AV36" s="43">
        <f>'BAR BB| Open rates'!AV36*0.85</f>
        <v>48280</v>
      </c>
      <c r="AW36" s="43">
        <f>'BAR BB| Open rates'!AW36*0.85</f>
        <v>46580</v>
      </c>
      <c r="AX36" s="43">
        <f>'BAR BB| Open rates'!AX36*0.85</f>
        <v>48280</v>
      </c>
      <c r="AY36" s="43">
        <f>'BAR BB| Open rates'!AY36*0.85</f>
        <v>49725</v>
      </c>
      <c r="AZ36" s="43">
        <f>'BAR BB| Open rates'!AZ36*0.85</f>
        <v>51595</v>
      </c>
      <c r="BA36" s="43">
        <f>'BAR BB| Open rates'!BA36*0.85</f>
        <v>45730</v>
      </c>
      <c r="BB36" s="43">
        <f>'BAR BB| Open rates'!BB36*0.85</f>
        <v>41480</v>
      </c>
      <c r="BC36" s="43">
        <f>'BAR BB| Open rates'!BC36*0.85</f>
        <v>42330</v>
      </c>
      <c r="BD36" s="43">
        <f>'BAR BB| Open rates'!BD36*0.85</f>
        <v>41480</v>
      </c>
      <c r="BE36" s="43">
        <f>'BAR BB| Open rates'!BE36*0.85</f>
        <v>42330</v>
      </c>
      <c r="BF36" s="43">
        <f>'BAR BB| Open rates'!BF36*0.85</f>
        <v>41480</v>
      </c>
      <c r="BG36" s="43">
        <f>'BAR BB| Open rates'!BG36*0.85</f>
        <v>42330</v>
      </c>
      <c r="BH36" s="43">
        <f>'BAR BB| Open rates'!BH36*0.85</f>
        <v>41480</v>
      </c>
      <c r="BI36" s="43">
        <f>'BAR BB| Open rates'!BI36*0.85</f>
        <v>41480</v>
      </c>
      <c r="BJ36" s="43">
        <f>'BAR BB| Open rates'!BJ36*0.85</f>
        <v>42330</v>
      </c>
      <c r="BK36" s="43">
        <f>'BAR BB| Open rates'!BK36*0.85</f>
        <v>41480</v>
      </c>
      <c r="BL36" s="43">
        <f>'BAR BB| Open rates'!BL36*0.85</f>
        <v>42330</v>
      </c>
      <c r="BM36" s="43">
        <f>'BAR BB| Open rates'!BM36*0.85</f>
        <v>41480</v>
      </c>
      <c r="BN36" s="43">
        <f>'BAR BB| Open rates'!BN36*0.85</f>
        <v>42330</v>
      </c>
      <c r="BO36" s="43">
        <f>'BAR BB| Open rates'!BO36*0.85</f>
        <v>45475</v>
      </c>
      <c r="BP36" s="43">
        <f>'BAR BB| Open rates'!BP36*0.85</f>
        <v>47345</v>
      </c>
    </row>
    <row r="37" spans="1:68" s="32" customFormat="1" x14ac:dyDescent="0.2">
      <c r="A37" s="237">
        <v>4</v>
      </c>
      <c r="B37" s="43">
        <f>'BAR BB| Open rates'!B37*0.85</f>
        <v>49980</v>
      </c>
      <c r="C37" s="43">
        <f>'BAR BB| Open rates'!C37*0.85</f>
        <v>49130</v>
      </c>
      <c r="D37" s="43">
        <f>'BAR BB| Open rates'!D37*0.85</f>
        <v>49980</v>
      </c>
      <c r="E37" s="43">
        <f>'BAR BB| Open rates'!E37*0.85</f>
        <v>49130</v>
      </c>
      <c r="F37" s="43">
        <f>'BAR BB| Open rates'!F37*0.85</f>
        <v>52275</v>
      </c>
      <c r="G37" s="43">
        <f>'BAR BB| Open rates'!G37*0.85</f>
        <v>49980</v>
      </c>
      <c r="H37" s="43">
        <f>'BAR BB| Open rates'!H37*0.85</f>
        <v>66215</v>
      </c>
      <c r="I37" s="43">
        <f>'BAR BB| Open rates'!I37*0.85</f>
        <v>72080</v>
      </c>
      <c r="J37" s="43">
        <f>'BAR BB| Open rates'!J37*0.85</f>
        <v>88315</v>
      </c>
      <c r="K37" s="43">
        <f>'BAR BB| Open rates'!K37*0.85</f>
        <v>68510</v>
      </c>
      <c r="L37" s="43">
        <f>'BAR BB| Open rates'!L37*0.85</f>
        <v>70380</v>
      </c>
      <c r="M37" s="43">
        <f>'BAR BB| Open rates'!M37*0.85</f>
        <v>68510</v>
      </c>
      <c r="N37" s="43">
        <f>'BAR BB| Open rates'!N37*0.85</f>
        <v>72080</v>
      </c>
      <c r="O37" s="43">
        <f>'BAR BB| Open rates'!O37*0.85</f>
        <v>73780</v>
      </c>
      <c r="P37" s="43">
        <f>'BAR BB| Open rates'!P37*0.85</f>
        <v>72080</v>
      </c>
      <c r="Q37" s="43">
        <f>'BAR BB| Open rates'!Q37*0.85</f>
        <v>73780</v>
      </c>
      <c r="R37" s="43">
        <f>'BAR BB| Open rates'!R37*0.85</f>
        <v>72080</v>
      </c>
      <c r="S37" s="43">
        <f>'BAR BB| Open rates'!S37*0.85</f>
        <v>73780</v>
      </c>
      <c r="T37" s="43">
        <f>'BAR BB| Open rates'!T37*0.85</f>
        <v>72080</v>
      </c>
      <c r="U37" s="43">
        <f>'BAR BB| Open rates'!U37*0.85</f>
        <v>73780</v>
      </c>
      <c r="V37" s="43">
        <f>'BAR BB| Open rates'!V37*0.85</f>
        <v>72080</v>
      </c>
      <c r="W37" s="43">
        <f>'BAR BB| Open rates'!W37*0.85</f>
        <v>73780</v>
      </c>
      <c r="X37" s="43">
        <f>'BAR BB| Open rates'!X37*0.85</f>
        <v>72080</v>
      </c>
      <c r="Y37" s="43">
        <f>'BAR BB| Open rates'!Y37*0.85</f>
        <v>73780</v>
      </c>
      <c r="Z37" s="43">
        <f>'BAR BB| Open rates'!Z37*0.85</f>
        <v>72080</v>
      </c>
      <c r="AA37" s="43">
        <f>'BAR BB| Open rates'!AA37*0.85</f>
        <v>73780</v>
      </c>
      <c r="AB37" s="43">
        <f>'BAR BB| Open rates'!AB37*0.85</f>
        <v>72080</v>
      </c>
      <c r="AC37" s="43">
        <f>'BAR BB| Open rates'!AC37*0.85</f>
        <v>73780</v>
      </c>
      <c r="AD37" s="43">
        <f>'BAR BB| Open rates'!AD37*0.85</f>
        <v>68510</v>
      </c>
      <c r="AE37" s="43">
        <f>'BAR BB| Open rates'!AE37*0.85</f>
        <v>70380</v>
      </c>
      <c r="AF37" s="43">
        <f>'BAR BB| Open rates'!AF37*0.85</f>
        <v>68510</v>
      </c>
      <c r="AG37" s="43">
        <f>'BAR BB| Open rates'!AG37*0.85</f>
        <v>54145</v>
      </c>
      <c r="AH37" s="43">
        <f>'BAR BB| Open rates'!AH37*0.85</f>
        <v>54145</v>
      </c>
      <c r="AI37" s="43">
        <f>'BAR BB| Open rates'!AI37*0.85</f>
        <v>52275</v>
      </c>
      <c r="AJ37" s="43">
        <f>'BAR BB| Open rates'!AJ37*0.85</f>
        <v>54145</v>
      </c>
      <c r="AK37" s="43">
        <f>'BAR BB| Open rates'!AK37*0.85</f>
        <v>52275</v>
      </c>
      <c r="AL37" s="43">
        <f>'BAR BB| Open rates'!AL37*0.85</f>
        <v>54145</v>
      </c>
      <c r="AM37" s="43">
        <f>'BAR BB| Open rates'!AM37*0.85</f>
        <v>52275</v>
      </c>
      <c r="AN37" s="43">
        <f>'BAR BB| Open rates'!AN37*0.85</f>
        <v>54145</v>
      </c>
      <c r="AO37" s="43">
        <f>'BAR BB| Open rates'!AO37*0.85</f>
        <v>52275</v>
      </c>
      <c r="AP37" s="43">
        <f>'BAR BB| Open rates'!AP37*0.85</f>
        <v>50830</v>
      </c>
      <c r="AQ37" s="43">
        <f>'BAR BB| Open rates'!AQ37*0.85</f>
        <v>49130</v>
      </c>
      <c r="AR37" s="43">
        <f>'BAR BB| Open rates'!AR37*0.85</f>
        <v>50830</v>
      </c>
      <c r="AS37" s="43">
        <f>'BAR BB| Open rates'!AS37*0.85</f>
        <v>49130</v>
      </c>
      <c r="AT37" s="43">
        <f>'BAR BB| Open rates'!AT37*0.85</f>
        <v>50830</v>
      </c>
      <c r="AU37" s="43">
        <f>'BAR BB| Open rates'!AU37*0.85</f>
        <v>49130</v>
      </c>
      <c r="AV37" s="43">
        <f>'BAR BB| Open rates'!AV37*0.85</f>
        <v>50830</v>
      </c>
      <c r="AW37" s="43">
        <f>'BAR BB| Open rates'!AW37*0.85</f>
        <v>49130</v>
      </c>
      <c r="AX37" s="43">
        <f>'BAR BB| Open rates'!AX37*0.85</f>
        <v>50830</v>
      </c>
      <c r="AY37" s="43">
        <f>'BAR BB| Open rates'!AY37*0.85</f>
        <v>52275</v>
      </c>
      <c r="AZ37" s="43">
        <f>'BAR BB| Open rates'!AZ37*0.85</f>
        <v>54145</v>
      </c>
      <c r="BA37" s="43">
        <f>'BAR BB| Open rates'!BA37*0.85</f>
        <v>48280</v>
      </c>
      <c r="BB37" s="43">
        <f>'BAR BB| Open rates'!BB37*0.85</f>
        <v>44030</v>
      </c>
      <c r="BC37" s="43">
        <f>'BAR BB| Open rates'!BC37*0.85</f>
        <v>44880</v>
      </c>
      <c r="BD37" s="43">
        <f>'BAR BB| Open rates'!BD37*0.85</f>
        <v>44030</v>
      </c>
      <c r="BE37" s="43">
        <f>'BAR BB| Open rates'!BE37*0.85</f>
        <v>44880</v>
      </c>
      <c r="BF37" s="43">
        <f>'BAR BB| Open rates'!BF37*0.85</f>
        <v>44030</v>
      </c>
      <c r="BG37" s="43">
        <f>'BAR BB| Open rates'!BG37*0.85</f>
        <v>44880</v>
      </c>
      <c r="BH37" s="43">
        <f>'BAR BB| Open rates'!BH37*0.85</f>
        <v>44030</v>
      </c>
      <c r="BI37" s="43">
        <f>'BAR BB| Open rates'!BI37*0.85</f>
        <v>44030</v>
      </c>
      <c r="BJ37" s="43">
        <f>'BAR BB| Open rates'!BJ37*0.85</f>
        <v>44880</v>
      </c>
      <c r="BK37" s="43">
        <f>'BAR BB| Open rates'!BK37*0.85</f>
        <v>44030</v>
      </c>
      <c r="BL37" s="43">
        <f>'BAR BB| Open rates'!BL37*0.85</f>
        <v>44880</v>
      </c>
      <c r="BM37" s="43">
        <f>'BAR BB| Open rates'!BM37*0.85</f>
        <v>44030</v>
      </c>
      <c r="BN37" s="43">
        <f>'BAR BB| Open rates'!BN37*0.85</f>
        <v>44880</v>
      </c>
      <c r="BO37" s="43">
        <f>'BAR BB| Open rates'!BO37*0.85</f>
        <v>48025</v>
      </c>
      <c r="BP37" s="43">
        <f>'BAR BB| Open rates'!BP37*0.85</f>
        <v>49895</v>
      </c>
    </row>
    <row r="38" spans="1:68" s="32" customFormat="1" x14ac:dyDescent="0.2">
      <c r="A38" s="237">
        <v>5</v>
      </c>
      <c r="B38" s="43">
        <f>'BAR BB| Open rates'!B38*0.85</f>
        <v>52530</v>
      </c>
      <c r="C38" s="43">
        <f>'BAR BB| Open rates'!C38*0.85</f>
        <v>51680</v>
      </c>
      <c r="D38" s="43">
        <f>'BAR BB| Open rates'!D38*0.85</f>
        <v>52530</v>
      </c>
      <c r="E38" s="43">
        <f>'BAR BB| Open rates'!E38*0.85</f>
        <v>51680</v>
      </c>
      <c r="F38" s="43">
        <f>'BAR BB| Open rates'!F38*0.85</f>
        <v>54825</v>
      </c>
      <c r="G38" s="43">
        <f>'BAR BB| Open rates'!G38*0.85</f>
        <v>52530</v>
      </c>
      <c r="H38" s="43">
        <f>'BAR BB| Open rates'!H38*0.85</f>
        <v>68765</v>
      </c>
      <c r="I38" s="43">
        <f>'BAR BB| Open rates'!I38*0.85</f>
        <v>74630</v>
      </c>
      <c r="J38" s="43">
        <f>'BAR BB| Open rates'!J38*0.85</f>
        <v>90865</v>
      </c>
      <c r="K38" s="43">
        <f>'BAR BB| Open rates'!K38*0.85</f>
        <v>71060</v>
      </c>
      <c r="L38" s="43">
        <f>'BAR BB| Open rates'!L38*0.85</f>
        <v>72930</v>
      </c>
      <c r="M38" s="43">
        <f>'BAR BB| Open rates'!M38*0.85</f>
        <v>71060</v>
      </c>
      <c r="N38" s="43">
        <f>'BAR BB| Open rates'!N38*0.85</f>
        <v>74630</v>
      </c>
      <c r="O38" s="43">
        <f>'BAR BB| Open rates'!O38*0.85</f>
        <v>76330</v>
      </c>
      <c r="P38" s="43">
        <f>'BAR BB| Open rates'!P38*0.85</f>
        <v>74630</v>
      </c>
      <c r="Q38" s="43">
        <f>'BAR BB| Open rates'!Q38*0.85</f>
        <v>76330</v>
      </c>
      <c r="R38" s="43">
        <f>'BAR BB| Open rates'!R38*0.85</f>
        <v>74630</v>
      </c>
      <c r="S38" s="43">
        <f>'BAR BB| Open rates'!S38*0.85</f>
        <v>76330</v>
      </c>
      <c r="T38" s="43">
        <f>'BAR BB| Open rates'!T38*0.85</f>
        <v>74630</v>
      </c>
      <c r="U38" s="43">
        <f>'BAR BB| Open rates'!U38*0.85</f>
        <v>76330</v>
      </c>
      <c r="V38" s="43">
        <f>'BAR BB| Open rates'!V38*0.85</f>
        <v>74630</v>
      </c>
      <c r="W38" s="43">
        <f>'BAR BB| Open rates'!W38*0.85</f>
        <v>76330</v>
      </c>
      <c r="X38" s="43">
        <f>'BAR BB| Open rates'!X38*0.85</f>
        <v>74630</v>
      </c>
      <c r="Y38" s="43">
        <f>'BAR BB| Open rates'!Y38*0.85</f>
        <v>76330</v>
      </c>
      <c r="Z38" s="43">
        <f>'BAR BB| Open rates'!Z38*0.85</f>
        <v>74630</v>
      </c>
      <c r="AA38" s="43">
        <f>'BAR BB| Open rates'!AA38*0.85</f>
        <v>76330</v>
      </c>
      <c r="AB38" s="43">
        <f>'BAR BB| Open rates'!AB38*0.85</f>
        <v>74630</v>
      </c>
      <c r="AC38" s="43">
        <f>'BAR BB| Open rates'!AC38*0.85</f>
        <v>76330</v>
      </c>
      <c r="AD38" s="43">
        <f>'BAR BB| Open rates'!AD38*0.85</f>
        <v>71060</v>
      </c>
      <c r="AE38" s="43">
        <f>'BAR BB| Open rates'!AE38*0.85</f>
        <v>72930</v>
      </c>
      <c r="AF38" s="43">
        <f>'BAR BB| Open rates'!AF38*0.85</f>
        <v>71060</v>
      </c>
      <c r="AG38" s="43">
        <f>'BAR BB| Open rates'!AG38*0.85</f>
        <v>56695</v>
      </c>
      <c r="AH38" s="43">
        <f>'BAR BB| Open rates'!AH38*0.85</f>
        <v>56695</v>
      </c>
      <c r="AI38" s="43">
        <f>'BAR BB| Open rates'!AI38*0.85</f>
        <v>54825</v>
      </c>
      <c r="AJ38" s="43">
        <f>'BAR BB| Open rates'!AJ38*0.85</f>
        <v>56695</v>
      </c>
      <c r="AK38" s="43">
        <f>'BAR BB| Open rates'!AK38*0.85</f>
        <v>54825</v>
      </c>
      <c r="AL38" s="43">
        <f>'BAR BB| Open rates'!AL38*0.85</f>
        <v>56695</v>
      </c>
      <c r="AM38" s="43">
        <f>'BAR BB| Open rates'!AM38*0.85</f>
        <v>54825</v>
      </c>
      <c r="AN38" s="43">
        <f>'BAR BB| Open rates'!AN38*0.85</f>
        <v>56695</v>
      </c>
      <c r="AO38" s="43">
        <f>'BAR BB| Open rates'!AO38*0.85</f>
        <v>54825</v>
      </c>
      <c r="AP38" s="43">
        <f>'BAR BB| Open rates'!AP38*0.85</f>
        <v>53380</v>
      </c>
      <c r="AQ38" s="43">
        <f>'BAR BB| Open rates'!AQ38*0.85</f>
        <v>51680</v>
      </c>
      <c r="AR38" s="43">
        <f>'BAR BB| Open rates'!AR38*0.85</f>
        <v>53380</v>
      </c>
      <c r="AS38" s="43">
        <f>'BAR BB| Open rates'!AS38*0.85</f>
        <v>51680</v>
      </c>
      <c r="AT38" s="43">
        <f>'BAR BB| Open rates'!AT38*0.85</f>
        <v>53380</v>
      </c>
      <c r="AU38" s="43">
        <f>'BAR BB| Open rates'!AU38*0.85</f>
        <v>51680</v>
      </c>
      <c r="AV38" s="43">
        <f>'BAR BB| Open rates'!AV38*0.85</f>
        <v>53380</v>
      </c>
      <c r="AW38" s="43">
        <f>'BAR BB| Open rates'!AW38*0.85</f>
        <v>51680</v>
      </c>
      <c r="AX38" s="43">
        <f>'BAR BB| Open rates'!AX38*0.85</f>
        <v>53380</v>
      </c>
      <c r="AY38" s="43">
        <f>'BAR BB| Open rates'!AY38*0.85</f>
        <v>54825</v>
      </c>
      <c r="AZ38" s="43">
        <f>'BAR BB| Open rates'!AZ38*0.85</f>
        <v>56695</v>
      </c>
      <c r="BA38" s="43">
        <f>'BAR BB| Open rates'!BA38*0.85</f>
        <v>50830</v>
      </c>
      <c r="BB38" s="43">
        <f>'BAR BB| Open rates'!BB38*0.85</f>
        <v>46580</v>
      </c>
      <c r="BC38" s="43">
        <f>'BAR BB| Open rates'!BC38*0.85</f>
        <v>47430</v>
      </c>
      <c r="BD38" s="43">
        <f>'BAR BB| Open rates'!BD38*0.85</f>
        <v>46580</v>
      </c>
      <c r="BE38" s="43">
        <f>'BAR BB| Open rates'!BE38*0.85</f>
        <v>47430</v>
      </c>
      <c r="BF38" s="43">
        <f>'BAR BB| Open rates'!BF38*0.85</f>
        <v>46580</v>
      </c>
      <c r="BG38" s="43">
        <f>'BAR BB| Open rates'!BG38*0.85</f>
        <v>47430</v>
      </c>
      <c r="BH38" s="43">
        <f>'BAR BB| Open rates'!BH38*0.85</f>
        <v>46580</v>
      </c>
      <c r="BI38" s="43">
        <f>'BAR BB| Open rates'!BI38*0.85</f>
        <v>46580</v>
      </c>
      <c r="BJ38" s="43">
        <f>'BAR BB| Open rates'!BJ38*0.85</f>
        <v>47430</v>
      </c>
      <c r="BK38" s="43">
        <f>'BAR BB| Open rates'!BK38*0.85</f>
        <v>46580</v>
      </c>
      <c r="BL38" s="43">
        <f>'BAR BB| Open rates'!BL38*0.85</f>
        <v>47430</v>
      </c>
      <c r="BM38" s="43">
        <f>'BAR BB| Open rates'!BM38*0.85</f>
        <v>46580</v>
      </c>
      <c r="BN38" s="43">
        <f>'BAR BB| Open rates'!BN38*0.85</f>
        <v>47430</v>
      </c>
      <c r="BO38" s="43">
        <f>'BAR BB| Open rates'!BO38*0.85</f>
        <v>50575</v>
      </c>
      <c r="BP38" s="43">
        <f>'BAR BB| Open rates'!BP38*0.85</f>
        <v>52445</v>
      </c>
    </row>
    <row r="39" spans="1:68" s="32" customFormat="1" x14ac:dyDescent="0.2">
      <c r="A39" s="237">
        <v>6</v>
      </c>
      <c r="B39" s="43">
        <f>'BAR BB| Open rates'!B39*0.85</f>
        <v>55080</v>
      </c>
      <c r="C39" s="43">
        <f>'BAR BB| Open rates'!C39*0.85</f>
        <v>54230</v>
      </c>
      <c r="D39" s="43">
        <f>'BAR BB| Open rates'!D39*0.85</f>
        <v>55080</v>
      </c>
      <c r="E39" s="43">
        <f>'BAR BB| Open rates'!E39*0.85</f>
        <v>54230</v>
      </c>
      <c r="F39" s="43">
        <f>'BAR BB| Open rates'!F39*0.85</f>
        <v>57375</v>
      </c>
      <c r="G39" s="43">
        <f>'BAR BB| Open rates'!G39*0.85</f>
        <v>55080</v>
      </c>
      <c r="H39" s="43">
        <f>'BAR BB| Open rates'!H39*0.85</f>
        <v>71315</v>
      </c>
      <c r="I39" s="43">
        <f>'BAR BB| Open rates'!I39*0.85</f>
        <v>77180</v>
      </c>
      <c r="J39" s="43">
        <f>'BAR BB| Open rates'!J39*0.85</f>
        <v>93415</v>
      </c>
      <c r="K39" s="43">
        <f>'BAR BB| Open rates'!K39*0.85</f>
        <v>73610</v>
      </c>
      <c r="L39" s="43">
        <f>'BAR BB| Open rates'!L39*0.85</f>
        <v>75480</v>
      </c>
      <c r="M39" s="43">
        <f>'BAR BB| Open rates'!M39*0.85</f>
        <v>73610</v>
      </c>
      <c r="N39" s="43">
        <f>'BAR BB| Open rates'!N39*0.85</f>
        <v>77180</v>
      </c>
      <c r="O39" s="43">
        <f>'BAR BB| Open rates'!O39*0.85</f>
        <v>78880</v>
      </c>
      <c r="P39" s="43">
        <f>'BAR BB| Open rates'!P39*0.85</f>
        <v>77180</v>
      </c>
      <c r="Q39" s="43">
        <f>'BAR BB| Open rates'!Q39*0.85</f>
        <v>78880</v>
      </c>
      <c r="R39" s="43">
        <f>'BAR BB| Open rates'!R39*0.85</f>
        <v>77180</v>
      </c>
      <c r="S39" s="43">
        <f>'BAR BB| Open rates'!S39*0.85</f>
        <v>78880</v>
      </c>
      <c r="T39" s="43">
        <f>'BAR BB| Open rates'!T39*0.85</f>
        <v>77180</v>
      </c>
      <c r="U39" s="43">
        <f>'BAR BB| Open rates'!U39*0.85</f>
        <v>78880</v>
      </c>
      <c r="V39" s="43">
        <f>'BAR BB| Open rates'!V39*0.85</f>
        <v>77180</v>
      </c>
      <c r="W39" s="43">
        <f>'BAR BB| Open rates'!W39*0.85</f>
        <v>78880</v>
      </c>
      <c r="X39" s="43">
        <f>'BAR BB| Open rates'!X39*0.85</f>
        <v>77180</v>
      </c>
      <c r="Y39" s="43">
        <f>'BAR BB| Open rates'!Y39*0.85</f>
        <v>78880</v>
      </c>
      <c r="Z39" s="43">
        <f>'BAR BB| Open rates'!Z39*0.85</f>
        <v>77180</v>
      </c>
      <c r="AA39" s="43">
        <f>'BAR BB| Open rates'!AA39*0.85</f>
        <v>78880</v>
      </c>
      <c r="AB39" s="43">
        <f>'BAR BB| Open rates'!AB39*0.85</f>
        <v>77180</v>
      </c>
      <c r="AC39" s="43">
        <f>'BAR BB| Open rates'!AC39*0.85</f>
        <v>78880</v>
      </c>
      <c r="AD39" s="43">
        <f>'BAR BB| Open rates'!AD39*0.85</f>
        <v>73610</v>
      </c>
      <c r="AE39" s="43">
        <f>'BAR BB| Open rates'!AE39*0.85</f>
        <v>75480</v>
      </c>
      <c r="AF39" s="43">
        <f>'BAR BB| Open rates'!AF39*0.85</f>
        <v>73610</v>
      </c>
      <c r="AG39" s="43">
        <f>'BAR BB| Open rates'!AG39*0.85</f>
        <v>59245</v>
      </c>
      <c r="AH39" s="43">
        <f>'BAR BB| Open rates'!AH39*0.85</f>
        <v>59245</v>
      </c>
      <c r="AI39" s="43">
        <f>'BAR BB| Open rates'!AI39*0.85</f>
        <v>57375</v>
      </c>
      <c r="AJ39" s="43">
        <f>'BAR BB| Open rates'!AJ39*0.85</f>
        <v>59245</v>
      </c>
      <c r="AK39" s="43">
        <f>'BAR BB| Open rates'!AK39*0.85</f>
        <v>57375</v>
      </c>
      <c r="AL39" s="43">
        <f>'BAR BB| Open rates'!AL39*0.85</f>
        <v>59245</v>
      </c>
      <c r="AM39" s="43">
        <f>'BAR BB| Open rates'!AM39*0.85</f>
        <v>57375</v>
      </c>
      <c r="AN39" s="43">
        <f>'BAR BB| Open rates'!AN39*0.85</f>
        <v>59245</v>
      </c>
      <c r="AO39" s="43">
        <f>'BAR BB| Open rates'!AO39*0.85</f>
        <v>57375</v>
      </c>
      <c r="AP39" s="43">
        <f>'BAR BB| Open rates'!AP39*0.85</f>
        <v>55930</v>
      </c>
      <c r="AQ39" s="43">
        <f>'BAR BB| Open rates'!AQ39*0.85</f>
        <v>54230</v>
      </c>
      <c r="AR39" s="43">
        <f>'BAR BB| Open rates'!AR39*0.85</f>
        <v>55930</v>
      </c>
      <c r="AS39" s="43">
        <f>'BAR BB| Open rates'!AS39*0.85</f>
        <v>54230</v>
      </c>
      <c r="AT39" s="43">
        <f>'BAR BB| Open rates'!AT39*0.85</f>
        <v>55930</v>
      </c>
      <c r="AU39" s="43">
        <f>'BAR BB| Open rates'!AU39*0.85</f>
        <v>54230</v>
      </c>
      <c r="AV39" s="43">
        <f>'BAR BB| Open rates'!AV39*0.85</f>
        <v>55930</v>
      </c>
      <c r="AW39" s="43">
        <f>'BAR BB| Open rates'!AW39*0.85</f>
        <v>54230</v>
      </c>
      <c r="AX39" s="43">
        <f>'BAR BB| Open rates'!AX39*0.85</f>
        <v>55930</v>
      </c>
      <c r="AY39" s="43">
        <f>'BAR BB| Open rates'!AY39*0.85</f>
        <v>57375</v>
      </c>
      <c r="AZ39" s="43">
        <f>'BAR BB| Open rates'!AZ39*0.85</f>
        <v>59245</v>
      </c>
      <c r="BA39" s="43">
        <f>'BAR BB| Open rates'!BA39*0.85</f>
        <v>53380</v>
      </c>
      <c r="BB39" s="43">
        <f>'BAR BB| Open rates'!BB39*0.85</f>
        <v>49130</v>
      </c>
      <c r="BC39" s="43">
        <f>'BAR BB| Open rates'!BC39*0.85</f>
        <v>49980</v>
      </c>
      <c r="BD39" s="43">
        <f>'BAR BB| Open rates'!BD39*0.85</f>
        <v>49130</v>
      </c>
      <c r="BE39" s="43">
        <f>'BAR BB| Open rates'!BE39*0.85</f>
        <v>49980</v>
      </c>
      <c r="BF39" s="43">
        <f>'BAR BB| Open rates'!BF39*0.85</f>
        <v>49130</v>
      </c>
      <c r="BG39" s="43">
        <f>'BAR BB| Open rates'!BG39*0.85</f>
        <v>49980</v>
      </c>
      <c r="BH39" s="43">
        <f>'BAR BB| Open rates'!BH39*0.85</f>
        <v>49130</v>
      </c>
      <c r="BI39" s="43">
        <f>'BAR BB| Open rates'!BI39*0.85</f>
        <v>49130</v>
      </c>
      <c r="BJ39" s="43">
        <f>'BAR BB| Open rates'!BJ39*0.85</f>
        <v>49980</v>
      </c>
      <c r="BK39" s="43">
        <f>'BAR BB| Open rates'!BK39*0.85</f>
        <v>49130</v>
      </c>
      <c r="BL39" s="43">
        <f>'BAR BB| Open rates'!BL39*0.85</f>
        <v>49980</v>
      </c>
      <c r="BM39" s="43">
        <f>'BAR BB| Open rates'!BM39*0.85</f>
        <v>49130</v>
      </c>
      <c r="BN39" s="43">
        <f>'BAR BB| Open rates'!BN39*0.85</f>
        <v>49980</v>
      </c>
      <c r="BO39" s="43">
        <f>'BAR BB| Open rates'!BO39*0.85</f>
        <v>53125</v>
      </c>
      <c r="BP39" s="43">
        <f>'BAR BB| Open rates'!BP39*0.85</f>
        <v>54995</v>
      </c>
    </row>
    <row r="40" spans="1:68"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row>
    <row r="41" spans="1:68" s="32" customFormat="1" x14ac:dyDescent="0.2">
      <c r="A41" s="237">
        <v>1</v>
      </c>
      <c r="B41" s="43">
        <f>'BAR BB| Open rates'!B41*0.85</f>
        <v>48875</v>
      </c>
      <c r="C41" s="43">
        <f>'BAR BB| Open rates'!C41*0.85</f>
        <v>48025</v>
      </c>
      <c r="D41" s="43">
        <f>'BAR BB| Open rates'!D41*0.85</f>
        <v>48875</v>
      </c>
      <c r="E41" s="43">
        <f>'BAR BB| Open rates'!E41*0.85</f>
        <v>48025</v>
      </c>
      <c r="F41" s="43">
        <f>'BAR BB| Open rates'!F41*0.85</f>
        <v>51170</v>
      </c>
      <c r="G41" s="43">
        <f>'BAR BB| Open rates'!G41*0.85</f>
        <v>48875</v>
      </c>
      <c r="H41" s="43">
        <f>'BAR BB| Open rates'!H41*0.85</f>
        <v>67065</v>
      </c>
      <c r="I41" s="43">
        <f>'BAR BB| Open rates'!I41*0.85</f>
        <v>72930</v>
      </c>
      <c r="J41" s="43">
        <f>'BAR BB| Open rates'!J41*0.85</f>
        <v>89165</v>
      </c>
      <c r="K41" s="43">
        <f>'BAR BB| Open rates'!K41*0.85</f>
        <v>69360</v>
      </c>
      <c r="L41" s="43">
        <f>'BAR BB| Open rates'!L41*0.85</f>
        <v>71230</v>
      </c>
      <c r="M41" s="43">
        <f>'BAR BB| Open rates'!M41*0.85</f>
        <v>69360</v>
      </c>
      <c r="N41" s="43">
        <f>'BAR BB| Open rates'!N41*0.85</f>
        <v>72930</v>
      </c>
      <c r="O41" s="43">
        <f>'BAR BB| Open rates'!O41*0.85</f>
        <v>74630</v>
      </c>
      <c r="P41" s="43">
        <f>'BAR BB| Open rates'!P41*0.85</f>
        <v>72930</v>
      </c>
      <c r="Q41" s="43">
        <f>'BAR BB| Open rates'!Q41*0.85</f>
        <v>74630</v>
      </c>
      <c r="R41" s="43">
        <f>'BAR BB| Open rates'!R41*0.85</f>
        <v>72930</v>
      </c>
      <c r="S41" s="43">
        <f>'BAR BB| Open rates'!S41*0.85</f>
        <v>74630</v>
      </c>
      <c r="T41" s="43">
        <f>'BAR BB| Open rates'!T41*0.85</f>
        <v>72930</v>
      </c>
      <c r="U41" s="43">
        <f>'BAR BB| Open rates'!U41*0.85</f>
        <v>74630</v>
      </c>
      <c r="V41" s="43">
        <f>'BAR BB| Open rates'!V41*0.85</f>
        <v>72930</v>
      </c>
      <c r="W41" s="43">
        <f>'BAR BB| Open rates'!W41*0.85</f>
        <v>74630</v>
      </c>
      <c r="X41" s="43">
        <f>'BAR BB| Open rates'!X41*0.85</f>
        <v>72930</v>
      </c>
      <c r="Y41" s="43">
        <f>'BAR BB| Open rates'!Y41*0.85</f>
        <v>74630</v>
      </c>
      <c r="Z41" s="43">
        <f>'BAR BB| Open rates'!Z41*0.85</f>
        <v>72930</v>
      </c>
      <c r="AA41" s="43">
        <f>'BAR BB| Open rates'!AA41*0.85</f>
        <v>74630</v>
      </c>
      <c r="AB41" s="43">
        <f>'BAR BB| Open rates'!AB41*0.85</f>
        <v>72930</v>
      </c>
      <c r="AC41" s="43">
        <f>'BAR BB| Open rates'!AC41*0.85</f>
        <v>74630</v>
      </c>
      <c r="AD41" s="43">
        <f>'BAR BB| Open rates'!AD41*0.85</f>
        <v>69360</v>
      </c>
      <c r="AE41" s="43">
        <f>'BAR BB| Open rates'!AE41*0.85</f>
        <v>71230</v>
      </c>
      <c r="AF41" s="43">
        <f>'BAR BB| Open rates'!AF41*0.85</f>
        <v>69360</v>
      </c>
      <c r="AG41" s="43">
        <f>'BAR BB| Open rates'!AG41*0.85</f>
        <v>58480</v>
      </c>
      <c r="AH41" s="43">
        <f>'BAR BB| Open rates'!AH41*0.85</f>
        <v>58480</v>
      </c>
      <c r="AI41" s="43">
        <f>'BAR BB| Open rates'!AI41*0.85</f>
        <v>56610</v>
      </c>
      <c r="AJ41" s="43">
        <f>'BAR BB| Open rates'!AJ41*0.85</f>
        <v>58480</v>
      </c>
      <c r="AK41" s="43">
        <f>'BAR BB| Open rates'!AK41*0.85</f>
        <v>56610</v>
      </c>
      <c r="AL41" s="43">
        <f>'BAR BB| Open rates'!AL41*0.85</f>
        <v>58480</v>
      </c>
      <c r="AM41" s="43">
        <f>'BAR BB| Open rates'!AM41*0.85</f>
        <v>56610</v>
      </c>
      <c r="AN41" s="43">
        <f>'BAR BB| Open rates'!AN41*0.85</f>
        <v>58480</v>
      </c>
      <c r="AO41" s="43">
        <f>'BAR BB| Open rates'!AO41*0.85</f>
        <v>56610</v>
      </c>
      <c r="AP41" s="43">
        <f>'BAR BB| Open rates'!AP41*0.85</f>
        <v>49725</v>
      </c>
      <c r="AQ41" s="43">
        <f>'BAR BB| Open rates'!AQ41*0.85</f>
        <v>48025</v>
      </c>
      <c r="AR41" s="43">
        <f>'BAR BB| Open rates'!AR41*0.85</f>
        <v>49725</v>
      </c>
      <c r="AS41" s="43">
        <f>'BAR BB| Open rates'!AS41*0.85</f>
        <v>48025</v>
      </c>
      <c r="AT41" s="43">
        <f>'BAR BB| Open rates'!AT41*0.85</f>
        <v>49725</v>
      </c>
      <c r="AU41" s="43">
        <f>'BAR BB| Open rates'!AU41*0.85</f>
        <v>48025</v>
      </c>
      <c r="AV41" s="43">
        <f>'BAR BB| Open rates'!AV41*0.85</f>
        <v>49725</v>
      </c>
      <c r="AW41" s="43">
        <f>'BAR BB| Open rates'!AW41*0.85</f>
        <v>48025</v>
      </c>
      <c r="AX41" s="43">
        <f>'BAR BB| Open rates'!AX41*0.85</f>
        <v>49725</v>
      </c>
      <c r="AY41" s="43">
        <f>'BAR BB| Open rates'!AY41*0.85</f>
        <v>51170</v>
      </c>
      <c r="AZ41" s="43">
        <f>'BAR BB| Open rates'!AZ41*0.85</f>
        <v>53040</v>
      </c>
      <c r="BA41" s="43">
        <f>'BAR BB| Open rates'!BA41*0.85</f>
        <v>47175</v>
      </c>
      <c r="BB41" s="43">
        <f>'BAR BB| Open rates'!BB41*0.85</f>
        <v>47175</v>
      </c>
      <c r="BC41" s="43">
        <f>'BAR BB| Open rates'!BC41*0.85</f>
        <v>48025</v>
      </c>
      <c r="BD41" s="43">
        <f>'BAR BB| Open rates'!BD41*0.85</f>
        <v>47175</v>
      </c>
      <c r="BE41" s="43">
        <f>'BAR BB| Open rates'!BE41*0.85</f>
        <v>48025</v>
      </c>
      <c r="BF41" s="43">
        <f>'BAR BB| Open rates'!BF41*0.85</f>
        <v>47175</v>
      </c>
      <c r="BG41" s="43">
        <f>'BAR BB| Open rates'!BG41*0.85</f>
        <v>48025</v>
      </c>
      <c r="BH41" s="43">
        <f>'BAR BB| Open rates'!BH41*0.85</f>
        <v>47175</v>
      </c>
      <c r="BI41" s="43">
        <f>'BAR BB| Open rates'!BI41*0.85</f>
        <v>47175</v>
      </c>
      <c r="BJ41" s="43">
        <f>'BAR BB| Open rates'!BJ41*0.85</f>
        <v>48025</v>
      </c>
      <c r="BK41" s="43">
        <f>'BAR BB| Open rates'!BK41*0.85</f>
        <v>47175</v>
      </c>
      <c r="BL41" s="43">
        <f>'BAR BB| Open rates'!BL41*0.85</f>
        <v>48025</v>
      </c>
      <c r="BM41" s="43">
        <f>'BAR BB| Open rates'!BM41*0.85</f>
        <v>47175</v>
      </c>
      <c r="BN41" s="43">
        <f>'BAR BB| Open rates'!BN41*0.85</f>
        <v>48025</v>
      </c>
      <c r="BO41" s="43">
        <f>'BAR BB| Open rates'!BO41*0.85</f>
        <v>51170</v>
      </c>
      <c r="BP41" s="43">
        <f>'BAR BB| Open rates'!BP41*0.85</f>
        <v>53040</v>
      </c>
    </row>
    <row r="42" spans="1:68" s="32" customFormat="1" x14ac:dyDescent="0.2">
      <c r="A42" s="237">
        <v>2</v>
      </c>
      <c r="B42" s="43">
        <f>'BAR BB| Open rates'!B42*0.85</f>
        <v>51425</v>
      </c>
      <c r="C42" s="43">
        <f>'BAR BB| Open rates'!C42*0.85</f>
        <v>50575</v>
      </c>
      <c r="D42" s="43">
        <f>'BAR BB| Open rates'!D42*0.85</f>
        <v>51425</v>
      </c>
      <c r="E42" s="43">
        <f>'BAR BB| Open rates'!E42*0.85</f>
        <v>50575</v>
      </c>
      <c r="F42" s="43">
        <f>'BAR BB| Open rates'!F42*0.85</f>
        <v>53720</v>
      </c>
      <c r="G42" s="43">
        <f>'BAR BB| Open rates'!G42*0.85</f>
        <v>51425</v>
      </c>
      <c r="H42" s="43">
        <f>'BAR BB| Open rates'!H42*0.85</f>
        <v>69615</v>
      </c>
      <c r="I42" s="43">
        <f>'BAR BB| Open rates'!I42*0.85</f>
        <v>75480</v>
      </c>
      <c r="J42" s="43">
        <f>'BAR BB| Open rates'!J42*0.85</f>
        <v>91715</v>
      </c>
      <c r="K42" s="43">
        <f>'BAR BB| Open rates'!K42*0.85</f>
        <v>71910</v>
      </c>
      <c r="L42" s="43">
        <f>'BAR BB| Open rates'!L42*0.85</f>
        <v>73780</v>
      </c>
      <c r="M42" s="43">
        <f>'BAR BB| Open rates'!M42*0.85</f>
        <v>71910</v>
      </c>
      <c r="N42" s="43">
        <f>'BAR BB| Open rates'!N42*0.85</f>
        <v>75480</v>
      </c>
      <c r="O42" s="43">
        <f>'BAR BB| Open rates'!O42*0.85</f>
        <v>77180</v>
      </c>
      <c r="P42" s="43">
        <f>'BAR BB| Open rates'!P42*0.85</f>
        <v>75480</v>
      </c>
      <c r="Q42" s="43">
        <f>'BAR BB| Open rates'!Q42*0.85</f>
        <v>77180</v>
      </c>
      <c r="R42" s="43">
        <f>'BAR BB| Open rates'!R42*0.85</f>
        <v>75480</v>
      </c>
      <c r="S42" s="43">
        <f>'BAR BB| Open rates'!S42*0.85</f>
        <v>77180</v>
      </c>
      <c r="T42" s="43">
        <f>'BAR BB| Open rates'!T42*0.85</f>
        <v>75480</v>
      </c>
      <c r="U42" s="43">
        <f>'BAR BB| Open rates'!U42*0.85</f>
        <v>77180</v>
      </c>
      <c r="V42" s="43">
        <f>'BAR BB| Open rates'!V42*0.85</f>
        <v>75480</v>
      </c>
      <c r="W42" s="43">
        <f>'BAR BB| Open rates'!W42*0.85</f>
        <v>77180</v>
      </c>
      <c r="X42" s="43">
        <f>'BAR BB| Open rates'!X42*0.85</f>
        <v>75480</v>
      </c>
      <c r="Y42" s="43">
        <f>'BAR BB| Open rates'!Y42*0.85</f>
        <v>77180</v>
      </c>
      <c r="Z42" s="43">
        <f>'BAR BB| Open rates'!Z42*0.85</f>
        <v>75480</v>
      </c>
      <c r="AA42" s="43">
        <f>'BAR BB| Open rates'!AA42*0.85</f>
        <v>77180</v>
      </c>
      <c r="AB42" s="43">
        <f>'BAR BB| Open rates'!AB42*0.85</f>
        <v>75480</v>
      </c>
      <c r="AC42" s="43">
        <f>'BAR BB| Open rates'!AC42*0.85</f>
        <v>77180</v>
      </c>
      <c r="AD42" s="43">
        <f>'BAR BB| Open rates'!AD42*0.85</f>
        <v>71910</v>
      </c>
      <c r="AE42" s="43">
        <f>'BAR BB| Open rates'!AE42*0.85</f>
        <v>73780</v>
      </c>
      <c r="AF42" s="43">
        <f>'BAR BB| Open rates'!AF42*0.85</f>
        <v>71910</v>
      </c>
      <c r="AG42" s="43">
        <f>'BAR BB| Open rates'!AG42*0.85</f>
        <v>61030</v>
      </c>
      <c r="AH42" s="43">
        <f>'BAR BB| Open rates'!AH42*0.85</f>
        <v>61030</v>
      </c>
      <c r="AI42" s="43">
        <f>'BAR BB| Open rates'!AI42*0.85</f>
        <v>59160</v>
      </c>
      <c r="AJ42" s="43">
        <f>'BAR BB| Open rates'!AJ42*0.85</f>
        <v>61030</v>
      </c>
      <c r="AK42" s="43">
        <f>'BAR BB| Open rates'!AK42*0.85</f>
        <v>59160</v>
      </c>
      <c r="AL42" s="43">
        <f>'BAR BB| Open rates'!AL42*0.85</f>
        <v>61030</v>
      </c>
      <c r="AM42" s="43">
        <f>'BAR BB| Open rates'!AM42*0.85</f>
        <v>59160</v>
      </c>
      <c r="AN42" s="43">
        <f>'BAR BB| Open rates'!AN42*0.85</f>
        <v>61030</v>
      </c>
      <c r="AO42" s="43">
        <f>'BAR BB| Open rates'!AO42*0.85</f>
        <v>59160</v>
      </c>
      <c r="AP42" s="43">
        <f>'BAR BB| Open rates'!AP42*0.85</f>
        <v>52275</v>
      </c>
      <c r="AQ42" s="43">
        <f>'BAR BB| Open rates'!AQ42*0.85</f>
        <v>50575</v>
      </c>
      <c r="AR42" s="43">
        <f>'BAR BB| Open rates'!AR42*0.85</f>
        <v>52275</v>
      </c>
      <c r="AS42" s="43">
        <f>'BAR BB| Open rates'!AS42*0.85</f>
        <v>50575</v>
      </c>
      <c r="AT42" s="43">
        <f>'BAR BB| Open rates'!AT42*0.85</f>
        <v>52275</v>
      </c>
      <c r="AU42" s="43">
        <f>'BAR BB| Open rates'!AU42*0.85</f>
        <v>50575</v>
      </c>
      <c r="AV42" s="43">
        <f>'BAR BB| Open rates'!AV42*0.85</f>
        <v>52275</v>
      </c>
      <c r="AW42" s="43">
        <f>'BAR BB| Open rates'!AW42*0.85</f>
        <v>50575</v>
      </c>
      <c r="AX42" s="43">
        <f>'BAR BB| Open rates'!AX42*0.85</f>
        <v>52275</v>
      </c>
      <c r="AY42" s="43">
        <f>'BAR BB| Open rates'!AY42*0.85</f>
        <v>53720</v>
      </c>
      <c r="AZ42" s="43">
        <f>'BAR BB| Open rates'!AZ42*0.85</f>
        <v>55590</v>
      </c>
      <c r="BA42" s="43">
        <f>'BAR BB| Open rates'!BA42*0.85</f>
        <v>49725</v>
      </c>
      <c r="BB42" s="43">
        <f>'BAR BB| Open rates'!BB42*0.85</f>
        <v>49725</v>
      </c>
      <c r="BC42" s="43">
        <f>'BAR BB| Open rates'!BC42*0.85</f>
        <v>50575</v>
      </c>
      <c r="BD42" s="43">
        <f>'BAR BB| Open rates'!BD42*0.85</f>
        <v>49725</v>
      </c>
      <c r="BE42" s="43">
        <f>'BAR BB| Open rates'!BE42*0.85</f>
        <v>50575</v>
      </c>
      <c r="BF42" s="43">
        <f>'BAR BB| Open rates'!BF42*0.85</f>
        <v>49725</v>
      </c>
      <c r="BG42" s="43">
        <f>'BAR BB| Open rates'!BG42*0.85</f>
        <v>50575</v>
      </c>
      <c r="BH42" s="43">
        <f>'BAR BB| Open rates'!BH42*0.85</f>
        <v>49725</v>
      </c>
      <c r="BI42" s="43">
        <f>'BAR BB| Open rates'!BI42*0.85</f>
        <v>49725</v>
      </c>
      <c r="BJ42" s="43">
        <f>'BAR BB| Open rates'!BJ42*0.85</f>
        <v>50575</v>
      </c>
      <c r="BK42" s="43">
        <f>'BAR BB| Open rates'!BK42*0.85</f>
        <v>49725</v>
      </c>
      <c r="BL42" s="43">
        <f>'BAR BB| Open rates'!BL42*0.85</f>
        <v>50575</v>
      </c>
      <c r="BM42" s="43">
        <f>'BAR BB| Open rates'!BM42*0.85</f>
        <v>49725</v>
      </c>
      <c r="BN42" s="43">
        <f>'BAR BB| Open rates'!BN42*0.85</f>
        <v>50575</v>
      </c>
      <c r="BO42" s="43">
        <f>'BAR BB| Open rates'!BO42*0.85</f>
        <v>53720</v>
      </c>
      <c r="BP42" s="43">
        <f>'BAR BB| Open rates'!BP42*0.85</f>
        <v>55590</v>
      </c>
    </row>
    <row r="43" spans="1:68" s="32" customFormat="1" x14ac:dyDescent="0.2">
      <c r="A43" s="237">
        <v>3</v>
      </c>
      <c r="B43" s="43">
        <f>'BAR BB| Open rates'!B43*0.85</f>
        <v>53975</v>
      </c>
      <c r="C43" s="43">
        <f>'BAR BB| Open rates'!C43*0.85</f>
        <v>53125</v>
      </c>
      <c r="D43" s="43">
        <f>'BAR BB| Open rates'!D43*0.85</f>
        <v>53975</v>
      </c>
      <c r="E43" s="43">
        <f>'BAR BB| Open rates'!E43*0.85</f>
        <v>53125</v>
      </c>
      <c r="F43" s="43">
        <f>'BAR BB| Open rates'!F43*0.85</f>
        <v>56270</v>
      </c>
      <c r="G43" s="43">
        <f>'BAR BB| Open rates'!G43*0.85</f>
        <v>53975</v>
      </c>
      <c r="H43" s="43">
        <f>'BAR BB| Open rates'!H43*0.85</f>
        <v>72165</v>
      </c>
      <c r="I43" s="43">
        <f>'BAR BB| Open rates'!I43*0.85</f>
        <v>78030</v>
      </c>
      <c r="J43" s="43">
        <f>'BAR BB| Open rates'!J43*0.85</f>
        <v>94265</v>
      </c>
      <c r="K43" s="43">
        <f>'BAR BB| Open rates'!K43*0.85</f>
        <v>74460</v>
      </c>
      <c r="L43" s="43">
        <f>'BAR BB| Open rates'!L43*0.85</f>
        <v>76330</v>
      </c>
      <c r="M43" s="43">
        <f>'BAR BB| Open rates'!M43*0.85</f>
        <v>74460</v>
      </c>
      <c r="N43" s="43">
        <f>'BAR BB| Open rates'!N43*0.85</f>
        <v>78030</v>
      </c>
      <c r="O43" s="43">
        <f>'BAR BB| Open rates'!O43*0.85</f>
        <v>79730</v>
      </c>
      <c r="P43" s="43">
        <f>'BAR BB| Open rates'!P43*0.85</f>
        <v>78030</v>
      </c>
      <c r="Q43" s="43">
        <f>'BAR BB| Open rates'!Q43*0.85</f>
        <v>79730</v>
      </c>
      <c r="R43" s="43">
        <f>'BAR BB| Open rates'!R43*0.85</f>
        <v>78030</v>
      </c>
      <c r="S43" s="43">
        <f>'BAR BB| Open rates'!S43*0.85</f>
        <v>79730</v>
      </c>
      <c r="T43" s="43">
        <f>'BAR BB| Open rates'!T43*0.85</f>
        <v>78030</v>
      </c>
      <c r="U43" s="43">
        <f>'BAR BB| Open rates'!U43*0.85</f>
        <v>79730</v>
      </c>
      <c r="V43" s="43">
        <f>'BAR BB| Open rates'!V43*0.85</f>
        <v>78030</v>
      </c>
      <c r="W43" s="43">
        <f>'BAR BB| Open rates'!W43*0.85</f>
        <v>79730</v>
      </c>
      <c r="X43" s="43">
        <f>'BAR BB| Open rates'!X43*0.85</f>
        <v>78030</v>
      </c>
      <c r="Y43" s="43">
        <f>'BAR BB| Open rates'!Y43*0.85</f>
        <v>79730</v>
      </c>
      <c r="Z43" s="43">
        <f>'BAR BB| Open rates'!Z43*0.85</f>
        <v>78030</v>
      </c>
      <c r="AA43" s="43">
        <f>'BAR BB| Open rates'!AA43*0.85</f>
        <v>79730</v>
      </c>
      <c r="AB43" s="43">
        <f>'BAR BB| Open rates'!AB43*0.85</f>
        <v>78030</v>
      </c>
      <c r="AC43" s="43">
        <f>'BAR BB| Open rates'!AC43*0.85</f>
        <v>79730</v>
      </c>
      <c r="AD43" s="43">
        <f>'BAR BB| Open rates'!AD43*0.85</f>
        <v>74460</v>
      </c>
      <c r="AE43" s="43">
        <f>'BAR BB| Open rates'!AE43*0.85</f>
        <v>76330</v>
      </c>
      <c r="AF43" s="43">
        <f>'BAR BB| Open rates'!AF43*0.85</f>
        <v>74460</v>
      </c>
      <c r="AG43" s="43">
        <f>'BAR BB| Open rates'!AG43*0.85</f>
        <v>63580</v>
      </c>
      <c r="AH43" s="43">
        <f>'BAR BB| Open rates'!AH43*0.85</f>
        <v>63580</v>
      </c>
      <c r="AI43" s="43">
        <f>'BAR BB| Open rates'!AI43*0.85</f>
        <v>61710</v>
      </c>
      <c r="AJ43" s="43">
        <f>'BAR BB| Open rates'!AJ43*0.85</f>
        <v>63580</v>
      </c>
      <c r="AK43" s="43">
        <f>'BAR BB| Open rates'!AK43*0.85</f>
        <v>61710</v>
      </c>
      <c r="AL43" s="43">
        <f>'BAR BB| Open rates'!AL43*0.85</f>
        <v>63580</v>
      </c>
      <c r="AM43" s="43">
        <f>'BAR BB| Open rates'!AM43*0.85</f>
        <v>61710</v>
      </c>
      <c r="AN43" s="43">
        <f>'BAR BB| Open rates'!AN43*0.85</f>
        <v>63580</v>
      </c>
      <c r="AO43" s="43">
        <f>'BAR BB| Open rates'!AO43*0.85</f>
        <v>61710</v>
      </c>
      <c r="AP43" s="43">
        <f>'BAR BB| Open rates'!AP43*0.85</f>
        <v>54825</v>
      </c>
      <c r="AQ43" s="43">
        <f>'BAR BB| Open rates'!AQ43*0.85</f>
        <v>53125</v>
      </c>
      <c r="AR43" s="43">
        <f>'BAR BB| Open rates'!AR43*0.85</f>
        <v>54825</v>
      </c>
      <c r="AS43" s="43">
        <f>'BAR BB| Open rates'!AS43*0.85</f>
        <v>53125</v>
      </c>
      <c r="AT43" s="43">
        <f>'BAR BB| Open rates'!AT43*0.85</f>
        <v>54825</v>
      </c>
      <c r="AU43" s="43">
        <f>'BAR BB| Open rates'!AU43*0.85</f>
        <v>53125</v>
      </c>
      <c r="AV43" s="43">
        <f>'BAR BB| Open rates'!AV43*0.85</f>
        <v>54825</v>
      </c>
      <c r="AW43" s="43">
        <f>'BAR BB| Open rates'!AW43*0.85</f>
        <v>53125</v>
      </c>
      <c r="AX43" s="43">
        <f>'BAR BB| Open rates'!AX43*0.85</f>
        <v>54825</v>
      </c>
      <c r="AY43" s="43">
        <f>'BAR BB| Open rates'!AY43*0.85</f>
        <v>56270</v>
      </c>
      <c r="AZ43" s="43">
        <f>'BAR BB| Open rates'!AZ43*0.85</f>
        <v>58140</v>
      </c>
      <c r="BA43" s="43">
        <f>'BAR BB| Open rates'!BA43*0.85</f>
        <v>52275</v>
      </c>
      <c r="BB43" s="43">
        <f>'BAR BB| Open rates'!BB43*0.85</f>
        <v>52275</v>
      </c>
      <c r="BC43" s="43">
        <f>'BAR BB| Open rates'!BC43*0.85</f>
        <v>53125</v>
      </c>
      <c r="BD43" s="43">
        <f>'BAR BB| Open rates'!BD43*0.85</f>
        <v>52275</v>
      </c>
      <c r="BE43" s="43">
        <f>'BAR BB| Open rates'!BE43*0.85</f>
        <v>53125</v>
      </c>
      <c r="BF43" s="43">
        <f>'BAR BB| Open rates'!BF43*0.85</f>
        <v>52275</v>
      </c>
      <c r="BG43" s="43">
        <f>'BAR BB| Open rates'!BG43*0.85</f>
        <v>53125</v>
      </c>
      <c r="BH43" s="43">
        <f>'BAR BB| Open rates'!BH43*0.85</f>
        <v>52275</v>
      </c>
      <c r="BI43" s="43">
        <f>'BAR BB| Open rates'!BI43*0.85</f>
        <v>52275</v>
      </c>
      <c r="BJ43" s="43">
        <f>'BAR BB| Open rates'!BJ43*0.85</f>
        <v>53125</v>
      </c>
      <c r="BK43" s="43">
        <f>'BAR BB| Open rates'!BK43*0.85</f>
        <v>52275</v>
      </c>
      <c r="BL43" s="43">
        <f>'BAR BB| Open rates'!BL43*0.85</f>
        <v>53125</v>
      </c>
      <c r="BM43" s="43">
        <f>'BAR BB| Open rates'!BM43*0.85</f>
        <v>52275</v>
      </c>
      <c r="BN43" s="43">
        <f>'BAR BB| Open rates'!BN43*0.85</f>
        <v>53125</v>
      </c>
      <c r="BO43" s="43">
        <f>'BAR BB| Open rates'!BO43*0.85</f>
        <v>56270</v>
      </c>
      <c r="BP43" s="43">
        <f>'BAR BB| Open rates'!BP43*0.85</f>
        <v>58140</v>
      </c>
    </row>
    <row r="44" spans="1:68" s="32" customFormat="1" x14ac:dyDescent="0.2">
      <c r="A44" s="237">
        <v>4</v>
      </c>
      <c r="B44" s="43">
        <f>'BAR BB| Open rates'!B44*0.85</f>
        <v>56525</v>
      </c>
      <c r="C44" s="43">
        <f>'BAR BB| Open rates'!C44*0.85</f>
        <v>55675</v>
      </c>
      <c r="D44" s="43">
        <f>'BAR BB| Open rates'!D44*0.85</f>
        <v>56525</v>
      </c>
      <c r="E44" s="43">
        <f>'BAR BB| Open rates'!E44*0.85</f>
        <v>55675</v>
      </c>
      <c r="F44" s="43">
        <f>'BAR BB| Open rates'!F44*0.85</f>
        <v>58820</v>
      </c>
      <c r="G44" s="43">
        <f>'BAR BB| Open rates'!G44*0.85</f>
        <v>56525</v>
      </c>
      <c r="H44" s="43">
        <f>'BAR BB| Open rates'!H44*0.85</f>
        <v>74715</v>
      </c>
      <c r="I44" s="43">
        <f>'BAR BB| Open rates'!I44*0.85</f>
        <v>80580</v>
      </c>
      <c r="J44" s="43">
        <f>'BAR BB| Open rates'!J44*0.85</f>
        <v>96815</v>
      </c>
      <c r="K44" s="43">
        <f>'BAR BB| Open rates'!K44*0.85</f>
        <v>77010</v>
      </c>
      <c r="L44" s="43">
        <f>'BAR BB| Open rates'!L44*0.85</f>
        <v>78880</v>
      </c>
      <c r="M44" s="43">
        <f>'BAR BB| Open rates'!M44*0.85</f>
        <v>77010</v>
      </c>
      <c r="N44" s="43">
        <f>'BAR BB| Open rates'!N44*0.85</f>
        <v>80580</v>
      </c>
      <c r="O44" s="43">
        <f>'BAR BB| Open rates'!O44*0.85</f>
        <v>82280</v>
      </c>
      <c r="P44" s="43">
        <f>'BAR BB| Open rates'!P44*0.85</f>
        <v>80580</v>
      </c>
      <c r="Q44" s="43">
        <f>'BAR BB| Open rates'!Q44*0.85</f>
        <v>82280</v>
      </c>
      <c r="R44" s="43">
        <f>'BAR BB| Open rates'!R44*0.85</f>
        <v>80580</v>
      </c>
      <c r="S44" s="43">
        <f>'BAR BB| Open rates'!S44*0.85</f>
        <v>82280</v>
      </c>
      <c r="T44" s="43">
        <f>'BAR BB| Open rates'!T44*0.85</f>
        <v>80580</v>
      </c>
      <c r="U44" s="43">
        <f>'BAR BB| Open rates'!U44*0.85</f>
        <v>82280</v>
      </c>
      <c r="V44" s="43">
        <f>'BAR BB| Open rates'!V44*0.85</f>
        <v>80580</v>
      </c>
      <c r="W44" s="43">
        <f>'BAR BB| Open rates'!W44*0.85</f>
        <v>82280</v>
      </c>
      <c r="X44" s="43">
        <f>'BAR BB| Open rates'!X44*0.85</f>
        <v>80580</v>
      </c>
      <c r="Y44" s="43">
        <f>'BAR BB| Open rates'!Y44*0.85</f>
        <v>82280</v>
      </c>
      <c r="Z44" s="43">
        <f>'BAR BB| Open rates'!Z44*0.85</f>
        <v>80580</v>
      </c>
      <c r="AA44" s="43">
        <f>'BAR BB| Open rates'!AA44*0.85</f>
        <v>82280</v>
      </c>
      <c r="AB44" s="43">
        <f>'BAR BB| Open rates'!AB44*0.85</f>
        <v>80580</v>
      </c>
      <c r="AC44" s="43">
        <f>'BAR BB| Open rates'!AC44*0.85</f>
        <v>82280</v>
      </c>
      <c r="AD44" s="43">
        <f>'BAR BB| Open rates'!AD44*0.85</f>
        <v>77010</v>
      </c>
      <c r="AE44" s="43">
        <f>'BAR BB| Open rates'!AE44*0.85</f>
        <v>78880</v>
      </c>
      <c r="AF44" s="43">
        <f>'BAR BB| Open rates'!AF44*0.85</f>
        <v>77010</v>
      </c>
      <c r="AG44" s="43">
        <f>'BAR BB| Open rates'!AG44*0.85</f>
        <v>66130</v>
      </c>
      <c r="AH44" s="43">
        <f>'BAR BB| Open rates'!AH44*0.85</f>
        <v>66130</v>
      </c>
      <c r="AI44" s="43">
        <f>'BAR BB| Open rates'!AI44*0.85</f>
        <v>64260</v>
      </c>
      <c r="AJ44" s="43">
        <f>'BAR BB| Open rates'!AJ44*0.85</f>
        <v>66130</v>
      </c>
      <c r="AK44" s="43">
        <f>'BAR BB| Open rates'!AK44*0.85</f>
        <v>64260</v>
      </c>
      <c r="AL44" s="43">
        <f>'BAR BB| Open rates'!AL44*0.85</f>
        <v>66130</v>
      </c>
      <c r="AM44" s="43">
        <f>'BAR BB| Open rates'!AM44*0.85</f>
        <v>64260</v>
      </c>
      <c r="AN44" s="43">
        <f>'BAR BB| Open rates'!AN44*0.85</f>
        <v>66130</v>
      </c>
      <c r="AO44" s="43">
        <f>'BAR BB| Open rates'!AO44*0.85</f>
        <v>64260</v>
      </c>
      <c r="AP44" s="43">
        <f>'BAR BB| Open rates'!AP44*0.85</f>
        <v>57375</v>
      </c>
      <c r="AQ44" s="43">
        <f>'BAR BB| Open rates'!AQ44*0.85</f>
        <v>55675</v>
      </c>
      <c r="AR44" s="43">
        <f>'BAR BB| Open rates'!AR44*0.85</f>
        <v>57375</v>
      </c>
      <c r="AS44" s="43">
        <f>'BAR BB| Open rates'!AS44*0.85</f>
        <v>55675</v>
      </c>
      <c r="AT44" s="43">
        <f>'BAR BB| Open rates'!AT44*0.85</f>
        <v>57375</v>
      </c>
      <c r="AU44" s="43">
        <f>'BAR BB| Open rates'!AU44*0.85</f>
        <v>55675</v>
      </c>
      <c r="AV44" s="43">
        <f>'BAR BB| Open rates'!AV44*0.85</f>
        <v>57375</v>
      </c>
      <c r="AW44" s="43">
        <f>'BAR BB| Open rates'!AW44*0.85</f>
        <v>55675</v>
      </c>
      <c r="AX44" s="43">
        <f>'BAR BB| Open rates'!AX44*0.85</f>
        <v>57375</v>
      </c>
      <c r="AY44" s="43">
        <f>'BAR BB| Open rates'!AY44*0.85</f>
        <v>58820</v>
      </c>
      <c r="AZ44" s="43">
        <f>'BAR BB| Open rates'!AZ44*0.85</f>
        <v>60690</v>
      </c>
      <c r="BA44" s="43">
        <f>'BAR BB| Open rates'!BA44*0.85</f>
        <v>54825</v>
      </c>
      <c r="BB44" s="43">
        <f>'BAR BB| Open rates'!BB44*0.85</f>
        <v>54825</v>
      </c>
      <c r="BC44" s="43">
        <f>'BAR BB| Open rates'!BC44*0.85</f>
        <v>55675</v>
      </c>
      <c r="BD44" s="43">
        <f>'BAR BB| Open rates'!BD44*0.85</f>
        <v>54825</v>
      </c>
      <c r="BE44" s="43">
        <f>'BAR BB| Open rates'!BE44*0.85</f>
        <v>55675</v>
      </c>
      <c r="BF44" s="43">
        <f>'BAR BB| Open rates'!BF44*0.85</f>
        <v>54825</v>
      </c>
      <c r="BG44" s="43">
        <f>'BAR BB| Open rates'!BG44*0.85</f>
        <v>55675</v>
      </c>
      <c r="BH44" s="43">
        <f>'BAR BB| Open rates'!BH44*0.85</f>
        <v>54825</v>
      </c>
      <c r="BI44" s="43">
        <f>'BAR BB| Open rates'!BI44*0.85</f>
        <v>54825</v>
      </c>
      <c r="BJ44" s="43">
        <f>'BAR BB| Open rates'!BJ44*0.85</f>
        <v>55675</v>
      </c>
      <c r="BK44" s="43">
        <f>'BAR BB| Open rates'!BK44*0.85</f>
        <v>54825</v>
      </c>
      <c r="BL44" s="43">
        <f>'BAR BB| Open rates'!BL44*0.85</f>
        <v>55675</v>
      </c>
      <c r="BM44" s="43">
        <f>'BAR BB| Open rates'!BM44*0.85</f>
        <v>54825</v>
      </c>
      <c r="BN44" s="43">
        <f>'BAR BB| Open rates'!BN44*0.85</f>
        <v>55675</v>
      </c>
      <c r="BO44" s="43">
        <f>'BAR BB| Open rates'!BO44*0.85</f>
        <v>58820</v>
      </c>
      <c r="BP44" s="43">
        <f>'BAR BB| Open rates'!BP44*0.85</f>
        <v>60690</v>
      </c>
    </row>
    <row r="45" spans="1:68" s="32" customFormat="1" x14ac:dyDescent="0.2">
      <c r="A45" s="237">
        <v>5</v>
      </c>
      <c r="B45" s="43">
        <f>'BAR BB| Open rates'!B45*0.85</f>
        <v>59075</v>
      </c>
      <c r="C45" s="43">
        <f>'BAR BB| Open rates'!C45*0.85</f>
        <v>58225</v>
      </c>
      <c r="D45" s="43">
        <f>'BAR BB| Open rates'!D45*0.85</f>
        <v>59075</v>
      </c>
      <c r="E45" s="43">
        <f>'BAR BB| Open rates'!E45*0.85</f>
        <v>58225</v>
      </c>
      <c r="F45" s="43">
        <f>'BAR BB| Open rates'!F45*0.85</f>
        <v>61370</v>
      </c>
      <c r="G45" s="43">
        <f>'BAR BB| Open rates'!G45*0.85</f>
        <v>59075</v>
      </c>
      <c r="H45" s="43">
        <f>'BAR BB| Open rates'!H45*0.85</f>
        <v>77265</v>
      </c>
      <c r="I45" s="43">
        <f>'BAR BB| Open rates'!I45*0.85</f>
        <v>83130</v>
      </c>
      <c r="J45" s="43">
        <f>'BAR BB| Open rates'!J45*0.85</f>
        <v>99365</v>
      </c>
      <c r="K45" s="43">
        <f>'BAR BB| Open rates'!K45*0.85</f>
        <v>79560</v>
      </c>
      <c r="L45" s="43">
        <f>'BAR BB| Open rates'!L45*0.85</f>
        <v>81430</v>
      </c>
      <c r="M45" s="43">
        <f>'BAR BB| Open rates'!M45*0.85</f>
        <v>79560</v>
      </c>
      <c r="N45" s="43">
        <f>'BAR BB| Open rates'!N45*0.85</f>
        <v>83130</v>
      </c>
      <c r="O45" s="43">
        <f>'BAR BB| Open rates'!O45*0.85</f>
        <v>84830</v>
      </c>
      <c r="P45" s="43">
        <f>'BAR BB| Open rates'!P45*0.85</f>
        <v>83130</v>
      </c>
      <c r="Q45" s="43">
        <f>'BAR BB| Open rates'!Q45*0.85</f>
        <v>84830</v>
      </c>
      <c r="R45" s="43">
        <f>'BAR BB| Open rates'!R45*0.85</f>
        <v>83130</v>
      </c>
      <c r="S45" s="43">
        <f>'BAR BB| Open rates'!S45*0.85</f>
        <v>84830</v>
      </c>
      <c r="T45" s="43">
        <f>'BAR BB| Open rates'!T45*0.85</f>
        <v>83130</v>
      </c>
      <c r="U45" s="43">
        <f>'BAR BB| Open rates'!U45*0.85</f>
        <v>84830</v>
      </c>
      <c r="V45" s="43">
        <f>'BAR BB| Open rates'!V45*0.85</f>
        <v>83130</v>
      </c>
      <c r="W45" s="43">
        <f>'BAR BB| Open rates'!W45*0.85</f>
        <v>84830</v>
      </c>
      <c r="X45" s="43">
        <f>'BAR BB| Open rates'!X45*0.85</f>
        <v>83130</v>
      </c>
      <c r="Y45" s="43">
        <f>'BAR BB| Open rates'!Y45*0.85</f>
        <v>84830</v>
      </c>
      <c r="Z45" s="43">
        <f>'BAR BB| Open rates'!Z45*0.85</f>
        <v>83130</v>
      </c>
      <c r="AA45" s="43">
        <f>'BAR BB| Open rates'!AA45*0.85</f>
        <v>84830</v>
      </c>
      <c r="AB45" s="43">
        <f>'BAR BB| Open rates'!AB45*0.85</f>
        <v>83130</v>
      </c>
      <c r="AC45" s="43">
        <f>'BAR BB| Open rates'!AC45*0.85</f>
        <v>84830</v>
      </c>
      <c r="AD45" s="43">
        <f>'BAR BB| Open rates'!AD45*0.85</f>
        <v>79560</v>
      </c>
      <c r="AE45" s="43">
        <f>'BAR BB| Open rates'!AE45*0.85</f>
        <v>81430</v>
      </c>
      <c r="AF45" s="43">
        <f>'BAR BB| Open rates'!AF45*0.85</f>
        <v>79560</v>
      </c>
      <c r="AG45" s="43">
        <f>'BAR BB| Open rates'!AG45*0.85</f>
        <v>68680</v>
      </c>
      <c r="AH45" s="43">
        <f>'BAR BB| Open rates'!AH45*0.85</f>
        <v>68680</v>
      </c>
      <c r="AI45" s="43">
        <f>'BAR BB| Open rates'!AI45*0.85</f>
        <v>66810</v>
      </c>
      <c r="AJ45" s="43">
        <f>'BAR BB| Open rates'!AJ45*0.85</f>
        <v>68680</v>
      </c>
      <c r="AK45" s="43">
        <f>'BAR BB| Open rates'!AK45*0.85</f>
        <v>66810</v>
      </c>
      <c r="AL45" s="43">
        <f>'BAR BB| Open rates'!AL45*0.85</f>
        <v>68680</v>
      </c>
      <c r="AM45" s="43">
        <f>'BAR BB| Open rates'!AM45*0.85</f>
        <v>66810</v>
      </c>
      <c r="AN45" s="43">
        <f>'BAR BB| Open rates'!AN45*0.85</f>
        <v>68680</v>
      </c>
      <c r="AO45" s="43">
        <f>'BAR BB| Open rates'!AO45*0.85</f>
        <v>66810</v>
      </c>
      <c r="AP45" s="43">
        <f>'BAR BB| Open rates'!AP45*0.85</f>
        <v>59925</v>
      </c>
      <c r="AQ45" s="43">
        <f>'BAR BB| Open rates'!AQ45*0.85</f>
        <v>58225</v>
      </c>
      <c r="AR45" s="43">
        <f>'BAR BB| Open rates'!AR45*0.85</f>
        <v>59925</v>
      </c>
      <c r="AS45" s="43">
        <f>'BAR BB| Open rates'!AS45*0.85</f>
        <v>58225</v>
      </c>
      <c r="AT45" s="43">
        <f>'BAR BB| Open rates'!AT45*0.85</f>
        <v>59925</v>
      </c>
      <c r="AU45" s="43">
        <f>'BAR BB| Open rates'!AU45*0.85</f>
        <v>58225</v>
      </c>
      <c r="AV45" s="43">
        <f>'BAR BB| Open rates'!AV45*0.85</f>
        <v>59925</v>
      </c>
      <c r="AW45" s="43">
        <f>'BAR BB| Open rates'!AW45*0.85</f>
        <v>58225</v>
      </c>
      <c r="AX45" s="43">
        <f>'BAR BB| Open rates'!AX45*0.85</f>
        <v>59925</v>
      </c>
      <c r="AY45" s="43">
        <f>'BAR BB| Open rates'!AY45*0.85</f>
        <v>61370</v>
      </c>
      <c r="AZ45" s="43">
        <f>'BAR BB| Open rates'!AZ45*0.85</f>
        <v>63240</v>
      </c>
      <c r="BA45" s="43">
        <f>'BAR BB| Open rates'!BA45*0.85</f>
        <v>57375</v>
      </c>
      <c r="BB45" s="43">
        <f>'BAR BB| Open rates'!BB45*0.85</f>
        <v>57375</v>
      </c>
      <c r="BC45" s="43">
        <f>'BAR BB| Open rates'!BC45*0.85</f>
        <v>58225</v>
      </c>
      <c r="BD45" s="43">
        <f>'BAR BB| Open rates'!BD45*0.85</f>
        <v>57375</v>
      </c>
      <c r="BE45" s="43">
        <f>'BAR BB| Open rates'!BE45*0.85</f>
        <v>58225</v>
      </c>
      <c r="BF45" s="43">
        <f>'BAR BB| Open rates'!BF45*0.85</f>
        <v>57375</v>
      </c>
      <c r="BG45" s="43">
        <f>'BAR BB| Open rates'!BG45*0.85</f>
        <v>58225</v>
      </c>
      <c r="BH45" s="43">
        <f>'BAR BB| Open rates'!BH45*0.85</f>
        <v>57375</v>
      </c>
      <c r="BI45" s="43">
        <f>'BAR BB| Open rates'!BI45*0.85</f>
        <v>57375</v>
      </c>
      <c r="BJ45" s="43">
        <f>'BAR BB| Open rates'!BJ45*0.85</f>
        <v>58225</v>
      </c>
      <c r="BK45" s="43">
        <f>'BAR BB| Open rates'!BK45*0.85</f>
        <v>57375</v>
      </c>
      <c r="BL45" s="43">
        <f>'BAR BB| Open rates'!BL45*0.85</f>
        <v>58225</v>
      </c>
      <c r="BM45" s="43">
        <f>'BAR BB| Open rates'!BM45*0.85</f>
        <v>57375</v>
      </c>
      <c r="BN45" s="43">
        <f>'BAR BB| Open rates'!BN45*0.85</f>
        <v>58225</v>
      </c>
      <c r="BO45" s="43">
        <f>'BAR BB| Open rates'!BO45*0.85</f>
        <v>61370</v>
      </c>
      <c r="BP45" s="43">
        <f>'BAR BB| Open rates'!BP45*0.85</f>
        <v>63240</v>
      </c>
    </row>
    <row r="46" spans="1:68" s="32" customFormat="1" x14ac:dyDescent="0.2">
      <c r="A46" s="237">
        <v>6</v>
      </c>
      <c r="B46" s="43">
        <f>'BAR BB| Open rates'!B46*0.85</f>
        <v>61625</v>
      </c>
      <c r="C46" s="43">
        <f>'BAR BB| Open rates'!C46*0.85</f>
        <v>60775</v>
      </c>
      <c r="D46" s="43">
        <f>'BAR BB| Open rates'!D46*0.85</f>
        <v>61625</v>
      </c>
      <c r="E46" s="43">
        <f>'BAR BB| Open rates'!E46*0.85</f>
        <v>60775</v>
      </c>
      <c r="F46" s="43">
        <f>'BAR BB| Open rates'!F46*0.85</f>
        <v>63920</v>
      </c>
      <c r="G46" s="43">
        <f>'BAR BB| Open rates'!G46*0.85</f>
        <v>61625</v>
      </c>
      <c r="H46" s="43">
        <f>'BAR BB| Open rates'!H46*0.85</f>
        <v>79815</v>
      </c>
      <c r="I46" s="43">
        <f>'BAR BB| Open rates'!I46*0.85</f>
        <v>85680</v>
      </c>
      <c r="J46" s="43">
        <f>'BAR BB| Open rates'!J46*0.85</f>
        <v>101915</v>
      </c>
      <c r="K46" s="43">
        <f>'BAR BB| Open rates'!K46*0.85</f>
        <v>82110</v>
      </c>
      <c r="L46" s="43">
        <f>'BAR BB| Open rates'!L46*0.85</f>
        <v>83980</v>
      </c>
      <c r="M46" s="43">
        <f>'BAR BB| Open rates'!M46*0.85</f>
        <v>82110</v>
      </c>
      <c r="N46" s="43">
        <f>'BAR BB| Open rates'!N46*0.85</f>
        <v>85680</v>
      </c>
      <c r="O46" s="43">
        <f>'BAR BB| Open rates'!O46*0.85</f>
        <v>87380</v>
      </c>
      <c r="P46" s="43">
        <f>'BAR BB| Open rates'!P46*0.85</f>
        <v>85680</v>
      </c>
      <c r="Q46" s="43">
        <f>'BAR BB| Open rates'!Q46*0.85</f>
        <v>87380</v>
      </c>
      <c r="R46" s="43">
        <f>'BAR BB| Open rates'!R46*0.85</f>
        <v>85680</v>
      </c>
      <c r="S46" s="43">
        <f>'BAR BB| Open rates'!S46*0.85</f>
        <v>87380</v>
      </c>
      <c r="T46" s="43">
        <f>'BAR BB| Open rates'!T46*0.85</f>
        <v>85680</v>
      </c>
      <c r="U46" s="43">
        <f>'BAR BB| Open rates'!U46*0.85</f>
        <v>87380</v>
      </c>
      <c r="V46" s="43">
        <f>'BAR BB| Open rates'!V46*0.85</f>
        <v>85680</v>
      </c>
      <c r="W46" s="43">
        <f>'BAR BB| Open rates'!W46*0.85</f>
        <v>87380</v>
      </c>
      <c r="X46" s="43">
        <f>'BAR BB| Open rates'!X46*0.85</f>
        <v>85680</v>
      </c>
      <c r="Y46" s="43">
        <f>'BAR BB| Open rates'!Y46*0.85</f>
        <v>87380</v>
      </c>
      <c r="Z46" s="43">
        <f>'BAR BB| Open rates'!Z46*0.85</f>
        <v>85680</v>
      </c>
      <c r="AA46" s="43">
        <f>'BAR BB| Open rates'!AA46*0.85</f>
        <v>87380</v>
      </c>
      <c r="AB46" s="43">
        <f>'BAR BB| Open rates'!AB46*0.85</f>
        <v>85680</v>
      </c>
      <c r="AC46" s="43">
        <f>'BAR BB| Open rates'!AC46*0.85</f>
        <v>87380</v>
      </c>
      <c r="AD46" s="43">
        <f>'BAR BB| Open rates'!AD46*0.85</f>
        <v>82110</v>
      </c>
      <c r="AE46" s="43">
        <f>'BAR BB| Open rates'!AE46*0.85</f>
        <v>83980</v>
      </c>
      <c r="AF46" s="43">
        <f>'BAR BB| Open rates'!AF46*0.85</f>
        <v>82110</v>
      </c>
      <c r="AG46" s="43">
        <f>'BAR BB| Open rates'!AG46*0.85</f>
        <v>71230</v>
      </c>
      <c r="AH46" s="43">
        <f>'BAR BB| Open rates'!AH46*0.85</f>
        <v>71230</v>
      </c>
      <c r="AI46" s="43">
        <f>'BAR BB| Open rates'!AI46*0.85</f>
        <v>69360</v>
      </c>
      <c r="AJ46" s="43">
        <f>'BAR BB| Open rates'!AJ46*0.85</f>
        <v>71230</v>
      </c>
      <c r="AK46" s="43">
        <f>'BAR BB| Open rates'!AK46*0.85</f>
        <v>69360</v>
      </c>
      <c r="AL46" s="43">
        <f>'BAR BB| Open rates'!AL46*0.85</f>
        <v>71230</v>
      </c>
      <c r="AM46" s="43">
        <f>'BAR BB| Open rates'!AM46*0.85</f>
        <v>69360</v>
      </c>
      <c r="AN46" s="43">
        <f>'BAR BB| Open rates'!AN46*0.85</f>
        <v>71230</v>
      </c>
      <c r="AO46" s="43">
        <f>'BAR BB| Open rates'!AO46*0.85</f>
        <v>69360</v>
      </c>
      <c r="AP46" s="43">
        <f>'BAR BB| Open rates'!AP46*0.85</f>
        <v>62475</v>
      </c>
      <c r="AQ46" s="43">
        <f>'BAR BB| Open rates'!AQ46*0.85</f>
        <v>60775</v>
      </c>
      <c r="AR46" s="43">
        <f>'BAR BB| Open rates'!AR46*0.85</f>
        <v>62475</v>
      </c>
      <c r="AS46" s="43">
        <f>'BAR BB| Open rates'!AS46*0.85</f>
        <v>60775</v>
      </c>
      <c r="AT46" s="43">
        <f>'BAR BB| Open rates'!AT46*0.85</f>
        <v>62475</v>
      </c>
      <c r="AU46" s="43">
        <f>'BAR BB| Open rates'!AU46*0.85</f>
        <v>60775</v>
      </c>
      <c r="AV46" s="43">
        <f>'BAR BB| Open rates'!AV46*0.85</f>
        <v>62475</v>
      </c>
      <c r="AW46" s="43">
        <f>'BAR BB| Open rates'!AW46*0.85</f>
        <v>60775</v>
      </c>
      <c r="AX46" s="43">
        <f>'BAR BB| Open rates'!AX46*0.85</f>
        <v>62475</v>
      </c>
      <c r="AY46" s="43">
        <f>'BAR BB| Open rates'!AY46*0.85</f>
        <v>63920</v>
      </c>
      <c r="AZ46" s="43">
        <f>'BAR BB| Open rates'!AZ46*0.85</f>
        <v>65790</v>
      </c>
      <c r="BA46" s="43">
        <f>'BAR BB| Open rates'!BA46*0.85</f>
        <v>59925</v>
      </c>
      <c r="BB46" s="43">
        <f>'BAR BB| Open rates'!BB46*0.85</f>
        <v>59925</v>
      </c>
      <c r="BC46" s="43">
        <f>'BAR BB| Open rates'!BC46*0.85</f>
        <v>60775</v>
      </c>
      <c r="BD46" s="43">
        <f>'BAR BB| Open rates'!BD46*0.85</f>
        <v>59925</v>
      </c>
      <c r="BE46" s="43">
        <f>'BAR BB| Open rates'!BE46*0.85</f>
        <v>60775</v>
      </c>
      <c r="BF46" s="43">
        <f>'BAR BB| Open rates'!BF46*0.85</f>
        <v>59925</v>
      </c>
      <c r="BG46" s="43">
        <f>'BAR BB| Open rates'!BG46*0.85</f>
        <v>60775</v>
      </c>
      <c r="BH46" s="43">
        <f>'BAR BB| Open rates'!BH46*0.85</f>
        <v>59925</v>
      </c>
      <c r="BI46" s="43">
        <f>'BAR BB| Open rates'!BI46*0.85</f>
        <v>59925</v>
      </c>
      <c r="BJ46" s="43">
        <f>'BAR BB| Open rates'!BJ46*0.85</f>
        <v>60775</v>
      </c>
      <c r="BK46" s="43">
        <f>'BAR BB| Open rates'!BK46*0.85</f>
        <v>59925</v>
      </c>
      <c r="BL46" s="43">
        <f>'BAR BB| Open rates'!BL46*0.85</f>
        <v>60775</v>
      </c>
      <c r="BM46" s="43">
        <f>'BAR BB| Open rates'!BM46*0.85</f>
        <v>59925</v>
      </c>
      <c r="BN46" s="43">
        <f>'BAR BB| Open rates'!BN46*0.85</f>
        <v>60775</v>
      </c>
      <c r="BO46" s="43">
        <f>'BAR BB| Open rates'!BO46*0.85</f>
        <v>63920</v>
      </c>
      <c r="BP46" s="43">
        <f>'BAR BB| Open rates'!BP46*0.85</f>
        <v>65790</v>
      </c>
    </row>
    <row r="47" spans="1:68" s="32" customFormat="1" x14ac:dyDescent="0.2">
      <c r="A47" s="237">
        <v>7</v>
      </c>
      <c r="B47" s="43">
        <f>'BAR BB| Open rates'!B47*0.85</f>
        <v>64175</v>
      </c>
      <c r="C47" s="43">
        <f>'BAR BB| Open rates'!C47*0.85</f>
        <v>63325</v>
      </c>
      <c r="D47" s="43">
        <f>'BAR BB| Open rates'!D47*0.85</f>
        <v>64175</v>
      </c>
      <c r="E47" s="43">
        <f>'BAR BB| Open rates'!E47*0.85</f>
        <v>63325</v>
      </c>
      <c r="F47" s="43">
        <f>'BAR BB| Open rates'!F47*0.85</f>
        <v>66470</v>
      </c>
      <c r="G47" s="43">
        <f>'BAR BB| Open rates'!G47*0.85</f>
        <v>64175</v>
      </c>
      <c r="H47" s="43">
        <f>'BAR BB| Open rates'!H47*0.85</f>
        <v>82365</v>
      </c>
      <c r="I47" s="43">
        <f>'BAR BB| Open rates'!I47*0.85</f>
        <v>88230</v>
      </c>
      <c r="J47" s="43">
        <f>'BAR BB| Open rates'!J47*0.85</f>
        <v>104465</v>
      </c>
      <c r="K47" s="43">
        <f>'BAR BB| Open rates'!K47*0.85</f>
        <v>84660</v>
      </c>
      <c r="L47" s="43">
        <f>'BAR BB| Open rates'!L47*0.85</f>
        <v>86530</v>
      </c>
      <c r="M47" s="43">
        <f>'BAR BB| Open rates'!M47*0.85</f>
        <v>84660</v>
      </c>
      <c r="N47" s="43">
        <f>'BAR BB| Open rates'!N47*0.85</f>
        <v>88230</v>
      </c>
      <c r="O47" s="43">
        <f>'BAR BB| Open rates'!O47*0.85</f>
        <v>89930</v>
      </c>
      <c r="P47" s="43">
        <f>'BAR BB| Open rates'!P47*0.85</f>
        <v>88230</v>
      </c>
      <c r="Q47" s="43">
        <f>'BAR BB| Open rates'!Q47*0.85</f>
        <v>89930</v>
      </c>
      <c r="R47" s="43">
        <f>'BAR BB| Open rates'!R47*0.85</f>
        <v>88230</v>
      </c>
      <c r="S47" s="43">
        <f>'BAR BB| Open rates'!S47*0.85</f>
        <v>89930</v>
      </c>
      <c r="T47" s="43">
        <f>'BAR BB| Open rates'!T47*0.85</f>
        <v>88230</v>
      </c>
      <c r="U47" s="43">
        <f>'BAR BB| Open rates'!U47*0.85</f>
        <v>89930</v>
      </c>
      <c r="V47" s="43">
        <f>'BAR BB| Open rates'!V47*0.85</f>
        <v>88230</v>
      </c>
      <c r="W47" s="43">
        <f>'BAR BB| Open rates'!W47*0.85</f>
        <v>89930</v>
      </c>
      <c r="X47" s="43">
        <f>'BAR BB| Open rates'!X47*0.85</f>
        <v>88230</v>
      </c>
      <c r="Y47" s="43">
        <f>'BAR BB| Open rates'!Y47*0.85</f>
        <v>89930</v>
      </c>
      <c r="Z47" s="43">
        <f>'BAR BB| Open rates'!Z47*0.85</f>
        <v>88230</v>
      </c>
      <c r="AA47" s="43">
        <f>'BAR BB| Open rates'!AA47*0.85</f>
        <v>89930</v>
      </c>
      <c r="AB47" s="43">
        <f>'BAR BB| Open rates'!AB47*0.85</f>
        <v>88230</v>
      </c>
      <c r="AC47" s="43">
        <f>'BAR BB| Open rates'!AC47*0.85</f>
        <v>89930</v>
      </c>
      <c r="AD47" s="43">
        <f>'BAR BB| Open rates'!AD47*0.85</f>
        <v>84660</v>
      </c>
      <c r="AE47" s="43">
        <f>'BAR BB| Open rates'!AE47*0.85</f>
        <v>86530</v>
      </c>
      <c r="AF47" s="43">
        <f>'BAR BB| Open rates'!AF47*0.85</f>
        <v>84660</v>
      </c>
      <c r="AG47" s="43">
        <f>'BAR BB| Open rates'!AG47*0.85</f>
        <v>73780</v>
      </c>
      <c r="AH47" s="43">
        <f>'BAR BB| Open rates'!AH47*0.85</f>
        <v>73780</v>
      </c>
      <c r="AI47" s="43">
        <f>'BAR BB| Open rates'!AI47*0.85</f>
        <v>71910</v>
      </c>
      <c r="AJ47" s="43">
        <f>'BAR BB| Open rates'!AJ47*0.85</f>
        <v>73780</v>
      </c>
      <c r="AK47" s="43">
        <f>'BAR BB| Open rates'!AK47*0.85</f>
        <v>71910</v>
      </c>
      <c r="AL47" s="43">
        <f>'BAR BB| Open rates'!AL47*0.85</f>
        <v>73780</v>
      </c>
      <c r="AM47" s="43">
        <f>'BAR BB| Open rates'!AM47*0.85</f>
        <v>71910</v>
      </c>
      <c r="AN47" s="43">
        <f>'BAR BB| Open rates'!AN47*0.85</f>
        <v>73780</v>
      </c>
      <c r="AO47" s="43">
        <f>'BAR BB| Open rates'!AO47*0.85</f>
        <v>71910</v>
      </c>
      <c r="AP47" s="43">
        <f>'BAR BB| Open rates'!AP47*0.85</f>
        <v>65025</v>
      </c>
      <c r="AQ47" s="43">
        <f>'BAR BB| Open rates'!AQ47*0.85</f>
        <v>63325</v>
      </c>
      <c r="AR47" s="43">
        <f>'BAR BB| Open rates'!AR47*0.85</f>
        <v>65025</v>
      </c>
      <c r="AS47" s="43">
        <f>'BAR BB| Open rates'!AS47*0.85</f>
        <v>63325</v>
      </c>
      <c r="AT47" s="43">
        <f>'BAR BB| Open rates'!AT47*0.85</f>
        <v>65025</v>
      </c>
      <c r="AU47" s="43">
        <f>'BAR BB| Open rates'!AU47*0.85</f>
        <v>63325</v>
      </c>
      <c r="AV47" s="43">
        <f>'BAR BB| Open rates'!AV47*0.85</f>
        <v>65025</v>
      </c>
      <c r="AW47" s="43">
        <f>'BAR BB| Open rates'!AW47*0.85</f>
        <v>63325</v>
      </c>
      <c r="AX47" s="43">
        <f>'BAR BB| Open rates'!AX47*0.85</f>
        <v>65025</v>
      </c>
      <c r="AY47" s="43">
        <f>'BAR BB| Open rates'!AY47*0.85</f>
        <v>66470</v>
      </c>
      <c r="AZ47" s="43">
        <f>'BAR BB| Open rates'!AZ47*0.85</f>
        <v>68340</v>
      </c>
      <c r="BA47" s="43">
        <f>'BAR BB| Open rates'!BA47*0.85</f>
        <v>62475</v>
      </c>
      <c r="BB47" s="43">
        <f>'BAR BB| Open rates'!BB47*0.85</f>
        <v>62475</v>
      </c>
      <c r="BC47" s="43">
        <f>'BAR BB| Open rates'!BC47*0.85</f>
        <v>63325</v>
      </c>
      <c r="BD47" s="43">
        <f>'BAR BB| Open rates'!BD47*0.85</f>
        <v>62475</v>
      </c>
      <c r="BE47" s="43">
        <f>'BAR BB| Open rates'!BE47*0.85</f>
        <v>63325</v>
      </c>
      <c r="BF47" s="43">
        <f>'BAR BB| Open rates'!BF47*0.85</f>
        <v>62475</v>
      </c>
      <c r="BG47" s="43">
        <f>'BAR BB| Open rates'!BG47*0.85</f>
        <v>63325</v>
      </c>
      <c r="BH47" s="43">
        <f>'BAR BB| Open rates'!BH47*0.85</f>
        <v>62475</v>
      </c>
      <c r="BI47" s="43">
        <f>'BAR BB| Open rates'!BI47*0.85</f>
        <v>62475</v>
      </c>
      <c r="BJ47" s="43">
        <f>'BAR BB| Open rates'!BJ47*0.85</f>
        <v>63325</v>
      </c>
      <c r="BK47" s="43">
        <f>'BAR BB| Open rates'!BK47*0.85</f>
        <v>62475</v>
      </c>
      <c r="BL47" s="43">
        <f>'BAR BB| Open rates'!BL47*0.85</f>
        <v>63325</v>
      </c>
      <c r="BM47" s="43">
        <f>'BAR BB| Open rates'!BM47*0.85</f>
        <v>62475</v>
      </c>
      <c r="BN47" s="43">
        <f>'BAR BB| Open rates'!BN47*0.85</f>
        <v>63325</v>
      </c>
      <c r="BO47" s="43">
        <f>'BAR BB| Open rates'!BO47*0.85</f>
        <v>66470</v>
      </c>
      <c r="BP47" s="43">
        <f>'BAR BB| Open rates'!BP47*0.85</f>
        <v>68340</v>
      </c>
    </row>
    <row r="48" spans="1:68" s="32" customFormat="1" x14ac:dyDescent="0.2">
      <c r="A48" s="237">
        <v>8</v>
      </c>
      <c r="B48" s="43">
        <f>'BAR BB| Open rates'!B48*0.85</f>
        <v>66725</v>
      </c>
      <c r="C48" s="43">
        <f>'BAR BB| Open rates'!C48*0.85</f>
        <v>65875</v>
      </c>
      <c r="D48" s="43">
        <f>'BAR BB| Open rates'!D48*0.85</f>
        <v>66725</v>
      </c>
      <c r="E48" s="43">
        <f>'BAR BB| Open rates'!E48*0.85</f>
        <v>65875</v>
      </c>
      <c r="F48" s="43">
        <f>'BAR BB| Open rates'!F48*0.85</f>
        <v>69020</v>
      </c>
      <c r="G48" s="43">
        <f>'BAR BB| Open rates'!G48*0.85</f>
        <v>66725</v>
      </c>
      <c r="H48" s="43">
        <f>'BAR BB| Open rates'!H48*0.85</f>
        <v>84915</v>
      </c>
      <c r="I48" s="43">
        <f>'BAR BB| Open rates'!I48*0.85</f>
        <v>90780</v>
      </c>
      <c r="J48" s="43">
        <f>'BAR BB| Open rates'!J48*0.85</f>
        <v>107015</v>
      </c>
      <c r="K48" s="43">
        <f>'BAR BB| Open rates'!K48*0.85</f>
        <v>87210</v>
      </c>
      <c r="L48" s="43">
        <f>'BAR BB| Open rates'!L48*0.85</f>
        <v>89080</v>
      </c>
      <c r="M48" s="43">
        <f>'BAR BB| Open rates'!M48*0.85</f>
        <v>87210</v>
      </c>
      <c r="N48" s="43">
        <f>'BAR BB| Open rates'!N48*0.85</f>
        <v>90780</v>
      </c>
      <c r="O48" s="43">
        <f>'BAR BB| Open rates'!O48*0.85</f>
        <v>92480</v>
      </c>
      <c r="P48" s="43">
        <f>'BAR BB| Open rates'!P48*0.85</f>
        <v>90780</v>
      </c>
      <c r="Q48" s="43">
        <f>'BAR BB| Open rates'!Q48*0.85</f>
        <v>92480</v>
      </c>
      <c r="R48" s="43">
        <f>'BAR BB| Open rates'!R48*0.85</f>
        <v>90780</v>
      </c>
      <c r="S48" s="43">
        <f>'BAR BB| Open rates'!S48*0.85</f>
        <v>92480</v>
      </c>
      <c r="T48" s="43">
        <f>'BAR BB| Open rates'!T48*0.85</f>
        <v>90780</v>
      </c>
      <c r="U48" s="43">
        <f>'BAR BB| Open rates'!U48*0.85</f>
        <v>92480</v>
      </c>
      <c r="V48" s="43">
        <f>'BAR BB| Open rates'!V48*0.85</f>
        <v>90780</v>
      </c>
      <c r="W48" s="43">
        <f>'BAR BB| Open rates'!W48*0.85</f>
        <v>92480</v>
      </c>
      <c r="X48" s="43">
        <f>'BAR BB| Open rates'!X48*0.85</f>
        <v>90780</v>
      </c>
      <c r="Y48" s="43">
        <f>'BAR BB| Open rates'!Y48*0.85</f>
        <v>92480</v>
      </c>
      <c r="Z48" s="43">
        <f>'BAR BB| Open rates'!Z48*0.85</f>
        <v>90780</v>
      </c>
      <c r="AA48" s="43">
        <f>'BAR BB| Open rates'!AA48*0.85</f>
        <v>92480</v>
      </c>
      <c r="AB48" s="43">
        <f>'BAR BB| Open rates'!AB48*0.85</f>
        <v>90780</v>
      </c>
      <c r="AC48" s="43">
        <f>'BAR BB| Open rates'!AC48*0.85</f>
        <v>92480</v>
      </c>
      <c r="AD48" s="43">
        <f>'BAR BB| Open rates'!AD48*0.85</f>
        <v>87210</v>
      </c>
      <c r="AE48" s="43">
        <f>'BAR BB| Open rates'!AE48*0.85</f>
        <v>89080</v>
      </c>
      <c r="AF48" s="43">
        <f>'BAR BB| Open rates'!AF48*0.85</f>
        <v>87210</v>
      </c>
      <c r="AG48" s="43">
        <f>'BAR BB| Open rates'!AG48*0.85</f>
        <v>76330</v>
      </c>
      <c r="AH48" s="43">
        <f>'BAR BB| Open rates'!AH48*0.85</f>
        <v>76330</v>
      </c>
      <c r="AI48" s="43">
        <f>'BAR BB| Open rates'!AI48*0.85</f>
        <v>74460</v>
      </c>
      <c r="AJ48" s="43">
        <f>'BAR BB| Open rates'!AJ48*0.85</f>
        <v>76330</v>
      </c>
      <c r="AK48" s="43">
        <f>'BAR BB| Open rates'!AK48*0.85</f>
        <v>74460</v>
      </c>
      <c r="AL48" s="43">
        <f>'BAR BB| Open rates'!AL48*0.85</f>
        <v>76330</v>
      </c>
      <c r="AM48" s="43">
        <f>'BAR BB| Open rates'!AM48*0.85</f>
        <v>74460</v>
      </c>
      <c r="AN48" s="43">
        <f>'BAR BB| Open rates'!AN48*0.85</f>
        <v>76330</v>
      </c>
      <c r="AO48" s="43">
        <f>'BAR BB| Open rates'!AO48*0.85</f>
        <v>74460</v>
      </c>
      <c r="AP48" s="43">
        <f>'BAR BB| Open rates'!AP48*0.85</f>
        <v>67575</v>
      </c>
      <c r="AQ48" s="43">
        <f>'BAR BB| Open rates'!AQ48*0.85</f>
        <v>65875</v>
      </c>
      <c r="AR48" s="43">
        <f>'BAR BB| Open rates'!AR48*0.85</f>
        <v>67575</v>
      </c>
      <c r="AS48" s="43">
        <f>'BAR BB| Open rates'!AS48*0.85</f>
        <v>65875</v>
      </c>
      <c r="AT48" s="43">
        <f>'BAR BB| Open rates'!AT48*0.85</f>
        <v>67575</v>
      </c>
      <c r="AU48" s="43">
        <f>'BAR BB| Open rates'!AU48*0.85</f>
        <v>65875</v>
      </c>
      <c r="AV48" s="43">
        <f>'BAR BB| Open rates'!AV48*0.85</f>
        <v>67575</v>
      </c>
      <c r="AW48" s="43">
        <f>'BAR BB| Open rates'!AW48*0.85</f>
        <v>65875</v>
      </c>
      <c r="AX48" s="43">
        <f>'BAR BB| Open rates'!AX48*0.85</f>
        <v>67575</v>
      </c>
      <c r="AY48" s="43">
        <f>'BAR BB| Open rates'!AY48*0.85</f>
        <v>69020</v>
      </c>
      <c r="AZ48" s="43">
        <f>'BAR BB| Open rates'!AZ48*0.85</f>
        <v>70890</v>
      </c>
      <c r="BA48" s="43">
        <f>'BAR BB| Open rates'!BA48*0.85</f>
        <v>65025</v>
      </c>
      <c r="BB48" s="43">
        <f>'BAR BB| Open rates'!BB48*0.85</f>
        <v>65025</v>
      </c>
      <c r="BC48" s="43">
        <f>'BAR BB| Open rates'!BC48*0.85</f>
        <v>65875</v>
      </c>
      <c r="BD48" s="43">
        <f>'BAR BB| Open rates'!BD48*0.85</f>
        <v>65025</v>
      </c>
      <c r="BE48" s="43">
        <f>'BAR BB| Open rates'!BE48*0.85</f>
        <v>65875</v>
      </c>
      <c r="BF48" s="43">
        <f>'BAR BB| Open rates'!BF48*0.85</f>
        <v>65025</v>
      </c>
      <c r="BG48" s="43">
        <f>'BAR BB| Open rates'!BG48*0.85</f>
        <v>65875</v>
      </c>
      <c r="BH48" s="43">
        <f>'BAR BB| Open rates'!BH48*0.85</f>
        <v>65025</v>
      </c>
      <c r="BI48" s="43">
        <f>'BAR BB| Open rates'!BI48*0.85</f>
        <v>65025</v>
      </c>
      <c r="BJ48" s="43">
        <f>'BAR BB| Open rates'!BJ48*0.85</f>
        <v>65875</v>
      </c>
      <c r="BK48" s="43">
        <f>'BAR BB| Open rates'!BK48*0.85</f>
        <v>65025</v>
      </c>
      <c r="BL48" s="43">
        <f>'BAR BB| Open rates'!BL48*0.85</f>
        <v>65875</v>
      </c>
      <c r="BM48" s="43">
        <f>'BAR BB| Open rates'!BM48*0.85</f>
        <v>65025</v>
      </c>
      <c r="BN48" s="43">
        <f>'BAR BB| Open rates'!BN48*0.85</f>
        <v>65875</v>
      </c>
      <c r="BO48" s="43">
        <f>'BAR BB| Open rates'!BO48*0.85</f>
        <v>69020</v>
      </c>
      <c r="BP48" s="43">
        <f>'BAR BB| Open rates'!BP48*0.85</f>
        <v>70890</v>
      </c>
    </row>
    <row r="49" spans="1:68"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row>
    <row r="50" spans="1:68" s="32" customFormat="1" x14ac:dyDescent="0.2">
      <c r="A50" s="237">
        <v>1</v>
      </c>
      <c r="B50" s="43">
        <f>'BAR BB| Open rates'!B50*0.85</f>
        <v>76500</v>
      </c>
      <c r="C50" s="43">
        <f>'BAR BB| Open rates'!C50*0.85</f>
        <v>76500</v>
      </c>
      <c r="D50" s="43">
        <f>'BAR BB| Open rates'!D50*0.85</f>
        <v>76500</v>
      </c>
      <c r="E50" s="43">
        <f>'BAR BB| Open rates'!E50*0.85</f>
        <v>76500</v>
      </c>
      <c r="F50" s="43">
        <f>'BAR BB| Open rates'!F50*0.85</f>
        <v>76500</v>
      </c>
      <c r="G50" s="43">
        <f>'BAR BB| Open rates'!G50*0.85</f>
        <v>76500</v>
      </c>
      <c r="H50" s="43">
        <f>'BAR BB| Open rates'!H50*0.85</f>
        <v>76500</v>
      </c>
      <c r="I50" s="43">
        <f>'BAR BB| Open rates'!I50*0.85</f>
        <v>76500</v>
      </c>
      <c r="J50" s="43">
        <f>'BAR BB| Open rates'!J50*0.85</f>
        <v>76500</v>
      </c>
      <c r="K50" s="43">
        <f>'BAR BB| Open rates'!K50*0.85</f>
        <v>76500</v>
      </c>
      <c r="L50" s="43">
        <f>'BAR BB| Open rates'!L50*0.85</f>
        <v>76500</v>
      </c>
      <c r="M50" s="43">
        <f>'BAR BB| Open rates'!M50*0.85</f>
        <v>76500</v>
      </c>
      <c r="N50" s="43">
        <f>'BAR BB| Open rates'!N50*0.85</f>
        <v>76500</v>
      </c>
      <c r="O50" s="43">
        <f>'BAR BB| Open rates'!O50*0.85</f>
        <v>76500</v>
      </c>
      <c r="P50" s="43">
        <f>'BAR BB| Open rates'!P50*0.85</f>
        <v>76500</v>
      </c>
      <c r="Q50" s="43">
        <f>'BAR BB| Open rates'!Q50*0.85</f>
        <v>76500</v>
      </c>
      <c r="R50" s="43">
        <f>'BAR BB| Open rates'!R50*0.85</f>
        <v>76500</v>
      </c>
      <c r="S50" s="43">
        <f>'BAR BB| Open rates'!S50*0.85</f>
        <v>76500</v>
      </c>
      <c r="T50" s="43">
        <f>'BAR BB| Open rates'!T50*0.85</f>
        <v>76500</v>
      </c>
      <c r="U50" s="43">
        <f>'BAR BB| Open rates'!U50*0.85</f>
        <v>76500</v>
      </c>
      <c r="V50" s="43">
        <f>'BAR BB| Open rates'!V50*0.85</f>
        <v>76500</v>
      </c>
      <c r="W50" s="43">
        <f>'BAR BB| Open rates'!W50*0.85</f>
        <v>76500</v>
      </c>
      <c r="X50" s="43">
        <f>'BAR BB| Open rates'!X50*0.85</f>
        <v>76500</v>
      </c>
      <c r="Y50" s="43">
        <f>'BAR BB| Open rates'!Y50*0.85</f>
        <v>76500</v>
      </c>
      <c r="Z50" s="43">
        <f>'BAR BB| Open rates'!Z50*0.85</f>
        <v>76500</v>
      </c>
      <c r="AA50" s="43">
        <f>'BAR BB| Open rates'!AA50*0.85</f>
        <v>76500</v>
      </c>
      <c r="AB50" s="43">
        <f>'BAR BB| Open rates'!AB50*0.85</f>
        <v>76500</v>
      </c>
      <c r="AC50" s="43">
        <f>'BAR BB| Open rates'!AC50*0.85</f>
        <v>76500</v>
      </c>
      <c r="AD50" s="43">
        <f>'BAR BB| Open rates'!AD50*0.85</f>
        <v>76500</v>
      </c>
      <c r="AE50" s="43">
        <f>'BAR BB| Open rates'!AE50*0.85</f>
        <v>76500</v>
      </c>
      <c r="AF50" s="43">
        <f>'BAR BB| Open rates'!AF50*0.85</f>
        <v>76500</v>
      </c>
      <c r="AG50" s="43">
        <f>'BAR BB| Open rates'!AG50*0.85</f>
        <v>76500</v>
      </c>
      <c r="AH50" s="43">
        <f>'BAR BB| Open rates'!AH50*0.85</f>
        <v>76500</v>
      </c>
      <c r="AI50" s="43">
        <f>'BAR BB| Open rates'!AI50*0.85</f>
        <v>76500</v>
      </c>
      <c r="AJ50" s="43">
        <f>'BAR BB| Open rates'!AJ50*0.85</f>
        <v>76500</v>
      </c>
      <c r="AK50" s="43">
        <f>'BAR BB| Open rates'!AK50*0.85</f>
        <v>76500</v>
      </c>
      <c r="AL50" s="43">
        <f>'BAR BB| Open rates'!AL50*0.85</f>
        <v>76500</v>
      </c>
      <c r="AM50" s="43">
        <f>'BAR BB| Open rates'!AM50*0.85</f>
        <v>76500</v>
      </c>
      <c r="AN50" s="43">
        <f>'BAR BB| Open rates'!AN50*0.85</f>
        <v>76500</v>
      </c>
      <c r="AO50" s="43">
        <f>'BAR BB| Open rates'!AO50*0.85</f>
        <v>76500</v>
      </c>
      <c r="AP50" s="43">
        <f>'BAR BB| Open rates'!AP50*0.85</f>
        <v>76500</v>
      </c>
      <c r="AQ50" s="43">
        <f>'BAR BB| Open rates'!AQ50*0.85</f>
        <v>76500</v>
      </c>
      <c r="AR50" s="43">
        <f>'BAR BB| Open rates'!AR50*0.85</f>
        <v>76500</v>
      </c>
      <c r="AS50" s="43">
        <f>'BAR BB| Open rates'!AS50*0.85</f>
        <v>76500</v>
      </c>
      <c r="AT50" s="43">
        <f>'BAR BB| Open rates'!AT50*0.85</f>
        <v>76500</v>
      </c>
      <c r="AU50" s="43">
        <f>'BAR BB| Open rates'!AU50*0.85</f>
        <v>76500</v>
      </c>
      <c r="AV50" s="43">
        <f>'BAR BB| Open rates'!AV50*0.85</f>
        <v>76500</v>
      </c>
      <c r="AW50" s="43">
        <f>'BAR BB| Open rates'!AW50*0.85</f>
        <v>76500</v>
      </c>
      <c r="AX50" s="43">
        <f>'BAR BB| Open rates'!AX50*0.85</f>
        <v>76500</v>
      </c>
      <c r="AY50" s="43">
        <f>'BAR BB| Open rates'!AY50*0.85</f>
        <v>76500</v>
      </c>
      <c r="AZ50" s="43">
        <f>'BAR BB| Open rates'!AZ50*0.85</f>
        <v>76500</v>
      </c>
      <c r="BA50" s="43">
        <f>'BAR BB| Open rates'!BA50*0.85</f>
        <v>76500</v>
      </c>
      <c r="BB50" s="43">
        <f>'BAR BB| Open rates'!BB50*0.85</f>
        <v>76500</v>
      </c>
      <c r="BC50" s="43">
        <f>'BAR BB| Open rates'!BC50*0.85</f>
        <v>76500</v>
      </c>
      <c r="BD50" s="43">
        <f>'BAR BB| Open rates'!BD50*0.85</f>
        <v>76500</v>
      </c>
      <c r="BE50" s="43">
        <f>'BAR BB| Open rates'!BE50*0.85</f>
        <v>76500</v>
      </c>
      <c r="BF50" s="43">
        <f>'BAR BB| Open rates'!BF50*0.85</f>
        <v>76500</v>
      </c>
      <c r="BG50" s="43">
        <f>'BAR BB| Open rates'!BG50*0.85</f>
        <v>76500</v>
      </c>
      <c r="BH50" s="43">
        <f>'BAR BB| Open rates'!BH50*0.85</f>
        <v>76500</v>
      </c>
      <c r="BI50" s="43">
        <f>'BAR BB| Open rates'!BI50*0.85</f>
        <v>76500</v>
      </c>
      <c r="BJ50" s="43">
        <f>'BAR BB| Open rates'!BJ50*0.85</f>
        <v>76500</v>
      </c>
      <c r="BK50" s="43">
        <f>'BAR BB| Open rates'!BK50*0.85</f>
        <v>76500</v>
      </c>
      <c r="BL50" s="43">
        <f>'BAR BB| Open rates'!BL50*0.85</f>
        <v>76500</v>
      </c>
      <c r="BM50" s="43">
        <f>'BAR BB| Open rates'!BM50*0.85</f>
        <v>76500</v>
      </c>
      <c r="BN50" s="43">
        <f>'BAR BB| Open rates'!BN50*0.85</f>
        <v>76500</v>
      </c>
      <c r="BO50" s="43">
        <f>'BAR BB| Open rates'!BO50*0.85</f>
        <v>76500</v>
      </c>
      <c r="BP50" s="43">
        <f>'BAR BB| Open rates'!BP50*0.85</f>
        <v>76500</v>
      </c>
    </row>
    <row r="51" spans="1:68" s="32" customFormat="1" x14ac:dyDescent="0.2">
      <c r="A51" s="237">
        <v>2</v>
      </c>
      <c r="B51" s="43">
        <f>'BAR BB| Open rates'!B51*0.85</f>
        <v>79050</v>
      </c>
      <c r="C51" s="43">
        <f>'BAR BB| Open rates'!C51*0.85</f>
        <v>79050</v>
      </c>
      <c r="D51" s="43">
        <f>'BAR BB| Open rates'!D51*0.85</f>
        <v>79050</v>
      </c>
      <c r="E51" s="43">
        <f>'BAR BB| Open rates'!E51*0.85</f>
        <v>79050</v>
      </c>
      <c r="F51" s="43">
        <f>'BAR BB| Open rates'!F51*0.85</f>
        <v>79050</v>
      </c>
      <c r="G51" s="43">
        <f>'BAR BB| Open rates'!G51*0.85</f>
        <v>79050</v>
      </c>
      <c r="H51" s="43">
        <f>'BAR BB| Open rates'!H51*0.85</f>
        <v>79050</v>
      </c>
      <c r="I51" s="43">
        <f>'BAR BB| Open rates'!I51*0.85</f>
        <v>79050</v>
      </c>
      <c r="J51" s="43">
        <f>'BAR BB| Open rates'!J51*0.85</f>
        <v>79050</v>
      </c>
      <c r="K51" s="43">
        <f>'BAR BB| Open rates'!K51*0.85</f>
        <v>79050</v>
      </c>
      <c r="L51" s="43">
        <f>'BAR BB| Open rates'!L51*0.85</f>
        <v>79050</v>
      </c>
      <c r="M51" s="43">
        <f>'BAR BB| Open rates'!M51*0.85</f>
        <v>79050</v>
      </c>
      <c r="N51" s="43">
        <f>'BAR BB| Open rates'!N51*0.85</f>
        <v>79050</v>
      </c>
      <c r="O51" s="43">
        <f>'BAR BB| Open rates'!O51*0.85</f>
        <v>79050</v>
      </c>
      <c r="P51" s="43">
        <f>'BAR BB| Open rates'!P51*0.85</f>
        <v>79050</v>
      </c>
      <c r="Q51" s="43">
        <f>'BAR BB| Open rates'!Q51*0.85</f>
        <v>79050</v>
      </c>
      <c r="R51" s="43">
        <f>'BAR BB| Open rates'!R51*0.85</f>
        <v>79050</v>
      </c>
      <c r="S51" s="43">
        <f>'BAR BB| Open rates'!S51*0.85</f>
        <v>79050</v>
      </c>
      <c r="T51" s="43">
        <f>'BAR BB| Open rates'!T51*0.85</f>
        <v>79050</v>
      </c>
      <c r="U51" s="43">
        <f>'BAR BB| Open rates'!U51*0.85</f>
        <v>79050</v>
      </c>
      <c r="V51" s="43">
        <f>'BAR BB| Open rates'!V51*0.85</f>
        <v>79050</v>
      </c>
      <c r="W51" s="43">
        <f>'BAR BB| Open rates'!W51*0.85</f>
        <v>79050</v>
      </c>
      <c r="X51" s="43">
        <f>'BAR BB| Open rates'!X51*0.85</f>
        <v>79050</v>
      </c>
      <c r="Y51" s="43">
        <f>'BAR BB| Open rates'!Y51*0.85</f>
        <v>79050</v>
      </c>
      <c r="Z51" s="43">
        <f>'BAR BB| Open rates'!Z51*0.85</f>
        <v>79050</v>
      </c>
      <c r="AA51" s="43">
        <f>'BAR BB| Open rates'!AA51*0.85</f>
        <v>79050</v>
      </c>
      <c r="AB51" s="43">
        <f>'BAR BB| Open rates'!AB51*0.85</f>
        <v>79050</v>
      </c>
      <c r="AC51" s="43">
        <f>'BAR BB| Open rates'!AC51*0.85</f>
        <v>79050</v>
      </c>
      <c r="AD51" s="43">
        <f>'BAR BB| Open rates'!AD51*0.85</f>
        <v>79050</v>
      </c>
      <c r="AE51" s="43">
        <f>'BAR BB| Open rates'!AE51*0.85</f>
        <v>79050</v>
      </c>
      <c r="AF51" s="43">
        <f>'BAR BB| Open rates'!AF51*0.85</f>
        <v>79050</v>
      </c>
      <c r="AG51" s="43">
        <f>'BAR BB| Open rates'!AG51*0.85</f>
        <v>79050</v>
      </c>
      <c r="AH51" s="43">
        <f>'BAR BB| Open rates'!AH51*0.85</f>
        <v>79050</v>
      </c>
      <c r="AI51" s="43">
        <f>'BAR BB| Open rates'!AI51*0.85</f>
        <v>79050</v>
      </c>
      <c r="AJ51" s="43">
        <f>'BAR BB| Open rates'!AJ51*0.85</f>
        <v>79050</v>
      </c>
      <c r="AK51" s="43">
        <f>'BAR BB| Open rates'!AK51*0.85</f>
        <v>79050</v>
      </c>
      <c r="AL51" s="43">
        <f>'BAR BB| Open rates'!AL51*0.85</f>
        <v>79050</v>
      </c>
      <c r="AM51" s="43">
        <f>'BAR BB| Open rates'!AM51*0.85</f>
        <v>79050</v>
      </c>
      <c r="AN51" s="43">
        <f>'BAR BB| Open rates'!AN51*0.85</f>
        <v>79050</v>
      </c>
      <c r="AO51" s="43">
        <f>'BAR BB| Open rates'!AO51*0.85</f>
        <v>79050</v>
      </c>
      <c r="AP51" s="43">
        <f>'BAR BB| Open rates'!AP51*0.85</f>
        <v>79050</v>
      </c>
      <c r="AQ51" s="43">
        <f>'BAR BB| Open rates'!AQ51*0.85</f>
        <v>79050</v>
      </c>
      <c r="AR51" s="43">
        <f>'BAR BB| Open rates'!AR51*0.85</f>
        <v>79050</v>
      </c>
      <c r="AS51" s="43">
        <f>'BAR BB| Open rates'!AS51*0.85</f>
        <v>79050</v>
      </c>
      <c r="AT51" s="43">
        <f>'BAR BB| Open rates'!AT51*0.85</f>
        <v>79050</v>
      </c>
      <c r="AU51" s="43">
        <f>'BAR BB| Open rates'!AU51*0.85</f>
        <v>79050</v>
      </c>
      <c r="AV51" s="43">
        <f>'BAR BB| Open rates'!AV51*0.85</f>
        <v>79050</v>
      </c>
      <c r="AW51" s="43">
        <f>'BAR BB| Open rates'!AW51*0.85</f>
        <v>79050</v>
      </c>
      <c r="AX51" s="43">
        <f>'BAR BB| Open rates'!AX51*0.85</f>
        <v>79050</v>
      </c>
      <c r="AY51" s="43">
        <f>'BAR BB| Open rates'!AY51*0.85</f>
        <v>79050</v>
      </c>
      <c r="AZ51" s="43">
        <f>'BAR BB| Open rates'!AZ51*0.85</f>
        <v>79050</v>
      </c>
      <c r="BA51" s="43">
        <f>'BAR BB| Open rates'!BA51*0.85</f>
        <v>79050</v>
      </c>
      <c r="BB51" s="43">
        <f>'BAR BB| Open rates'!BB51*0.85</f>
        <v>79050</v>
      </c>
      <c r="BC51" s="43">
        <f>'BAR BB| Open rates'!BC51*0.85</f>
        <v>79050</v>
      </c>
      <c r="BD51" s="43">
        <f>'BAR BB| Open rates'!BD51*0.85</f>
        <v>79050</v>
      </c>
      <c r="BE51" s="43">
        <f>'BAR BB| Open rates'!BE51*0.85</f>
        <v>79050</v>
      </c>
      <c r="BF51" s="43">
        <f>'BAR BB| Open rates'!BF51*0.85</f>
        <v>79050</v>
      </c>
      <c r="BG51" s="43">
        <f>'BAR BB| Open rates'!BG51*0.85</f>
        <v>79050</v>
      </c>
      <c r="BH51" s="43">
        <f>'BAR BB| Open rates'!BH51*0.85</f>
        <v>79050</v>
      </c>
      <c r="BI51" s="43">
        <f>'BAR BB| Open rates'!BI51*0.85</f>
        <v>79050</v>
      </c>
      <c r="BJ51" s="43">
        <f>'BAR BB| Open rates'!BJ51*0.85</f>
        <v>79050</v>
      </c>
      <c r="BK51" s="43">
        <f>'BAR BB| Open rates'!BK51*0.85</f>
        <v>79050</v>
      </c>
      <c r="BL51" s="43">
        <f>'BAR BB| Open rates'!BL51*0.85</f>
        <v>79050</v>
      </c>
      <c r="BM51" s="43">
        <f>'BAR BB| Open rates'!BM51*0.85</f>
        <v>79050</v>
      </c>
      <c r="BN51" s="43">
        <f>'BAR BB| Open rates'!BN51*0.85</f>
        <v>79050</v>
      </c>
      <c r="BO51" s="43">
        <f>'BAR BB| Open rates'!BO51*0.85</f>
        <v>79050</v>
      </c>
      <c r="BP51" s="43">
        <f>'BAR BB| Open rates'!BP51*0.85</f>
        <v>79050</v>
      </c>
    </row>
    <row r="52" spans="1:68"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row>
    <row r="53" spans="1:68"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68000</v>
      </c>
      <c r="G53" s="43">
        <f>'BAR BB| Open rates'!G53*0.85</f>
        <v>68000</v>
      </c>
      <c r="H53" s="43">
        <f>'BAR BB| Open rates'!H53*0.85</f>
        <v>85000</v>
      </c>
      <c r="I53" s="43">
        <f>'BAR BB| Open rates'!I53*0.85</f>
        <v>85000</v>
      </c>
      <c r="J53" s="43">
        <f>'BAR BB| Open rates'!J53*0.85</f>
        <v>85000</v>
      </c>
      <c r="K53" s="43">
        <f>'BAR BB| Open rates'!K53*0.85</f>
        <v>85000</v>
      </c>
      <c r="L53" s="43">
        <f>'BAR BB| Open rates'!L53*0.85</f>
        <v>85000</v>
      </c>
      <c r="M53" s="43">
        <f>'BAR BB| Open rates'!M53*0.85</f>
        <v>85000</v>
      </c>
      <c r="N53" s="43">
        <f>'BAR BB| Open rates'!N53*0.85</f>
        <v>85000</v>
      </c>
      <c r="O53" s="43">
        <f>'BAR BB| Open rates'!O53*0.85</f>
        <v>85000</v>
      </c>
      <c r="P53" s="43">
        <f>'BAR BB| Open rates'!P53*0.85</f>
        <v>85000</v>
      </c>
      <c r="Q53" s="43">
        <f>'BAR BB| Open rates'!Q53*0.85</f>
        <v>85000</v>
      </c>
      <c r="R53" s="43">
        <f>'BAR BB| Open rates'!R53*0.85</f>
        <v>85000</v>
      </c>
      <c r="S53" s="43">
        <f>'BAR BB| Open rates'!S53*0.85</f>
        <v>85000</v>
      </c>
      <c r="T53" s="43">
        <f>'BAR BB| Open rates'!T53*0.85</f>
        <v>85000</v>
      </c>
      <c r="U53" s="43">
        <f>'BAR BB| Open rates'!U53*0.85</f>
        <v>85000</v>
      </c>
      <c r="V53" s="43">
        <f>'BAR BB| Open rates'!V53*0.85</f>
        <v>85000</v>
      </c>
      <c r="W53" s="43">
        <f>'BAR BB| Open rates'!W53*0.85</f>
        <v>85000</v>
      </c>
      <c r="X53" s="43">
        <f>'BAR BB| Open rates'!X53*0.85</f>
        <v>85000</v>
      </c>
      <c r="Y53" s="43">
        <f>'BAR BB| Open rates'!Y53*0.85</f>
        <v>85000</v>
      </c>
      <c r="Z53" s="43">
        <f>'BAR BB| Open rates'!Z53*0.85</f>
        <v>85000</v>
      </c>
      <c r="AA53" s="43">
        <f>'BAR BB| Open rates'!AA53*0.85</f>
        <v>85000</v>
      </c>
      <c r="AB53" s="43">
        <f>'BAR BB| Open rates'!AB53*0.85</f>
        <v>85000</v>
      </c>
      <c r="AC53" s="43">
        <f>'BAR BB| Open rates'!AC53*0.85</f>
        <v>85000</v>
      </c>
      <c r="AD53" s="43">
        <f>'BAR BB| Open rates'!AD53*0.85</f>
        <v>85000</v>
      </c>
      <c r="AE53" s="43">
        <f>'BAR BB| Open rates'!AE53*0.85</f>
        <v>85000</v>
      </c>
      <c r="AF53" s="43">
        <f>'BAR BB| Open rates'!AF53*0.85</f>
        <v>85000</v>
      </c>
      <c r="AG53" s="43">
        <f>'BAR BB| Open rates'!AG53*0.85</f>
        <v>68000</v>
      </c>
      <c r="AH53" s="43">
        <f>'BAR BB| Open rates'!AH53*0.85</f>
        <v>68000</v>
      </c>
      <c r="AI53" s="43">
        <f>'BAR BB| Open rates'!AI53*0.85</f>
        <v>68000</v>
      </c>
      <c r="AJ53" s="43">
        <f>'BAR BB| Open rates'!AJ53*0.85</f>
        <v>68000</v>
      </c>
      <c r="AK53" s="43">
        <f>'BAR BB| Open rates'!AK53*0.85</f>
        <v>68000</v>
      </c>
      <c r="AL53" s="43">
        <f>'BAR BB| Open rates'!AL53*0.85</f>
        <v>68000</v>
      </c>
      <c r="AM53" s="43">
        <f>'BAR BB| Open rates'!AM53*0.85</f>
        <v>68000</v>
      </c>
      <c r="AN53" s="43">
        <f>'BAR BB| Open rates'!AN53*0.85</f>
        <v>68000</v>
      </c>
      <c r="AO53" s="43">
        <f>'BAR BB| Open rates'!AO53*0.85</f>
        <v>68000</v>
      </c>
      <c r="AP53" s="43">
        <f>'BAR BB| Open rates'!AP53*0.85</f>
        <v>68000</v>
      </c>
      <c r="AQ53" s="43">
        <f>'BAR BB| Open rates'!AQ53*0.85</f>
        <v>68000</v>
      </c>
      <c r="AR53" s="43">
        <f>'BAR BB| Open rates'!AR53*0.85</f>
        <v>68000</v>
      </c>
      <c r="AS53" s="43">
        <f>'BAR BB| Open rates'!AS53*0.85</f>
        <v>68000</v>
      </c>
      <c r="AT53" s="43">
        <f>'BAR BB| Open rates'!AT53*0.85</f>
        <v>68000</v>
      </c>
      <c r="AU53" s="43">
        <f>'BAR BB| Open rates'!AU53*0.85</f>
        <v>68000</v>
      </c>
      <c r="AV53" s="43">
        <f>'BAR BB| Open rates'!AV53*0.85</f>
        <v>68000</v>
      </c>
      <c r="AW53" s="43">
        <f>'BAR BB| Open rates'!AW53*0.85</f>
        <v>68000</v>
      </c>
      <c r="AX53" s="43">
        <f>'BAR BB| Open rates'!AX53*0.85</f>
        <v>68000</v>
      </c>
      <c r="AY53" s="43">
        <f>'BAR BB| Open rates'!AY53*0.85</f>
        <v>68000</v>
      </c>
      <c r="AZ53" s="43">
        <f>'BAR BB| Open rates'!AZ53*0.85</f>
        <v>68000</v>
      </c>
      <c r="BA53" s="43">
        <f>'BAR BB| Open rates'!BA53*0.85</f>
        <v>68000</v>
      </c>
      <c r="BB53" s="43">
        <f>'BAR BB| Open rates'!BB53*0.85</f>
        <v>68000</v>
      </c>
      <c r="BC53" s="43">
        <f>'BAR BB| Open rates'!BC53*0.85</f>
        <v>68000</v>
      </c>
      <c r="BD53" s="43">
        <f>'BAR BB| Open rates'!BD53*0.85</f>
        <v>68000</v>
      </c>
      <c r="BE53" s="43">
        <f>'BAR BB| Open rates'!BE53*0.85</f>
        <v>68000</v>
      </c>
      <c r="BF53" s="43">
        <f>'BAR BB| Open rates'!BF53*0.85</f>
        <v>68000</v>
      </c>
      <c r="BG53" s="43">
        <f>'BAR BB| Open rates'!BG53*0.85</f>
        <v>68000</v>
      </c>
      <c r="BH53" s="43">
        <f>'BAR BB| Open rates'!BH53*0.85</f>
        <v>68000</v>
      </c>
      <c r="BI53" s="43">
        <f>'BAR BB| Open rates'!BI53*0.85</f>
        <v>68000</v>
      </c>
      <c r="BJ53" s="43">
        <f>'BAR BB| Open rates'!BJ53*0.85</f>
        <v>68000</v>
      </c>
      <c r="BK53" s="43">
        <f>'BAR BB| Open rates'!BK53*0.85</f>
        <v>68000</v>
      </c>
      <c r="BL53" s="43">
        <f>'BAR BB| Open rates'!BL53*0.85</f>
        <v>68000</v>
      </c>
      <c r="BM53" s="43">
        <f>'BAR BB| Open rates'!BM53*0.85</f>
        <v>68000</v>
      </c>
      <c r="BN53" s="43">
        <f>'BAR BB| Open rates'!BN53*0.85</f>
        <v>68000</v>
      </c>
      <c r="BO53" s="43">
        <f>'BAR BB| Open rates'!BO53*0.85</f>
        <v>68000</v>
      </c>
      <c r="BP53" s="43">
        <f>'BAR BB| Open rates'!BP53*0.85</f>
        <v>68000</v>
      </c>
    </row>
    <row r="54" spans="1:68" s="32" customFormat="1" x14ac:dyDescent="0.2">
      <c r="A54" s="237">
        <v>2</v>
      </c>
      <c r="B54" s="43">
        <f>'BAR BB| Open rates'!B54*0.85</f>
        <v>70550</v>
      </c>
      <c r="C54" s="43">
        <f>'BAR BB| Open rates'!C54*0.85</f>
        <v>70550</v>
      </c>
      <c r="D54" s="43">
        <f>'BAR BB| Open rates'!D54*0.85</f>
        <v>70550</v>
      </c>
      <c r="E54" s="43">
        <f>'BAR BB| Open rates'!E54*0.85</f>
        <v>70550</v>
      </c>
      <c r="F54" s="43">
        <f>'BAR BB| Open rates'!F54*0.85</f>
        <v>70550</v>
      </c>
      <c r="G54" s="43">
        <f>'BAR BB| Open rates'!G54*0.85</f>
        <v>70550</v>
      </c>
      <c r="H54" s="43">
        <f>'BAR BB| Open rates'!H54*0.85</f>
        <v>87550</v>
      </c>
      <c r="I54" s="43">
        <f>'BAR BB| Open rates'!I54*0.85</f>
        <v>87550</v>
      </c>
      <c r="J54" s="43">
        <f>'BAR BB| Open rates'!J54*0.85</f>
        <v>87550</v>
      </c>
      <c r="K54" s="43">
        <f>'BAR BB| Open rates'!K54*0.85</f>
        <v>87550</v>
      </c>
      <c r="L54" s="43">
        <f>'BAR BB| Open rates'!L54*0.85</f>
        <v>87550</v>
      </c>
      <c r="M54" s="43">
        <f>'BAR BB| Open rates'!M54*0.85</f>
        <v>87550</v>
      </c>
      <c r="N54" s="43">
        <f>'BAR BB| Open rates'!N54*0.85</f>
        <v>87550</v>
      </c>
      <c r="O54" s="43">
        <f>'BAR BB| Open rates'!O54*0.85</f>
        <v>87550</v>
      </c>
      <c r="P54" s="43">
        <f>'BAR BB| Open rates'!P54*0.85</f>
        <v>87550</v>
      </c>
      <c r="Q54" s="43">
        <f>'BAR BB| Open rates'!Q54*0.85</f>
        <v>87550</v>
      </c>
      <c r="R54" s="43">
        <f>'BAR BB| Open rates'!R54*0.85</f>
        <v>87550</v>
      </c>
      <c r="S54" s="43">
        <f>'BAR BB| Open rates'!S54*0.85</f>
        <v>87550</v>
      </c>
      <c r="T54" s="43">
        <f>'BAR BB| Open rates'!T54*0.85</f>
        <v>87550</v>
      </c>
      <c r="U54" s="43">
        <f>'BAR BB| Open rates'!U54*0.85</f>
        <v>87550</v>
      </c>
      <c r="V54" s="43">
        <f>'BAR BB| Open rates'!V54*0.85</f>
        <v>87550</v>
      </c>
      <c r="W54" s="43">
        <f>'BAR BB| Open rates'!W54*0.85</f>
        <v>87550</v>
      </c>
      <c r="X54" s="43">
        <f>'BAR BB| Open rates'!X54*0.85</f>
        <v>87550</v>
      </c>
      <c r="Y54" s="43">
        <f>'BAR BB| Open rates'!Y54*0.85</f>
        <v>87550</v>
      </c>
      <c r="Z54" s="43">
        <f>'BAR BB| Open rates'!Z54*0.85</f>
        <v>87550</v>
      </c>
      <c r="AA54" s="43">
        <f>'BAR BB| Open rates'!AA54*0.85</f>
        <v>87550</v>
      </c>
      <c r="AB54" s="43">
        <f>'BAR BB| Open rates'!AB54*0.85</f>
        <v>87550</v>
      </c>
      <c r="AC54" s="43">
        <f>'BAR BB| Open rates'!AC54*0.85</f>
        <v>87550</v>
      </c>
      <c r="AD54" s="43">
        <f>'BAR BB| Open rates'!AD54*0.85</f>
        <v>87550</v>
      </c>
      <c r="AE54" s="43">
        <f>'BAR BB| Open rates'!AE54*0.85</f>
        <v>87550</v>
      </c>
      <c r="AF54" s="43">
        <f>'BAR BB| Open rates'!AF54*0.85</f>
        <v>87550</v>
      </c>
      <c r="AG54" s="43">
        <f>'BAR BB| Open rates'!AG54*0.85</f>
        <v>70550</v>
      </c>
      <c r="AH54" s="43">
        <f>'BAR BB| Open rates'!AH54*0.85</f>
        <v>70550</v>
      </c>
      <c r="AI54" s="43">
        <f>'BAR BB| Open rates'!AI54*0.85</f>
        <v>70550</v>
      </c>
      <c r="AJ54" s="43">
        <f>'BAR BB| Open rates'!AJ54*0.85</f>
        <v>70550</v>
      </c>
      <c r="AK54" s="43">
        <f>'BAR BB| Open rates'!AK54*0.85</f>
        <v>70550</v>
      </c>
      <c r="AL54" s="43">
        <f>'BAR BB| Open rates'!AL54*0.85</f>
        <v>70550</v>
      </c>
      <c r="AM54" s="43">
        <f>'BAR BB| Open rates'!AM54*0.85</f>
        <v>70550</v>
      </c>
      <c r="AN54" s="43">
        <f>'BAR BB| Open rates'!AN54*0.85</f>
        <v>70550</v>
      </c>
      <c r="AO54" s="43">
        <f>'BAR BB| Open rates'!AO54*0.85</f>
        <v>70550</v>
      </c>
      <c r="AP54" s="43">
        <f>'BAR BB| Open rates'!AP54*0.85</f>
        <v>70550</v>
      </c>
      <c r="AQ54" s="43">
        <f>'BAR BB| Open rates'!AQ54*0.85</f>
        <v>70550</v>
      </c>
      <c r="AR54" s="43">
        <f>'BAR BB| Open rates'!AR54*0.85</f>
        <v>70550</v>
      </c>
      <c r="AS54" s="43">
        <f>'BAR BB| Open rates'!AS54*0.85</f>
        <v>70550</v>
      </c>
      <c r="AT54" s="43">
        <f>'BAR BB| Open rates'!AT54*0.85</f>
        <v>70550</v>
      </c>
      <c r="AU54" s="43">
        <f>'BAR BB| Open rates'!AU54*0.85</f>
        <v>70550</v>
      </c>
      <c r="AV54" s="43">
        <f>'BAR BB| Open rates'!AV54*0.85</f>
        <v>70550</v>
      </c>
      <c r="AW54" s="43">
        <f>'BAR BB| Open rates'!AW54*0.85</f>
        <v>70550</v>
      </c>
      <c r="AX54" s="43">
        <f>'BAR BB| Open rates'!AX54*0.85</f>
        <v>70550</v>
      </c>
      <c r="AY54" s="43">
        <f>'BAR BB| Open rates'!AY54*0.85</f>
        <v>70550</v>
      </c>
      <c r="AZ54" s="43">
        <f>'BAR BB| Open rates'!AZ54*0.85</f>
        <v>70550</v>
      </c>
      <c r="BA54" s="43">
        <f>'BAR BB| Open rates'!BA54*0.85</f>
        <v>70550</v>
      </c>
      <c r="BB54" s="43">
        <f>'BAR BB| Open rates'!BB54*0.85</f>
        <v>70550</v>
      </c>
      <c r="BC54" s="43">
        <f>'BAR BB| Open rates'!BC54*0.85</f>
        <v>70550</v>
      </c>
      <c r="BD54" s="43">
        <f>'BAR BB| Open rates'!BD54*0.85</f>
        <v>70550</v>
      </c>
      <c r="BE54" s="43">
        <f>'BAR BB| Open rates'!BE54*0.85</f>
        <v>70550</v>
      </c>
      <c r="BF54" s="43">
        <f>'BAR BB| Open rates'!BF54*0.85</f>
        <v>70550</v>
      </c>
      <c r="BG54" s="43">
        <f>'BAR BB| Open rates'!BG54*0.85</f>
        <v>70550</v>
      </c>
      <c r="BH54" s="43">
        <f>'BAR BB| Open rates'!BH54*0.85</f>
        <v>70550</v>
      </c>
      <c r="BI54" s="43">
        <f>'BAR BB| Open rates'!BI54*0.85</f>
        <v>70550</v>
      </c>
      <c r="BJ54" s="43">
        <f>'BAR BB| Open rates'!BJ54*0.85</f>
        <v>70550</v>
      </c>
      <c r="BK54" s="43">
        <f>'BAR BB| Open rates'!BK54*0.85</f>
        <v>70550</v>
      </c>
      <c r="BL54" s="43">
        <f>'BAR BB| Open rates'!BL54*0.85</f>
        <v>70550</v>
      </c>
      <c r="BM54" s="43">
        <f>'BAR BB| Open rates'!BM54*0.85</f>
        <v>70550</v>
      </c>
      <c r="BN54" s="43">
        <f>'BAR BB| Open rates'!BN54*0.85</f>
        <v>70550</v>
      </c>
      <c r="BO54" s="43">
        <f>'BAR BB| Open rates'!BO54*0.85</f>
        <v>70550</v>
      </c>
      <c r="BP54" s="43">
        <f>'BAR BB| Open rates'!BP54*0.85</f>
        <v>70550</v>
      </c>
    </row>
    <row r="55" spans="1:68" s="32" customFormat="1" x14ac:dyDescent="0.2">
      <c r="A55" s="237">
        <v>3</v>
      </c>
      <c r="B55" s="43">
        <f>'BAR BB| Open rates'!B55*0.85</f>
        <v>73100</v>
      </c>
      <c r="C55" s="43">
        <f>'BAR BB| Open rates'!C55*0.85</f>
        <v>73100</v>
      </c>
      <c r="D55" s="43">
        <f>'BAR BB| Open rates'!D55*0.85</f>
        <v>73100</v>
      </c>
      <c r="E55" s="43">
        <f>'BAR BB| Open rates'!E55*0.85</f>
        <v>73100</v>
      </c>
      <c r="F55" s="43">
        <f>'BAR BB| Open rates'!F55*0.85</f>
        <v>73100</v>
      </c>
      <c r="G55" s="43">
        <f>'BAR BB| Open rates'!G55*0.85</f>
        <v>73100</v>
      </c>
      <c r="H55" s="43">
        <f>'BAR BB| Open rates'!H55*0.85</f>
        <v>90100</v>
      </c>
      <c r="I55" s="43">
        <f>'BAR BB| Open rates'!I55*0.85</f>
        <v>90100</v>
      </c>
      <c r="J55" s="43">
        <f>'BAR BB| Open rates'!J55*0.85</f>
        <v>90100</v>
      </c>
      <c r="K55" s="43">
        <f>'BAR BB| Open rates'!K55*0.85</f>
        <v>90100</v>
      </c>
      <c r="L55" s="43">
        <f>'BAR BB| Open rates'!L55*0.85</f>
        <v>90100</v>
      </c>
      <c r="M55" s="43">
        <f>'BAR BB| Open rates'!M55*0.85</f>
        <v>90100</v>
      </c>
      <c r="N55" s="43">
        <f>'BAR BB| Open rates'!N55*0.85</f>
        <v>90100</v>
      </c>
      <c r="O55" s="43">
        <f>'BAR BB| Open rates'!O55*0.85</f>
        <v>90100</v>
      </c>
      <c r="P55" s="43">
        <f>'BAR BB| Open rates'!P55*0.85</f>
        <v>90100</v>
      </c>
      <c r="Q55" s="43">
        <f>'BAR BB| Open rates'!Q55*0.85</f>
        <v>90100</v>
      </c>
      <c r="R55" s="43">
        <f>'BAR BB| Open rates'!R55*0.85</f>
        <v>90100</v>
      </c>
      <c r="S55" s="43">
        <f>'BAR BB| Open rates'!S55*0.85</f>
        <v>90100</v>
      </c>
      <c r="T55" s="43">
        <f>'BAR BB| Open rates'!T55*0.85</f>
        <v>90100</v>
      </c>
      <c r="U55" s="43">
        <f>'BAR BB| Open rates'!U55*0.85</f>
        <v>90100</v>
      </c>
      <c r="V55" s="43">
        <f>'BAR BB| Open rates'!V55*0.85</f>
        <v>90100</v>
      </c>
      <c r="W55" s="43">
        <f>'BAR BB| Open rates'!W55*0.85</f>
        <v>90100</v>
      </c>
      <c r="X55" s="43">
        <f>'BAR BB| Open rates'!X55*0.85</f>
        <v>90100</v>
      </c>
      <c r="Y55" s="43">
        <f>'BAR BB| Open rates'!Y55*0.85</f>
        <v>90100</v>
      </c>
      <c r="Z55" s="43">
        <f>'BAR BB| Open rates'!Z55*0.85</f>
        <v>90100</v>
      </c>
      <c r="AA55" s="43">
        <f>'BAR BB| Open rates'!AA55*0.85</f>
        <v>90100</v>
      </c>
      <c r="AB55" s="43">
        <f>'BAR BB| Open rates'!AB55*0.85</f>
        <v>90100</v>
      </c>
      <c r="AC55" s="43">
        <f>'BAR BB| Open rates'!AC55*0.85</f>
        <v>90100</v>
      </c>
      <c r="AD55" s="43">
        <f>'BAR BB| Open rates'!AD55*0.85</f>
        <v>90100</v>
      </c>
      <c r="AE55" s="43">
        <f>'BAR BB| Open rates'!AE55*0.85</f>
        <v>90100</v>
      </c>
      <c r="AF55" s="43">
        <f>'BAR BB| Open rates'!AF55*0.85</f>
        <v>90100</v>
      </c>
      <c r="AG55" s="43">
        <f>'BAR BB| Open rates'!AG55*0.85</f>
        <v>73100</v>
      </c>
      <c r="AH55" s="43">
        <f>'BAR BB| Open rates'!AH55*0.85</f>
        <v>73100</v>
      </c>
      <c r="AI55" s="43">
        <f>'BAR BB| Open rates'!AI55*0.85</f>
        <v>73100</v>
      </c>
      <c r="AJ55" s="43">
        <f>'BAR BB| Open rates'!AJ55*0.85</f>
        <v>73100</v>
      </c>
      <c r="AK55" s="43">
        <f>'BAR BB| Open rates'!AK55*0.85</f>
        <v>73100</v>
      </c>
      <c r="AL55" s="43">
        <f>'BAR BB| Open rates'!AL55*0.85</f>
        <v>73100</v>
      </c>
      <c r="AM55" s="43">
        <f>'BAR BB| Open rates'!AM55*0.85</f>
        <v>73100</v>
      </c>
      <c r="AN55" s="43">
        <f>'BAR BB| Open rates'!AN55*0.85</f>
        <v>73100</v>
      </c>
      <c r="AO55" s="43">
        <f>'BAR BB| Open rates'!AO55*0.85</f>
        <v>73100</v>
      </c>
      <c r="AP55" s="43">
        <f>'BAR BB| Open rates'!AP55*0.85</f>
        <v>73100</v>
      </c>
      <c r="AQ55" s="43">
        <f>'BAR BB| Open rates'!AQ55*0.85</f>
        <v>73100</v>
      </c>
      <c r="AR55" s="43">
        <f>'BAR BB| Open rates'!AR55*0.85</f>
        <v>73100</v>
      </c>
      <c r="AS55" s="43">
        <f>'BAR BB| Open rates'!AS55*0.85</f>
        <v>73100</v>
      </c>
      <c r="AT55" s="43">
        <f>'BAR BB| Open rates'!AT55*0.85</f>
        <v>73100</v>
      </c>
      <c r="AU55" s="43">
        <f>'BAR BB| Open rates'!AU55*0.85</f>
        <v>73100</v>
      </c>
      <c r="AV55" s="43">
        <f>'BAR BB| Open rates'!AV55*0.85</f>
        <v>73100</v>
      </c>
      <c r="AW55" s="43">
        <f>'BAR BB| Open rates'!AW55*0.85</f>
        <v>73100</v>
      </c>
      <c r="AX55" s="43">
        <f>'BAR BB| Open rates'!AX55*0.85</f>
        <v>73100</v>
      </c>
      <c r="AY55" s="43">
        <f>'BAR BB| Open rates'!AY55*0.85</f>
        <v>73100</v>
      </c>
      <c r="AZ55" s="43">
        <f>'BAR BB| Open rates'!AZ55*0.85</f>
        <v>73100</v>
      </c>
      <c r="BA55" s="43">
        <f>'BAR BB| Open rates'!BA55*0.85</f>
        <v>73100</v>
      </c>
      <c r="BB55" s="43">
        <f>'BAR BB| Open rates'!BB55*0.85</f>
        <v>73100</v>
      </c>
      <c r="BC55" s="43">
        <f>'BAR BB| Open rates'!BC55*0.85</f>
        <v>73100</v>
      </c>
      <c r="BD55" s="43">
        <f>'BAR BB| Open rates'!BD55*0.85</f>
        <v>73100</v>
      </c>
      <c r="BE55" s="43">
        <f>'BAR BB| Open rates'!BE55*0.85</f>
        <v>73100</v>
      </c>
      <c r="BF55" s="43">
        <f>'BAR BB| Open rates'!BF55*0.85</f>
        <v>73100</v>
      </c>
      <c r="BG55" s="43">
        <f>'BAR BB| Open rates'!BG55*0.85</f>
        <v>73100</v>
      </c>
      <c r="BH55" s="43">
        <f>'BAR BB| Open rates'!BH55*0.85</f>
        <v>73100</v>
      </c>
      <c r="BI55" s="43">
        <f>'BAR BB| Open rates'!BI55*0.85</f>
        <v>73100</v>
      </c>
      <c r="BJ55" s="43">
        <f>'BAR BB| Open rates'!BJ55*0.85</f>
        <v>73100</v>
      </c>
      <c r="BK55" s="43">
        <f>'BAR BB| Open rates'!BK55*0.85</f>
        <v>73100</v>
      </c>
      <c r="BL55" s="43">
        <f>'BAR BB| Open rates'!BL55*0.85</f>
        <v>73100</v>
      </c>
      <c r="BM55" s="43">
        <f>'BAR BB| Open rates'!BM55*0.85</f>
        <v>73100</v>
      </c>
      <c r="BN55" s="43">
        <f>'BAR BB| Open rates'!BN55*0.85</f>
        <v>73100</v>
      </c>
      <c r="BO55" s="43">
        <f>'BAR BB| Open rates'!BO55*0.85</f>
        <v>73100</v>
      </c>
      <c r="BP55" s="43">
        <f>'BAR BB| Open rates'!BP55*0.85</f>
        <v>73100</v>
      </c>
    </row>
    <row r="56" spans="1:68" s="32" customFormat="1" x14ac:dyDescent="0.2">
      <c r="A56" s="237">
        <v>4</v>
      </c>
      <c r="B56" s="43">
        <f>'BAR BB| Open rates'!B56*0.85</f>
        <v>75650</v>
      </c>
      <c r="C56" s="43">
        <f>'BAR BB| Open rates'!C56*0.85</f>
        <v>75650</v>
      </c>
      <c r="D56" s="43">
        <f>'BAR BB| Open rates'!D56*0.85</f>
        <v>75650</v>
      </c>
      <c r="E56" s="43">
        <f>'BAR BB| Open rates'!E56*0.85</f>
        <v>75650</v>
      </c>
      <c r="F56" s="43">
        <f>'BAR BB| Open rates'!F56*0.85</f>
        <v>75650</v>
      </c>
      <c r="G56" s="43">
        <f>'BAR BB| Open rates'!G56*0.85</f>
        <v>75650</v>
      </c>
      <c r="H56" s="43">
        <f>'BAR BB| Open rates'!H56*0.85</f>
        <v>92650</v>
      </c>
      <c r="I56" s="43">
        <f>'BAR BB| Open rates'!I56*0.85</f>
        <v>92650</v>
      </c>
      <c r="J56" s="43">
        <f>'BAR BB| Open rates'!J56*0.85</f>
        <v>92650</v>
      </c>
      <c r="K56" s="43">
        <f>'BAR BB| Open rates'!K56*0.85</f>
        <v>92650</v>
      </c>
      <c r="L56" s="43">
        <f>'BAR BB| Open rates'!L56*0.85</f>
        <v>92650</v>
      </c>
      <c r="M56" s="43">
        <f>'BAR BB| Open rates'!M56*0.85</f>
        <v>92650</v>
      </c>
      <c r="N56" s="43">
        <f>'BAR BB| Open rates'!N56*0.85</f>
        <v>92650</v>
      </c>
      <c r="O56" s="43">
        <f>'BAR BB| Open rates'!O56*0.85</f>
        <v>92650</v>
      </c>
      <c r="P56" s="43">
        <f>'BAR BB| Open rates'!P56*0.85</f>
        <v>92650</v>
      </c>
      <c r="Q56" s="43">
        <f>'BAR BB| Open rates'!Q56*0.85</f>
        <v>92650</v>
      </c>
      <c r="R56" s="43">
        <f>'BAR BB| Open rates'!R56*0.85</f>
        <v>92650</v>
      </c>
      <c r="S56" s="43">
        <f>'BAR BB| Open rates'!S56*0.85</f>
        <v>92650</v>
      </c>
      <c r="T56" s="43">
        <f>'BAR BB| Open rates'!T56*0.85</f>
        <v>92650</v>
      </c>
      <c r="U56" s="43">
        <f>'BAR BB| Open rates'!U56*0.85</f>
        <v>92650</v>
      </c>
      <c r="V56" s="43">
        <f>'BAR BB| Open rates'!V56*0.85</f>
        <v>92650</v>
      </c>
      <c r="W56" s="43">
        <f>'BAR BB| Open rates'!W56*0.85</f>
        <v>92650</v>
      </c>
      <c r="X56" s="43">
        <f>'BAR BB| Open rates'!X56*0.85</f>
        <v>92650</v>
      </c>
      <c r="Y56" s="43">
        <f>'BAR BB| Open rates'!Y56*0.85</f>
        <v>92650</v>
      </c>
      <c r="Z56" s="43">
        <f>'BAR BB| Open rates'!Z56*0.85</f>
        <v>92650</v>
      </c>
      <c r="AA56" s="43">
        <f>'BAR BB| Open rates'!AA56*0.85</f>
        <v>92650</v>
      </c>
      <c r="AB56" s="43">
        <f>'BAR BB| Open rates'!AB56*0.85</f>
        <v>92650</v>
      </c>
      <c r="AC56" s="43">
        <f>'BAR BB| Open rates'!AC56*0.85</f>
        <v>92650</v>
      </c>
      <c r="AD56" s="43">
        <f>'BAR BB| Open rates'!AD56*0.85</f>
        <v>92650</v>
      </c>
      <c r="AE56" s="43">
        <f>'BAR BB| Open rates'!AE56*0.85</f>
        <v>92650</v>
      </c>
      <c r="AF56" s="43">
        <f>'BAR BB| Open rates'!AF56*0.85</f>
        <v>92650</v>
      </c>
      <c r="AG56" s="43">
        <f>'BAR BB| Open rates'!AG56*0.85</f>
        <v>75650</v>
      </c>
      <c r="AH56" s="43">
        <f>'BAR BB| Open rates'!AH56*0.85</f>
        <v>75650</v>
      </c>
      <c r="AI56" s="43">
        <f>'BAR BB| Open rates'!AI56*0.85</f>
        <v>75650</v>
      </c>
      <c r="AJ56" s="43">
        <f>'BAR BB| Open rates'!AJ56*0.85</f>
        <v>75650</v>
      </c>
      <c r="AK56" s="43">
        <f>'BAR BB| Open rates'!AK56*0.85</f>
        <v>75650</v>
      </c>
      <c r="AL56" s="43">
        <f>'BAR BB| Open rates'!AL56*0.85</f>
        <v>75650</v>
      </c>
      <c r="AM56" s="43">
        <f>'BAR BB| Open rates'!AM56*0.85</f>
        <v>75650</v>
      </c>
      <c r="AN56" s="43">
        <f>'BAR BB| Open rates'!AN56*0.85</f>
        <v>75650</v>
      </c>
      <c r="AO56" s="43">
        <f>'BAR BB| Open rates'!AO56*0.85</f>
        <v>75650</v>
      </c>
      <c r="AP56" s="43">
        <f>'BAR BB| Open rates'!AP56*0.85</f>
        <v>75650</v>
      </c>
      <c r="AQ56" s="43">
        <f>'BAR BB| Open rates'!AQ56*0.85</f>
        <v>75650</v>
      </c>
      <c r="AR56" s="43">
        <f>'BAR BB| Open rates'!AR56*0.85</f>
        <v>75650</v>
      </c>
      <c r="AS56" s="43">
        <f>'BAR BB| Open rates'!AS56*0.85</f>
        <v>75650</v>
      </c>
      <c r="AT56" s="43">
        <f>'BAR BB| Open rates'!AT56*0.85</f>
        <v>75650</v>
      </c>
      <c r="AU56" s="43">
        <f>'BAR BB| Open rates'!AU56*0.85</f>
        <v>75650</v>
      </c>
      <c r="AV56" s="43">
        <f>'BAR BB| Open rates'!AV56*0.85</f>
        <v>75650</v>
      </c>
      <c r="AW56" s="43">
        <f>'BAR BB| Open rates'!AW56*0.85</f>
        <v>75650</v>
      </c>
      <c r="AX56" s="43">
        <f>'BAR BB| Open rates'!AX56*0.85</f>
        <v>75650</v>
      </c>
      <c r="AY56" s="43">
        <f>'BAR BB| Open rates'!AY56*0.85</f>
        <v>75650</v>
      </c>
      <c r="AZ56" s="43">
        <f>'BAR BB| Open rates'!AZ56*0.85</f>
        <v>75650</v>
      </c>
      <c r="BA56" s="43">
        <f>'BAR BB| Open rates'!BA56*0.85</f>
        <v>75650</v>
      </c>
      <c r="BB56" s="43">
        <f>'BAR BB| Open rates'!BB56*0.85</f>
        <v>75650</v>
      </c>
      <c r="BC56" s="43">
        <f>'BAR BB| Open rates'!BC56*0.85</f>
        <v>75650</v>
      </c>
      <c r="BD56" s="43">
        <f>'BAR BB| Open rates'!BD56*0.85</f>
        <v>75650</v>
      </c>
      <c r="BE56" s="43">
        <f>'BAR BB| Open rates'!BE56*0.85</f>
        <v>75650</v>
      </c>
      <c r="BF56" s="43">
        <f>'BAR BB| Open rates'!BF56*0.85</f>
        <v>75650</v>
      </c>
      <c r="BG56" s="43">
        <f>'BAR BB| Open rates'!BG56*0.85</f>
        <v>75650</v>
      </c>
      <c r="BH56" s="43">
        <f>'BAR BB| Open rates'!BH56*0.85</f>
        <v>75650</v>
      </c>
      <c r="BI56" s="43">
        <f>'BAR BB| Open rates'!BI56*0.85</f>
        <v>75650</v>
      </c>
      <c r="BJ56" s="43">
        <f>'BAR BB| Open rates'!BJ56*0.85</f>
        <v>75650</v>
      </c>
      <c r="BK56" s="43">
        <f>'BAR BB| Open rates'!BK56*0.85</f>
        <v>75650</v>
      </c>
      <c r="BL56" s="43">
        <f>'BAR BB| Open rates'!BL56*0.85</f>
        <v>75650</v>
      </c>
      <c r="BM56" s="43">
        <f>'BAR BB| Open rates'!BM56*0.85</f>
        <v>75650</v>
      </c>
      <c r="BN56" s="43">
        <f>'BAR BB| Open rates'!BN56*0.85</f>
        <v>75650</v>
      </c>
      <c r="BO56" s="43">
        <f>'BAR BB| Open rates'!BO56*0.85</f>
        <v>75650</v>
      </c>
      <c r="BP56" s="43">
        <f>'BAR BB| Open rates'!BP56*0.85</f>
        <v>75650</v>
      </c>
    </row>
    <row r="57" spans="1:68" s="32" customFormat="1" x14ac:dyDescent="0.2">
      <c r="A57" s="237">
        <v>5</v>
      </c>
      <c r="B57" s="43">
        <f>'BAR BB| Open rates'!B57*0.85</f>
        <v>78200</v>
      </c>
      <c r="C57" s="43">
        <f>'BAR BB| Open rates'!C57*0.85</f>
        <v>78200</v>
      </c>
      <c r="D57" s="43">
        <f>'BAR BB| Open rates'!D57*0.85</f>
        <v>78200</v>
      </c>
      <c r="E57" s="43">
        <f>'BAR BB| Open rates'!E57*0.85</f>
        <v>78200</v>
      </c>
      <c r="F57" s="43">
        <f>'BAR BB| Open rates'!F57*0.85</f>
        <v>78200</v>
      </c>
      <c r="G57" s="43">
        <f>'BAR BB| Open rates'!G57*0.85</f>
        <v>78200</v>
      </c>
      <c r="H57" s="43">
        <f>'BAR BB| Open rates'!H57*0.85</f>
        <v>95200</v>
      </c>
      <c r="I57" s="43">
        <f>'BAR BB| Open rates'!I57*0.85</f>
        <v>95200</v>
      </c>
      <c r="J57" s="43">
        <f>'BAR BB| Open rates'!J57*0.85</f>
        <v>95200</v>
      </c>
      <c r="K57" s="43">
        <f>'BAR BB| Open rates'!K57*0.85</f>
        <v>95200</v>
      </c>
      <c r="L57" s="43">
        <f>'BAR BB| Open rates'!L57*0.85</f>
        <v>95200</v>
      </c>
      <c r="M57" s="43">
        <f>'BAR BB| Open rates'!M57*0.85</f>
        <v>95200</v>
      </c>
      <c r="N57" s="43">
        <f>'BAR BB| Open rates'!N57*0.85</f>
        <v>95200</v>
      </c>
      <c r="O57" s="43">
        <f>'BAR BB| Open rates'!O57*0.85</f>
        <v>95200</v>
      </c>
      <c r="P57" s="43">
        <f>'BAR BB| Open rates'!P57*0.85</f>
        <v>95200</v>
      </c>
      <c r="Q57" s="43">
        <f>'BAR BB| Open rates'!Q57*0.85</f>
        <v>95200</v>
      </c>
      <c r="R57" s="43">
        <f>'BAR BB| Open rates'!R57*0.85</f>
        <v>95200</v>
      </c>
      <c r="S57" s="43">
        <f>'BAR BB| Open rates'!S57*0.85</f>
        <v>95200</v>
      </c>
      <c r="T57" s="43">
        <f>'BAR BB| Open rates'!T57*0.85</f>
        <v>95200</v>
      </c>
      <c r="U57" s="43">
        <f>'BAR BB| Open rates'!U57*0.85</f>
        <v>95200</v>
      </c>
      <c r="V57" s="43">
        <f>'BAR BB| Open rates'!V57*0.85</f>
        <v>95200</v>
      </c>
      <c r="W57" s="43">
        <f>'BAR BB| Open rates'!W57*0.85</f>
        <v>95200</v>
      </c>
      <c r="X57" s="43">
        <f>'BAR BB| Open rates'!X57*0.85</f>
        <v>95200</v>
      </c>
      <c r="Y57" s="43">
        <f>'BAR BB| Open rates'!Y57*0.85</f>
        <v>95200</v>
      </c>
      <c r="Z57" s="43">
        <f>'BAR BB| Open rates'!Z57*0.85</f>
        <v>95200</v>
      </c>
      <c r="AA57" s="43">
        <f>'BAR BB| Open rates'!AA57*0.85</f>
        <v>95200</v>
      </c>
      <c r="AB57" s="43">
        <f>'BAR BB| Open rates'!AB57*0.85</f>
        <v>95200</v>
      </c>
      <c r="AC57" s="43">
        <f>'BAR BB| Open rates'!AC57*0.85</f>
        <v>95200</v>
      </c>
      <c r="AD57" s="43">
        <f>'BAR BB| Open rates'!AD57*0.85</f>
        <v>95200</v>
      </c>
      <c r="AE57" s="43">
        <f>'BAR BB| Open rates'!AE57*0.85</f>
        <v>95200</v>
      </c>
      <c r="AF57" s="43">
        <f>'BAR BB| Open rates'!AF57*0.85</f>
        <v>95200</v>
      </c>
      <c r="AG57" s="43">
        <f>'BAR BB| Open rates'!AG57*0.85</f>
        <v>78200</v>
      </c>
      <c r="AH57" s="43">
        <f>'BAR BB| Open rates'!AH57*0.85</f>
        <v>78200</v>
      </c>
      <c r="AI57" s="43">
        <f>'BAR BB| Open rates'!AI57*0.85</f>
        <v>78200</v>
      </c>
      <c r="AJ57" s="43">
        <f>'BAR BB| Open rates'!AJ57*0.85</f>
        <v>78200</v>
      </c>
      <c r="AK57" s="43">
        <f>'BAR BB| Open rates'!AK57*0.85</f>
        <v>78200</v>
      </c>
      <c r="AL57" s="43">
        <f>'BAR BB| Open rates'!AL57*0.85</f>
        <v>78200</v>
      </c>
      <c r="AM57" s="43">
        <f>'BAR BB| Open rates'!AM57*0.85</f>
        <v>78200</v>
      </c>
      <c r="AN57" s="43">
        <f>'BAR BB| Open rates'!AN57*0.85</f>
        <v>78200</v>
      </c>
      <c r="AO57" s="43">
        <f>'BAR BB| Open rates'!AO57*0.85</f>
        <v>78200</v>
      </c>
      <c r="AP57" s="43">
        <f>'BAR BB| Open rates'!AP57*0.85</f>
        <v>78200</v>
      </c>
      <c r="AQ57" s="43">
        <f>'BAR BB| Open rates'!AQ57*0.85</f>
        <v>78200</v>
      </c>
      <c r="AR57" s="43">
        <f>'BAR BB| Open rates'!AR57*0.85</f>
        <v>78200</v>
      </c>
      <c r="AS57" s="43">
        <f>'BAR BB| Open rates'!AS57*0.85</f>
        <v>78200</v>
      </c>
      <c r="AT57" s="43">
        <f>'BAR BB| Open rates'!AT57*0.85</f>
        <v>78200</v>
      </c>
      <c r="AU57" s="43">
        <f>'BAR BB| Open rates'!AU57*0.85</f>
        <v>78200</v>
      </c>
      <c r="AV57" s="43">
        <f>'BAR BB| Open rates'!AV57*0.85</f>
        <v>78200</v>
      </c>
      <c r="AW57" s="43">
        <f>'BAR BB| Open rates'!AW57*0.85</f>
        <v>78200</v>
      </c>
      <c r="AX57" s="43">
        <f>'BAR BB| Open rates'!AX57*0.85</f>
        <v>78200</v>
      </c>
      <c r="AY57" s="43">
        <f>'BAR BB| Open rates'!AY57*0.85</f>
        <v>78200</v>
      </c>
      <c r="AZ57" s="43">
        <f>'BAR BB| Open rates'!AZ57*0.85</f>
        <v>78200</v>
      </c>
      <c r="BA57" s="43">
        <f>'BAR BB| Open rates'!BA57*0.85</f>
        <v>78200</v>
      </c>
      <c r="BB57" s="43">
        <f>'BAR BB| Open rates'!BB57*0.85</f>
        <v>78200</v>
      </c>
      <c r="BC57" s="43">
        <f>'BAR BB| Open rates'!BC57*0.85</f>
        <v>78200</v>
      </c>
      <c r="BD57" s="43">
        <f>'BAR BB| Open rates'!BD57*0.85</f>
        <v>78200</v>
      </c>
      <c r="BE57" s="43">
        <f>'BAR BB| Open rates'!BE57*0.85</f>
        <v>78200</v>
      </c>
      <c r="BF57" s="43">
        <f>'BAR BB| Open rates'!BF57*0.85</f>
        <v>78200</v>
      </c>
      <c r="BG57" s="43">
        <f>'BAR BB| Open rates'!BG57*0.85</f>
        <v>78200</v>
      </c>
      <c r="BH57" s="43">
        <f>'BAR BB| Open rates'!BH57*0.85</f>
        <v>78200</v>
      </c>
      <c r="BI57" s="43">
        <f>'BAR BB| Open rates'!BI57*0.85</f>
        <v>78200</v>
      </c>
      <c r="BJ57" s="43">
        <f>'BAR BB| Open rates'!BJ57*0.85</f>
        <v>78200</v>
      </c>
      <c r="BK57" s="43">
        <f>'BAR BB| Open rates'!BK57*0.85</f>
        <v>78200</v>
      </c>
      <c r="BL57" s="43">
        <f>'BAR BB| Open rates'!BL57*0.85</f>
        <v>78200</v>
      </c>
      <c r="BM57" s="43">
        <f>'BAR BB| Open rates'!BM57*0.85</f>
        <v>78200</v>
      </c>
      <c r="BN57" s="43">
        <f>'BAR BB| Open rates'!BN57*0.85</f>
        <v>78200</v>
      </c>
      <c r="BO57" s="43">
        <f>'BAR BB| Open rates'!BO57*0.85</f>
        <v>78200</v>
      </c>
      <c r="BP57" s="43">
        <f>'BAR BB| Open rates'!BP57*0.85</f>
        <v>78200</v>
      </c>
    </row>
    <row r="58" spans="1:68" s="32" customFormat="1" x14ac:dyDescent="0.2">
      <c r="A58" s="237">
        <v>6</v>
      </c>
      <c r="B58" s="43">
        <f>'BAR BB| Open rates'!B58*0.85</f>
        <v>80750</v>
      </c>
      <c r="C58" s="43">
        <f>'BAR BB| Open rates'!C58*0.85</f>
        <v>80750</v>
      </c>
      <c r="D58" s="43">
        <f>'BAR BB| Open rates'!D58*0.85</f>
        <v>80750</v>
      </c>
      <c r="E58" s="43">
        <f>'BAR BB| Open rates'!E58*0.85</f>
        <v>80750</v>
      </c>
      <c r="F58" s="43">
        <f>'BAR BB| Open rates'!F58*0.85</f>
        <v>80750</v>
      </c>
      <c r="G58" s="43">
        <f>'BAR BB| Open rates'!G58*0.85</f>
        <v>80750</v>
      </c>
      <c r="H58" s="43">
        <f>'BAR BB| Open rates'!H58*0.85</f>
        <v>97750</v>
      </c>
      <c r="I58" s="43">
        <f>'BAR BB| Open rates'!I58*0.85</f>
        <v>97750</v>
      </c>
      <c r="J58" s="43">
        <f>'BAR BB| Open rates'!J58*0.85</f>
        <v>97750</v>
      </c>
      <c r="K58" s="43">
        <f>'BAR BB| Open rates'!K58*0.85</f>
        <v>97750</v>
      </c>
      <c r="L58" s="43">
        <f>'BAR BB| Open rates'!L58*0.85</f>
        <v>97750</v>
      </c>
      <c r="M58" s="43">
        <f>'BAR BB| Open rates'!M58*0.85</f>
        <v>97750</v>
      </c>
      <c r="N58" s="43">
        <f>'BAR BB| Open rates'!N58*0.85</f>
        <v>97750</v>
      </c>
      <c r="O58" s="43">
        <f>'BAR BB| Open rates'!O58*0.85</f>
        <v>97750</v>
      </c>
      <c r="P58" s="43">
        <f>'BAR BB| Open rates'!P58*0.85</f>
        <v>97750</v>
      </c>
      <c r="Q58" s="43">
        <f>'BAR BB| Open rates'!Q58*0.85</f>
        <v>97750</v>
      </c>
      <c r="R58" s="43">
        <f>'BAR BB| Open rates'!R58*0.85</f>
        <v>97750</v>
      </c>
      <c r="S58" s="43">
        <f>'BAR BB| Open rates'!S58*0.85</f>
        <v>97750</v>
      </c>
      <c r="T58" s="43">
        <f>'BAR BB| Open rates'!T58*0.85</f>
        <v>97750</v>
      </c>
      <c r="U58" s="43">
        <f>'BAR BB| Open rates'!U58*0.85</f>
        <v>97750</v>
      </c>
      <c r="V58" s="43">
        <f>'BAR BB| Open rates'!V58*0.85</f>
        <v>97750</v>
      </c>
      <c r="W58" s="43">
        <f>'BAR BB| Open rates'!W58*0.85</f>
        <v>97750</v>
      </c>
      <c r="X58" s="43">
        <f>'BAR BB| Open rates'!X58*0.85</f>
        <v>97750</v>
      </c>
      <c r="Y58" s="43">
        <f>'BAR BB| Open rates'!Y58*0.85</f>
        <v>97750</v>
      </c>
      <c r="Z58" s="43">
        <f>'BAR BB| Open rates'!Z58*0.85</f>
        <v>97750</v>
      </c>
      <c r="AA58" s="43">
        <f>'BAR BB| Open rates'!AA58*0.85</f>
        <v>97750</v>
      </c>
      <c r="AB58" s="43">
        <f>'BAR BB| Open rates'!AB58*0.85</f>
        <v>97750</v>
      </c>
      <c r="AC58" s="43">
        <f>'BAR BB| Open rates'!AC58*0.85</f>
        <v>97750</v>
      </c>
      <c r="AD58" s="43">
        <f>'BAR BB| Open rates'!AD58*0.85</f>
        <v>97750</v>
      </c>
      <c r="AE58" s="43">
        <f>'BAR BB| Open rates'!AE58*0.85</f>
        <v>97750</v>
      </c>
      <c r="AF58" s="43">
        <f>'BAR BB| Open rates'!AF58*0.85</f>
        <v>97750</v>
      </c>
      <c r="AG58" s="43">
        <f>'BAR BB| Open rates'!AG58*0.85</f>
        <v>80750</v>
      </c>
      <c r="AH58" s="43">
        <f>'BAR BB| Open rates'!AH58*0.85</f>
        <v>80750</v>
      </c>
      <c r="AI58" s="43">
        <f>'BAR BB| Open rates'!AI58*0.85</f>
        <v>80750</v>
      </c>
      <c r="AJ58" s="43">
        <f>'BAR BB| Open rates'!AJ58*0.85</f>
        <v>80750</v>
      </c>
      <c r="AK58" s="43">
        <f>'BAR BB| Open rates'!AK58*0.85</f>
        <v>80750</v>
      </c>
      <c r="AL58" s="43">
        <f>'BAR BB| Open rates'!AL58*0.85</f>
        <v>80750</v>
      </c>
      <c r="AM58" s="43">
        <f>'BAR BB| Open rates'!AM58*0.85</f>
        <v>80750</v>
      </c>
      <c r="AN58" s="43">
        <f>'BAR BB| Open rates'!AN58*0.85</f>
        <v>80750</v>
      </c>
      <c r="AO58" s="43">
        <f>'BAR BB| Open rates'!AO58*0.85</f>
        <v>80750</v>
      </c>
      <c r="AP58" s="43">
        <f>'BAR BB| Open rates'!AP58*0.85</f>
        <v>80750</v>
      </c>
      <c r="AQ58" s="43">
        <f>'BAR BB| Open rates'!AQ58*0.85</f>
        <v>80750</v>
      </c>
      <c r="AR58" s="43">
        <f>'BAR BB| Open rates'!AR58*0.85</f>
        <v>80750</v>
      </c>
      <c r="AS58" s="43">
        <f>'BAR BB| Open rates'!AS58*0.85</f>
        <v>80750</v>
      </c>
      <c r="AT58" s="43">
        <f>'BAR BB| Open rates'!AT58*0.85</f>
        <v>80750</v>
      </c>
      <c r="AU58" s="43">
        <f>'BAR BB| Open rates'!AU58*0.85</f>
        <v>80750</v>
      </c>
      <c r="AV58" s="43">
        <f>'BAR BB| Open rates'!AV58*0.85</f>
        <v>80750</v>
      </c>
      <c r="AW58" s="43">
        <f>'BAR BB| Open rates'!AW58*0.85</f>
        <v>80750</v>
      </c>
      <c r="AX58" s="43">
        <f>'BAR BB| Open rates'!AX58*0.85</f>
        <v>80750</v>
      </c>
      <c r="AY58" s="43">
        <f>'BAR BB| Open rates'!AY58*0.85</f>
        <v>80750</v>
      </c>
      <c r="AZ58" s="43">
        <f>'BAR BB| Open rates'!AZ58*0.85</f>
        <v>80750</v>
      </c>
      <c r="BA58" s="43">
        <f>'BAR BB| Open rates'!BA58*0.85</f>
        <v>80750</v>
      </c>
      <c r="BB58" s="43">
        <f>'BAR BB| Open rates'!BB58*0.85</f>
        <v>80750</v>
      </c>
      <c r="BC58" s="43">
        <f>'BAR BB| Open rates'!BC58*0.85</f>
        <v>80750</v>
      </c>
      <c r="BD58" s="43">
        <f>'BAR BB| Open rates'!BD58*0.85</f>
        <v>80750</v>
      </c>
      <c r="BE58" s="43">
        <f>'BAR BB| Open rates'!BE58*0.85</f>
        <v>80750</v>
      </c>
      <c r="BF58" s="43">
        <f>'BAR BB| Open rates'!BF58*0.85</f>
        <v>80750</v>
      </c>
      <c r="BG58" s="43">
        <f>'BAR BB| Open rates'!BG58*0.85</f>
        <v>80750</v>
      </c>
      <c r="BH58" s="43">
        <f>'BAR BB| Open rates'!BH58*0.85</f>
        <v>80750</v>
      </c>
      <c r="BI58" s="43">
        <f>'BAR BB| Open rates'!BI58*0.85</f>
        <v>80750</v>
      </c>
      <c r="BJ58" s="43">
        <f>'BAR BB| Open rates'!BJ58*0.85</f>
        <v>80750</v>
      </c>
      <c r="BK58" s="43">
        <f>'BAR BB| Open rates'!BK58*0.85</f>
        <v>80750</v>
      </c>
      <c r="BL58" s="43">
        <f>'BAR BB| Open rates'!BL58*0.85</f>
        <v>80750</v>
      </c>
      <c r="BM58" s="43">
        <f>'BAR BB| Open rates'!BM58*0.85</f>
        <v>80750</v>
      </c>
      <c r="BN58" s="43">
        <f>'BAR BB| Open rates'!BN58*0.85</f>
        <v>80750</v>
      </c>
      <c r="BO58" s="43">
        <f>'BAR BB| Open rates'!BO58*0.85</f>
        <v>80750</v>
      </c>
      <c r="BP58" s="43">
        <f>'BAR BB| Open rates'!BP58*0.85</f>
        <v>80750</v>
      </c>
    </row>
    <row r="59" spans="1:68" x14ac:dyDescent="0.2">
      <c r="A59" s="32"/>
    </row>
    <row r="60" spans="1:68" s="32" customFormat="1" x14ac:dyDescent="0.2">
      <c r="A60" s="369" t="s">
        <v>172</v>
      </c>
    </row>
    <row r="61" spans="1:68" s="32" customFormat="1" x14ac:dyDescent="0.2">
      <c r="A61" s="369"/>
    </row>
    <row r="62" spans="1:68" s="32" customFormat="1" x14ac:dyDescent="0.2"/>
    <row r="63" spans="1:68" s="6" customFormat="1" ht="12.75" customHeight="1" x14ac:dyDescent="0.2">
      <c r="A63" s="327" t="s">
        <v>74</v>
      </c>
    </row>
    <row r="64" spans="1:68" s="6" customFormat="1" ht="12.75" customHeight="1" x14ac:dyDescent="0.2">
      <c r="A64" s="321" t="s">
        <v>75</v>
      </c>
    </row>
    <row r="65" spans="1:1" s="6" customFormat="1" ht="28.5" customHeight="1" x14ac:dyDescent="0.2">
      <c r="A65" s="322" t="s">
        <v>76</v>
      </c>
    </row>
    <row r="66" spans="1:1" s="6" customFormat="1" ht="24" customHeight="1" x14ac:dyDescent="0.2">
      <c r="A66" s="322" t="s">
        <v>77</v>
      </c>
    </row>
    <row r="67" spans="1:1" s="6" customFormat="1" ht="20.25" customHeight="1" x14ac:dyDescent="0.2">
      <c r="A67" s="322" t="s">
        <v>78</v>
      </c>
    </row>
    <row r="68" spans="1:1" s="6" customFormat="1" ht="21.75" customHeight="1" x14ac:dyDescent="0.2">
      <c r="A68" s="322" t="s">
        <v>442</v>
      </c>
    </row>
    <row r="69" spans="1:1" s="6" customFormat="1" ht="21.75" customHeight="1" x14ac:dyDescent="0.2">
      <c r="A69" s="322" t="s">
        <v>79</v>
      </c>
    </row>
    <row r="70" spans="1:1" s="6" customFormat="1" ht="23.25" customHeight="1" x14ac:dyDescent="0.2">
      <c r="A70" s="322" t="s">
        <v>187</v>
      </c>
    </row>
    <row r="71" spans="1:1" s="6" customFormat="1" ht="12.75" customHeight="1" x14ac:dyDescent="0.2"/>
    <row r="72" spans="1:1" s="6" customFormat="1" ht="13.5" thickBot="1" x14ac:dyDescent="0.25">
      <c r="A72" s="238" t="s">
        <v>81</v>
      </c>
    </row>
    <row r="73" spans="1:1" s="36" customFormat="1" ht="108" customHeight="1" x14ac:dyDescent="0.2">
      <c r="A73" s="377" t="s">
        <v>463</v>
      </c>
    </row>
    <row r="74" spans="1:1" s="32" customFormat="1" x14ac:dyDescent="0.2">
      <c r="A74" s="378"/>
    </row>
    <row r="75" spans="1:1" s="32" customFormat="1" ht="16.5" customHeight="1" x14ac:dyDescent="0.2">
      <c r="A75" s="378"/>
    </row>
    <row r="76" spans="1:1" ht="193.5" customHeight="1" x14ac:dyDescent="0.2">
      <c r="A76" s="378"/>
    </row>
    <row r="77" spans="1:1" ht="47.25" customHeight="1" thickBot="1" x14ac:dyDescent="0.25">
      <c r="A77" s="379"/>
    </row>
  </sheetData>
  <mergeCells count="2">
    <mergeCell ref="A60:A61"/>
    <mergeCell ref="A73:A77"/>
  </mergeCells>
  <pageMargins left="0.75" right="0.75" top="1" bottom="1" header="0.5" footer="0.5"/>
  <pageSetup paperSize="9" orientation="portrait" horizontalDpi="4294967295" verticalDpi="4294967295"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51" t="s">
        <v>36</v>
      </c>
    </row>
    <row r="98" spans="1:1" x14ac:dyDescent="0.2">
      <c r="A98" s="352"/>
    </row>
    <row r="99" spans="1:1" x14ac:dyDescent="0.2">
      <c r="A99" s="352"/>
    </row>
    <row r="100" spans="1:1" x14ac:dyDescent="0.2">
      <c r="A100" s="352"/>
    </row>
    <row r="101" spans="1:1" x14ac:dyDescent="0.2">
      <c r="A101" s="352"/>
    </row>
    <row r="102" spans="1:1" ht="13.5" thickBot="1" x14ac:dyDescent="0.25">
      <c r="A102" s="353"/>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80" t="s">
        <v>42</v>
      </c>
    </row>
    <row r="35" spans="1:1" customFormat="1" x14ac:dyDescent="0.2">
      <c r="A35" s="381"/>
    </row>
    <row r="36" spans="1:1" customFormat="1" x14ac:dyDescent="0.2">
      <c r="A36" s="381"/>
    </row>
    <row r="37" spans="1:1" customFormat="1" x14ac:dyDescent="0.2">
      <c r="A37" s="381"/>
    </row>
    <row r="38" spans="1:1" customFormat="1" x14ac:dyDescent="0.2">
      <c r="A38" s="381"/>
    </row>
    <row r="39" spans="1:1" customFormat="1" x14ac:dyDescent="0.2">
      <c r="A39" s="381"/>
    </row>
    <row r="40" spans="1:1" customFormat="1" x14ac:dyDescent="0.2">
      <c r="A40" s="381"/>
    </row>
    <row r="41" spans="1:1" customFormat="1" x14ac:dyDescent="0.2">
      <c r="A41" s="381"/>
    </row>
    <row r="42" spans="1:1" customFormat="1" x14ac:dyDescent="0.2">
      <c r="A42" s="381"/>
    </row>
    <row r="43" spans="1:1" customFormat="1" x14ac:dyDescent="0.2">
      <c r="A43" s="381"/>
    </row>
    <row r="44" spans="1:1" customFormat="1" x14ac:dyDescent="0.2">
      <c r="A44" s="381"/>
    </row>
    <row r="45" spans="1:1" customFormat="1" x14ac:dyDescent="0.2">
      <c r="A45" s="381"/>
    </row>
    <row r="46" spans="1:1" customFormat="1" x14ac:dyDescent="0.2">
      <c r="A46" s="381"/>
    </row>
    <row r="47" spans="1:1" customFormat="1" x14ac:dyDescent="0.2">
      <c r="A47" s="381"/>
    </row>
    <row r="48" spans="1:1" customFormat="1" x14ac:dyDescent="0.2">
      <c r="A48" s="381"/>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54" t="s">
        <v>50</v>
      </c>
      <c r="B60" s="355"/>
      <c r="C60" s="355"/>
      <c r="D60" s="355"/>
    </row>
    <row r="61" spans="1:25" customFormat="1" x14ac:dyDescent="0.2">
      <c r="A61" s="355"/>
      <c r="B61" s="355"/>
      <c r="C61" s="355"/>
      <c r="D61" s="355"/>
    </row>
    <row r="62" spans="1:25" customFormat="1" x14ac:dyDescent="0.2">
      <c r="A62" s="355"/>
      <c r="B62" s="355"/>
      <c r="C62" s="355"/>
      <c r="D62" s="355"/>
    </row>
    <row r="63" spans="1:25" customFormat="1" x14ac:dyDescent="0.2">
      <c r="A63" s="355"/>
      <c r="B63" s="355"/>
      <c r="C63" s="355"/>
      <c r="D63" s="355"/>
    </row>
    <row r="64" spans="1:25" customFormat="1" x14ac:dyDescent="0.2">
      <c r="A64" s="355"/>
      <c r="B64" s="355"/>
      <c r="C64" s="355"/>
      <c r="D64" s="355"/>
    </row>
    <row r="65" spans="1:4" customFormat="1" x14ac:dyDescent="0.2">
      <c r="A65" s="355"/>
      <c r="B65" s="355"/>
      <c r="C65" s="355"/>
      <c r="D65" s="355"/>
    </row>
    <row r="66" spans="1:4" customFormat="1" x14ac:dyDescent="0.2">
      <c r="A66" s="355"/>
      <c r="B66" s="355"/>
      <c r="C66" s="355"/>
      <c r="D66" s="355"/>
    </row>
    <row r="67" spans="1:4" customFormat="1" ht="270.75" customHeight="1" x14ac:dyDescent="0.2">
      <c r="A67" s="355"/>
      <c r="B67" s="355"/>
      <c r="C67" s="355"/>
      <c r="D67" s="355"/>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62" t="s">
        <v>92</v>
      </c>
      <c r="B2" s="362"/>
      <c r="C2" s="362"/>
      <c r="D2" s="362"/>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82" t="s">
        <v>133</v>
      </c>
      <c r="B17" s="382"/>
      <c r="C17" s="382"/>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3"/>
      <c r="E19" s="383"/>
      <c r="F19" s="383"/>
      <c r="G19" s="383"/>
      <c r="H19" s="383"/>
      <c r="I19" s="383"/>
      <c r="J19" s="383"/>
      <c r="K19" s="383"/>
      <c r="L19" s="383"/>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4" t="s">
        <v>131</v>
      </c>
      <c r="B33" s="384"/>
      <c r="C33" s="384"/>
      <c r="D33" s="122"/>
    </row>
    <row r="34" spans="1:4" x14ac:dyDescent="0.2">
      <c r="A34" s="384"/>
      <c r="B34" s="384"/>
      <c r="C34" s="384"/>
      <c r="D34" s="122"/>
    </row>
    <row r="35" spans="1:4" ht="31.5" customHeight="1" x14ac:dyDescent="0.2">
      <c r="A35" s="385" t="s">
        <v>132</v>
      </c>
      <c r="B35" s="385"/>
      <c r="C35" s="385"/>
      <c r="D35" s="122"/>
    </row>
    <row r="36" spans="1:4" ht="21" customHeight="1" x14ac:dyDescent="0.2">
      <c r="A36" s="385"/>
      <c r="B36" s="385"/>
      <c r="C36" s="385"/>
      <c r="D36" s="122"/>
    </row>
    <row r="37" spans="1:4" ht="31.5" customHeight="1" x14ac:dyDescent="0.2">
      <c r="A37" s="385"/>
      <c r="B37" s="385"/>
      <c r="C37" s="385"/>
    </row>
    <row r="38" spans="1:4" ht="31.5" customHeight="1" x14ac:dyDescent="0.2">
      <c r="A38" s="385"/>
      <c r="B38" s="385"/>
      <c r="C38" s="385"/>
    </row>
    <row r="39" spans="1:4" ht="31.5" customHeight="1" x14ac:dyDescent="0.2">
      <c r="A39" s="385"/>
      <c r="B39" s="385"/>
      <c r="C39" s="385"/>
    </row>
    <row r="40" spans="1:4" ht="31.5" customHeight="1" x14ac:dyDescent="0.2">
      <c r="A40" s="385"/>
      <c r="B40" s="385"/>
      <c r="C40" s="385"/>
    </row>
    <row r="41" spans="1:4" ht="31.5" customHeight="1" x14ac:dyDescent="0.2">
      <c r="A41" s="385"/>
      <c r="B41" s="385"/>
      <c r="C41" s="385"/>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86" t="s">
        <v>133</v>
      </c>
      <c r="B30" s="386"/>
      <c r="C30" s="386"/>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84" t="s">
        <v>131</v>
      </c>
      <c r="B45" s="384"/>
      <c r="C45" s="384"/>
      <c r="D45" s="122"/>
    </row>
    <row r="46" spans="1:35" x14ac:dyDescent="0.2">
      <c r="A46" s="384"/>
      <c r="B46" s="384"/>
      <c r="C46" s="384"/>
      <c r="D46" s="122"/>
    </row>
    <row r="47" spans="1:35" ht="31.5" customHeight="1" x14ac:dyDescent="0.2">
      <c r="A47" s="385" t="s">
        <v>132</v>
      </c>
      <c r="B47" s="385"/>
      <c r="C47" s="385"/>
      <c r="D47" s="122"/>
    </row>
    <row r="48" spans="1:35" ht="21" customHeight="1" x14ac:dyDescent="0.2">
      <c r="A48" s="385"/>
      <c r="B48" s="385"/>
      <c r="C48" s="385"/>
      <c r="D48" s="122"/>
    </row>
    <row r="49" spans="1:3" ht="31.5" customHeight="1" x14ac:dyDescent="0.2">
      <c r="A49" s="385"/>
      <c r="B49" s="385"/>
      <c r="C49" s="385"/>
    </row>
    <row r="50" spans="1:3" ht="31.5" customHeight="1" x14ac:dyDescent="0.2">
      <c r="A50" s="385"/>
      <c r="B50" s="385"/>
      <c r="C50" s="385"/>
    </row>
    <row r="51" spans="1:3" ht="31.5" customHeight="1" x14ac:dyDescent="0.2">
      <c r="A51" s="385"/>
      <c r="B51" s="385"/>
      <c r="C51" s="385"/>
    </row>
    <row r="52" spans="1:3" ht="31.5" customHeight="1" x14ac:dyDescent="0.2">
      <c r="A52" s="385"/>
      <c r="B52" s="385"/>
      <c r="C52" s="385"/>
    </row>
    <row r="53" spans="1:3" ht="31.5" customHeight="1" x14ac:dyDescent="0.2">
      <c r="A53" s="385"/>
      <c r="B53" s="385"/>
      <c r="C53" s="385"/>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82" t="s">
        <v>133</v>
      </c>
      <c r="B17" s="382"/>
      <c r="C17" s="382"/>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83"/>
      <c r="E19" s="383"/>
      <c r="F19" s="383"/>
      <c r="G19" s="383"/>
      <c r="H19" s="383"/>
      <c r="I19" s="383"/>
      <c r="J19" s="383"/>
      <c r="K19" s="383"/>
      <c r="L19" s="383"/>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84" t="s">
        <v>131</v>
      </c>
      <c r="B33" s="384"/>
      <c r="C33" s="384"/>
      <c r="D33" s="122"/>
    </row>
    <row r="34" spans="1:4" x14ac:dyDescent="0.2">
      <c r="A34" s="384"/>
      <c r="B34" s="384"/>
      <c r="C34" s="384"/>
      <c r="D34" s="122"/>
    </row>
    <row r="35" spans="1:4" ht="31.5" customHeight="1" x14ac:dyDescent="0.2">
      <c r="A35" s="385" t="s">
        <v>132</v>
      </c>
      <c r="B35" s="385"/>
      <c r="C35" s="385"/>
      <c r="D35" s="122"/>
    </row>
    <row r="36" spans="1:4" ht="21" customHeight="1" x14ac:dyDescent="0.2">
      <c r="A36" s="385"/>
      <c r="B36" s="385"/>
      <c r="C36" s="385"/>
      <c r="D36" s="122"/>
    </row>
    <row r="37" spans="1:4" ht="31.5" customHeight="1" x14ac:dyDescent="0.2">
      <c r="A37" s="385"/>
      <c r="B37" s="385"/>
      <c r="C37" s="385"/>
    </row>
    <row r="38" spans="1:4" ht="31.5" customHeight="1" x14ac:dyDescent="0.2">
      <c r="A38" s="385"/>
      <c r="B38" s="385"/>
      <c r="C38" s="385"/>
    </row>
    <row r="39" spans="1:4" ht="31.5" customHeight="1" x14ac:dyDescent="0.2">
      <c r="A39" s="385"/>
      <c r="B39" s="385"/>
      <c r="C39" s="385"/>
    </row>
    <row r="40" spans="1:4" ht="31.5" customHeight="1" x14ac:dyDescent="0.2">
      <c r="A40" s="385"/>
      <c r="B40" s="385"/>
      <c r="C40" s="385"/>
    </row>
    <row r="41" spans="1:4" ht="31.5" customHeight="1" x14ac:dyDescent="0.2">
      <c r="A41" s="385"/>
      <c r="B41" s="385"/>
      <c r="C41" s="385"/>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99FF"/>
  </sheetPr>
  <dimension ref="A1:BP77"/>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7109375" defaultRowHeight="12.75" x14ac:dyDescent="0.2"/>
  <cols>
    <col min="1" max="1" width="36.42578125" style="32" customWidth="1"/>
    <col min="2" max="16384" width="9.7109375" style="32"/>
  </cols>
  <sheetData>
    <row r="1" spans="1:68" ht="24.75" customHeight="1" x14ac:dyDescent="0.2">
      <c r="A1" s="180" t="s">
        <v>61</v>
      </c>
    </row>
    <row r="2" spans="1:68" x14ac:dyDescent="0.2">
      <c r="A2" s="11" t="s">
        <v>145</v>
      </c>
    </row>
    <row r="3" spans="1:68" s="33" customFormat="1" ht="22.5" customHeight="1" x14ac:dyDescent="0.2">
      <c r="A3" s="64" t="s">
        <v>62</v>
      </c>
      <c r="B3" s="108">
        <f>'BAR BB| Open rates'!B3</f>
        <v>46157</v>
      </c>
      <c r="C3" s="108">
        <f>'BAR BB| Open rates'!C3</f>
        <v>46159</v>
      </c>
      <c r="D3" s="108">
        <f>'BAR BB| Open rates'!D3</f>
        <v>46164</v>
      </c>
      <c r="E3" s="108">
        <f>'BAR BB| Open rates'!E3</f>
        <v>46166</v>
      </c>
      <c r="F3" s="108">
        <f>'BAR BB| Open rates'!F3</f>
        <v>46171</v>
      </c>
      <c r="G3" s="108">
        <f>'BAR BB| Open rates'!G3</f>
        <v>46173</v>
      </c>
      <c r="H3" s="108">
        <f>'BAR BB| Open rates'!H3</f>
        <v>46174</v>
      </c>
      <c r="I3" s="108">
        <f>'BAR BB| Open rates'!I3</f>
        <v>46178</v>
      </c>
      <c r="J3" s="108">
        <f>'BAR BB| Open rates'!J3</f>
        <v>46188</v>
      </c>
      <c r="K3" s="108">
        <f>'BAR BB| Open rates'!K3</f>
        <v>46194</v>
      </c>
      <c r="L3" s="108">
        <f>'BAR BB| Open rates'!L3</f>
        <v>46199</v>
      </c>
      <c r="M3" s="108">
        <f>'BAR BB| Open rates'!M3</f>
        <v>46201</v>
      </c>
      <c r="N3" s="108">
        <f>'BAR BB| Open rates'!N3</f>
        <v>46204</v>
      </c>
      <c r="O3" s="108">
        <f>'BAR BB| Open rates'!O3</f>
        <v>46206</v>
      </c>
      <c r="P3" s="108">
        <f>'BAR BB| Open rates'!P3</f>
        <v>46208</v>
      </c>
      <c r="Q3" s="108">
        <f>'BAR BB| Open rates'!Q3</f>
        <v>46213</v>
      </c>
      <c r="R3" s="108">
        <f>'BAR BB| Open rates'!R3</f>
        <v>46215</v>
      </c>
      <c r="S3" s="108">
        <f>'BAR BB| Open rates'!S3</f>
        <v>46220</v>
      </c>
      <c r="T3" s="108">
        <f>'BAR BB| Open rates'!T3</f>
        <v>46222</v>
      </c>
      <c r="U3" s="108">
        <f>'BAR BB| Open rates'!U3</f>
        <v>46227</v>
      </c>
      <c r="V3" s="108">
        <f>'BAR BB| Open rates'!V3</f>
        <v>46229</v>
      </c>
      <c r="W3" s="108">
        <f>'BAR BB| Open rates'!W3</f>
        <v>46234</v>
      </c>
      <c r="X3" s="108">
        <f>'BAR BB| Open rates'!X3</f>
        <v>46236</v>
      </c>
      <c r="Y3" s="108">
        <f>'BAR BB| Open rates'!Y3</f>
        <v>46241</v>
      </c>
      <c r="Z3" s="108">
        <f>'BAR BB| Open rates'!Z3</f>
        <v>46243</v>
      </c>
      <c r="AA3" s="108">
        <f>'BAR BB| Open rates'!AA3</f>
        <v>46248</v>
      </c>
      <c r="AB3" s="108">
        <f>'BAR BB| Open rates'!AB3</f>
        <v>46250</v>
      </c>
      <c r="AC3" s="108">
        <f>'BAR BB| Open rates'!AC3</f>
        <v>46255</v>
      </c>
      <c r="AD3" s="108">
        <f>'BAR BB| Open rates'!AD3</f>
        <v>46257</v>
      </c>
      <c r="AE3" s="108">
        <f>'BAR BB| Open rates'!AE3</f>
        <v>46262</v>
      </c>
      <c r="AF3" s="108">
        <f>'BAR BB| Open rates'!AF3</f>
        <v>46264</v>
      </c>
      <c r="AG3" s="108">
        <f>'BAR BB| Open rates'!AG3</f>
        <v>46266</v>
      </c>
      <c r="AH3" s="108">
        <f>'BAR BB| Open rates'!AH3</f>
        <v>46269</v>
      </c>
      <c r="AI3" s="108">
        <f>'BAR BB| Open rates'!AI3</f>
        <v>46271</v>
      </c>
      <c r="AJ3" s="108">
        <f>'BAR BB| Open rates'!AJ3</f>
        <v>46276</v>
      </c>
      <c r="AK3" s="108">
        <f>'BAR BB| Open rates'!AK3</f>
        <v>46278</v>
      </c>
      <c r="AL3" s="108">
        <f>'BAR BB| Open rates'!AL3</f>
        <v>46283</v>
      </c>
      <c r="AM3" s="108">
        <f>'BAR BB| Open rates'!AM3</f>
        <v>46285</v>
      </c>
      <c r="AN3" s="108">
        <f>'BAR BB| Open rates'!AN3</f>
        <v>46290</v>
      </c>
      <c r="AO3" s="108">
        <f>'BAR BB| Open rates'!AO3</f>
        <v>46292</v>
      </c>
      <c r="AP3" s="108">
        <f>'BAR BB| Open rates'!AP3</f>
        <v>46296</v>
      </c>
      <c r="AQ3" s="108">
        <f>'BAR BB| Open rates'!AQ3</f>
        <v>46299</v>
      </c>
      <c r="AR3" s="108">
        <f>'BAR BB| Open rates'!AR3</f>
        <v>46304</v>
      </c>
      <c r="AS3" s="108">
        <f>'BAR BB| Open rates'!AS3</f>
        <v>46306</v>
      </c>
      <c r="AT3" s="108">
        <f>'BAR BB| Open rates'!AT3</f>
        <v>46311</v>
      </c>
      <c r="AU3" s="108">
        <f>'BAR BB| Open rates'!AU3</f>
        <v>46313</v>
      </c>
      <c r="AV3" s="108">
        <f>'BAR BB| Open rates'!AV3</f>
        <v>46318</v>
      </c>
      <c r="AW3" s="108">
        <f>'BAR BB| Open rates'!AW3</f>
        <v>46320</v>
      </c>
      <c r="AX3" s="108">
        <f>'BAR BB| Open rates'!AX3</f>
        <v>46325</v>
      </c>
      <c r="AY3" s="108">
        <f>'BAR BB| Open rates'!AY3</f>
        <v>46327</v>
      </c>
      <c r="AZ3" s="108">
        <f>'BAR BB| Open rates'!AZ3</f>
        <v>46330</v>
      </c>
      <c r="BA3" s="108">
        <f>'BAR BB| Open rates'!BA3</f>
        <v>46334</v>
      </c>
      <c r="BB3" s="108">
        <f>'BAR BB| Open rates'!BB3</f>
        <v>46335</v>
      </c>
      <c r="BC3" s="108">
        <f>'BAR BB| Open rates'!BC3</f>
        <v>46339</v>
      </c>
      <c r="BD3" s="108">
        <f>'BAR BB| Open rates'!BD3</f>
        <v>46341</v>
      </c>
      <c r="BE3" s="108">
        <f>'BAR BB| Open rates'!BE3</f>
        <v>46346</v>
      </c>
      <c r="BF3" s="108">
        <f>'BAR BB| Open rates'!BF3</f>
        <v>46348</v>
      </c>
      <c r="BG3" s="108">
        <f>'BAR BB| Open rates'!BG3</f>
        <v>46353</v>
      </c>
      <c r="BH3" s="108">
        <f>'BAR BB| Open rates'!BH3</f>
        <v>46355</v>
      </c>
      <c r="BI3" s="108">
        <f>'BAR BB| Open rates'!BI3</f>
        <v>46357</v>
      </c>
      <c r="BJ3" s="108">
        <f>'BAR BB| Open rates'!BJ3</f>
        <v>46360</v>
      </c>
      <c r="BK3" s="108">
        <f>'BAR BB| Open rates'!BK3</f>
        <v>46362</v>
      </c>
      <c r="BL3" s="108">
        <f>'BAR BB| Open rates'!BL3</f>
        <v>46367</v>
      </c>
      <c r="BM3" s="108">
        <f>'BAR BB| Open rates'!BM3</f>
        <v>46369</v>
      </c>
      <c r="BN3" s="108">
        <f>'BAR BB| Open rates'!BN3</f>
        <v>46374</v>
      </c>
      <c r="BO3" s="108">
        <f>'BAR BB| Open rates'!BO3</f>
        <v>46376</v>
      </c>
      <c r="BP3" s="108">
        <f>'BAR BB| Open rates'!BP3</f>
        <v>46381</v>
      </c>
    </row>
    <row r="4" spans="1:68" s="33" customFormat="1" ht="22.5" customHeight="1" x14ac:dyDescent="0.2">
      <c r="A4" s="49"/>
      <c r="B4" s="108">
        <f>'BAR BB| Open rates'!B4</f>
        <v>46158</v>
      </c>
      <c r="C4" s="108">
        <f>'BAR BB| Open rates'!C4</f>
        <v>46163</v>
      </c>
      <c r="D4" s="108">
        <f>'BAR BB| Open rates'!D4</f>
        <v>46165</v>
      </c>
      <c r="E4" s="108">
        <f>'BAR BB| Open rates'!E4</f>
        <v>46170</v>
      </c>
      <c r="F4" s="108">
        <f>'BAR BB| Open rates'!F4</f>
        <v>46172</v>
      </c>
      <c r="G4" s="108">
        <f>'BAR BB| Open rates'!G4</f>
        <v>46173</v>
      </c>
      <c r="H4" s="108">
        <f>'BAR BB| Open rates'!H4</f>
        <v>46177</v>
      </c>
      <c r="I4" s="108">
        <f>'BAR BB| Open rates'!I4</f>
        <v>46187</v>
      </c>
      <c r="J4" s="108">
        <f>'BAR BB| Open rates'!J4</f>
        <v>46193</v>
      </c>
      <c r="K4" s="108">
        <f>'BAR BB| Open rates'!K4</f>
        <v>46198</v>
      </c>
      <c r="L4" s="108">
        <f>'BAR BB| Open rates'!L4</f>
        <v>46200</v>
      </c>
      <c r="M4" s="108">
        <f>'BAR BB| Open rates'!M4</f>
        <v>46203</v>
      </c>
      <c r="N4" s="108">
        <f>'BAR BB| Open rates'!N4</f>
        <v>46205</v>
      </c>
      <c r="O4" s="108">
        <f>'BAR BB| Open rates'!O4</f>
        <v>46207</v>
      </c>
      <c r="P4" s="108">
        <f>'BAR BB| Open rates'!P4</f>
        <v>46212</v>
      </c>
      <c r="Q4" s="108">
        <f>'BAR BB| Open rates'!Q4</f>
        <v>46214</v>
      </c>
      <c r="R4" s="108">
        <f>'BAR BB| Open rates'!R4</f>
        <v>46219</v>
      </c>
      <c r="S4" s="108">
        <f>'BAR BB| Open rates'!S4</f>
        <v>46221</v>
      </c>
      <c r="T4" s="108">
        <f>'BAR BB| Open rates'!T4</f>
        <v>46226</v>
      </c>
      <c r="U4" s="108">
        <f>'BAR BB| Open rates'!U4</f>
        <v>46228</v>
      </c>
      <c r="V4" s="108">
        <f>'BAR BB| Open rates'!V4</f>
        <v>46233</v>
      </c>
      <c r="W4" s="108">
        <f>'BAR BB| Open rates'!W4</f>
        <v>46235</v>
      </c>
      <c r="X4" s="108">
        <f>'BAR BB| Open rates'!X4</f>
        <v>46240</v>
      </c>
      <c r="Y4" s="108">
        <f>'BAR BB| Open rates'!Y4</f>
        <v>46242</v>
      </c>
      <c r="Z4" s="108">
        <f>'BAR BB| Open rates'!Z4</f>
        <v>46247</v>
      </c>
      <c r="AA4" s="108">
        <f>'BAR BB| Open rates'!AA4</f>
        <v>46249</v>
      </c>
      <c r="AB4" s="108">
        <f>'BAR BB| Open rates'!AB4</f>
        <v>46254</v>
      </c>
      <c r="AC4" s="108">
        <f>'BAR BB| Open rates'!AC4</f>
        <v>46256</v>
      </c>
      <c r="AD4" s="108">
        <f>'BAR BB| Open rates'!AD4</f>
        <v>46261</v>
      </c>
      <c r="AE4" s="108">
        <f>'BAR BB| Open rates'!AE4</f>
        <v>46263</v>
      </c>
      <c r="AF4" s="108">
        <f>'BAR BB| Open rates'!AF4</f>
        <v>46265</v>
      </c>
      <c r="AG4" s="108">
        <f>'BAR BB| Open rates'!AG4</f>
        <v>46268</v>
      </c>
      <c r="AH4" s="108">
        <f>'BAR BB| Open rates'!AH4</f>
        <v>46270</v>
      </c>
      <c r="AI4" s="108">
        <f>'BAR BB| Open rates'!AI4</f>
        <v>46275</v>
      </c>
      <c r="AJ4" s="108">
        <f>'BAR BB| Open rates'!AJ4</f>
        <v>46277</v>
      </c>
      <c r="AK4" s="108">
        <f>'BAR BB| Open rates'!AK4</f>
        <v>46282</v>
      </c>
      <c r="AL4" s="108">
        <f>'BAR BB| Open rates'!AL4</f>
        <v>46284</v>
      </c>
      <c r="AM4" s="108">
        <f>'BAR BB| Open rates'!AM4</f>
        <v>46289</v>
      </c>
      <c r="AN4" s="108">
        <f>'BAR BB| Open rates'!AN4</f>
        <v>46291</v>
      </c>
      <c r="AO4" s="108">
        <f>'BAR BB| Open rates'!AO4</f>
        <v>46295</v>
      </c>
      <c r="AP4" s="108">
        <f>'BAR BB| Open rates'!AP4</f>
        <v>46298</v>
      </c>
      <c r="AQ4" s="108">
        <f>'BAR BB| Open rates'!AQ4</f>
        <v>46303</v>
      </c>
      <c r="AR4" s="108">
        <f>'BAR BB| Open rates'!AR4</f>
        <v>46305</v>
      </c>
      <c r="AS4" s="108">
        <f>'BAR BB| Open rates'!AS4</f>
        <v>46310</v>
      </c>
      <c r="AT4" s="108">
        <f>'BAR BB| Open rates'!AT4</f>
        <v>46312</v>
      </c>
      <c r="AU4" s="108">
        <f>'BAR BB| Open rates'!AU4</f>
        <v>46317</v>
      </c>
      <c r="AV4" s="108">
        <f>'BAR BB| Open rates'!AV4</f>
        <v>46319</v>
      </c>
      <c r="AW4" s="108">
        <f>'BAR BB| Open rates'!AW4</f>
        <v>46324</v>
      </c>
      <c r="AX4" s="108">
        <f>'BAR BB| Open rates'!AX4</f>
        <v>46326</v>
      </c>
      <c r="AY4" s="108">
        <f>'BAR BB| Open rates'!AY4</f>
        <v>46329</v>
      </c>
      <c r="AZ4" s="108">
        <f>'BAR BB| Open rates'!AZ4</f>
        <v>46333</v>
      </c>
      <c r="BA4" s="108">
        <f>'BAR BB| Open rates'!BA4</f>
        <v>46334</v>
      </c>
      <c r="BB4" s="108">
        <f>'BAR BB| Open rates'!BB4</f>
        <v>46338</v>
      </c>
      <c r="BC4" s="108">
        <f>'BAR BB| Open rates'!BC4</f>
        <v>46340</v>
      </c>
      <c r="BD4" s="108">
        <f>'BAR BB| Open rates'!BD4</f>
        <v>46345</v>
      </c>
      <c r="BE4" s="108">
        <f>'BAR BB| Open rates'!BE4</f>
        <v>46347</v>
      </c>
      <c r="BF4" s="108">
        <f>'BAR BB| Open rates'!BF4</f>
        <v>46352</v>
      </c>
      <c r="BG4" s="108">
        <f>'BAR BB| Open rates'!BG4</f>
        <v>46354</v>
      </c>
      <c r="BH4" s="108">
        <f>'BAR BB| Open rates'!BH4</f>
        <v>46356</v>
      </c>
      <c r="BI4" s="108">
        <f>'BAR BB| Open rates'!BI4</f>
        <v>46359</v>
      </c>
      <c r="BJ4" s="108">
        <f>'BAR BB| Open rates'!BJ4</f>
        <v>46361</v>
      </c>
      <c r="BK4" s="108">
        <f>'BAR BB| Open rates'!BK4</f>
        <v>46366</v>
      </c>
      <c r="BL4" s="108">
        <f>'BAR BB| Open rates'!BL4</f>
        <v>46368</v>
      </c>
      <c r="BM4" s="108">
        <f>'BAR BB| Open rates'!BM4</f>
        <v>46373</v>
      </c>
      <c r="BN4" s="108">
        <f>'BAR BB| Open rates'!BN4</f>
        <v>46375</v>
      </c>
      <c r="BO4" s="108">
        <f>'BAR BB| Open rates'!BO4</f>
        <v>46380</v>
      </c>
      <c r="BP4" s="108">
        <f>'BAR BB| Open rates'!BP4</f>
        <v>46384</v>
      </c>
    </row>
    <row r="5" spans="1:68" s="36" customFormat="1" ht="12" customHeight="1" x14ac:dyDescent="0.2">
      <c r="A5" s="184" t="s">
        <v>63</v>
      </c>
    </row>
    <row r="6" spans="1:68" s="36" customFormat="1" ht="12" customHeight="1" x14ac:dyDescent="0.2">
      <c r="A6" s="183">
        <v>1</v>
      </c>
      <c r="B6" s="43">
        <f>'BAR BB| Open rates'!B6*0.85+25</f>
        <v>11840</v>
      </c>
      <c r="C6" s="43">
        <f>'BAR BB| Open rates'!C6*0.85+25</f>
        <v>10990</v>
      </c>
      <c r="D6" s="43">
        <f>'BAR BB| Open rates'!D6*0.85+25</f>
        <v>11840</v>
      </c>
      <c r="E6" s="43">
        <f>'BAR BB| Open rates'!E6*0.85+25</f>
        <v>10990</v>
      </c>
      <c r="F6" s="43">
        <f>'BAR BB| Open rates'!F6*0.85+25</f>
        <v>14135</v>
      </c>
      <c r="G6" s="43">
        <f>'BAR BB| Open rates'!G6*0.85+25</f>
        <v>11840</v>
      </c>
      <c r="H6" s="43">
        <f>'BAR BB| Open rates'!H6*0.85+25</f>
        <v>11840</v>
      </c>
      <c r="I6" s="43">
        <f>'BAR BB| Open rates'!I6*0.85+25</f>
        <v>17705</v>
      </c>
      <c r="J6" s="43">
        <f>'BAR BB| Open rates'!J6*0.85+25</f>
        <v>33940</v>
      </c>
      <c r="K6" s="43">
        <f>'BAR BB| Open rates'!K6*0.85+25</f>
        <v>14135</v>
      </c>
      <c r="L6" s="43">
        <f>'BAR BB| Open rates'!L6*0.85+25</f>
        <v>16005</v>
      </c>
      <c r="M6" s="43">
        <f>'BAR BB| Open rates'!M6*0.85+25</f>
        <v>14135</v>
      </c>
      <c r="N6" s="43">
        <f>'BAR BB| Open rates'!N6*0.85+25</f>
        <v>17705</v>
      </c>
      <c r="O6" s="43">
        <f>'BAR BB| Open rates'!O6*0.85+25</f>
        <v>19405</v>
      </c>
      <c r="P6" s="43">
        <f>'BAR BB| Open rates'!P6*0.85+25</f>
        <v>17705</v>
      </c>
      <c r="Q6" s="43">
        <f>'BAR BB| Open rates'!Q6*0.85+25</f>
        <v>19405</v>
      </c>
      <c r="R6" s="43">
        <f>'BAR BB| Open rates'!R6*0.85+25</f>
        <v>17705</v>
      </c>
      <c r="S6" s="43">
        <f>'BAR BB| Open rates'!S6*0.85+25</f>
        <v>19405</v>
      </c>
      <c r="T6" s="43">
        <f>'BAR BB| Open rates'!T6*0.85+25</f>
        <v>17705</v>
      </c>
      <c r="U6" s="43">
        <f>'BAR BB| Open rates'!U6*0.85+25</f>
        <v>19405</v>
      </c>
      <c r="V6" s="43">
        <f>'BAR BB| Open rates'!V6*0.85+25</f>
        <v>17705</v>
      </c>
      <c r="W6" s="43">
        <f>'BAR BB| Open rates'!W6*0.85+25</f>
        <v>19405</v>
      </c>
      <c r="X6" s="43">
        <f>'BAR BB| Open rates'!X6*0.85+25</f>
        <v>17705</v>
      </c>
      <c r="Y6" s="43">
        <f>'BAR BB| Open rates'!Y6*0.85+25</f>
        <v>19405</v>
      </c>
      <c r="Z6" s="43">
        <f>'BAR BB| Open rates'!Z6*0.85+25</f>
        <v>17705</v>
      </c>
      <c r="AA6" s="43">
        <f>'BAR BB| Open rates'!AA6*0.85+25</f>
        <v>19405</v>
      </c>
      <c r="AB6" s="43">
        <f>'BAR BB| Open rates'!AB6*0.85+25</f>
        <v>17705</v>
      </c>
      <c r="AC6" s="43">
        <f>'BAR BB| Open rates'!AC6*0.85+25</f>
        <v>19405</v>
      </c>
      <c r="AD6" s="43">
        <f>'BAR BB| Open rates'!AD6*0.85+25</f>
        <v>14135</v>
      </c>
      <c r="AE6" s="43">
        <f>'BAR BB| Open rates'!AE6*0.85+25</f>
        <v>16005</v>
      </c>
      <c r="AF6" s="43">
        <f>'BAR BB| Open rates'!AF6*0.85+25</f>
        <v>14135</v>
      </c>
      <c r="AG6" s="43">
        <f>'BAR BB| Open rates'!AG6*0.85+25</f>
        <v>16005</v>
      </c>
      <c r="AH6" s="43">
        <f>'BAR BB| Open rates'!AH6*0.85+25</f>
        <v>16005</v>
      </c>
      <c r="AI6" s="43">
        <f>'BAR BB| Open rates'!AI6*0.85+25</f>
        <v>14135</v>
      </c>
      <c r="AJ6" s="43">
        <f>'BAR BB| Open rates'!AJ6*0.85+25</f>
        <v>16005</v>
      </c>
      <c r="AK6" s="43">
        <f>'BAR BB| Open rates'!AK6*0.85+25</f>
        <v>14135</v>
      </c>
      <c r="AL6" s="43">
        <f>'BAR BB| Open rates'!AL6*0.85+25</f>
        <v>16005</v>
      </c>
      <c r="AM6" s="43">
        <f>'BAR BB| Open rates'!AM6*0.85+25</f>
        <v>14135</v>
      </c>
      <c r="AN6" s="43">
        <f>'BAR BB| Open rates'!AN6*0.85+25</f>
        <v>16005</v>
      </c>
      <c r="AO6" s="43">
        <f>'BAR BB| Open rates'!AO6*0.85+25</f>
        <v>14135</v>
      </c>
      <c r="AP6" s="43">
        <f>'BAR BB| Open rates'!AP6*0.85+25</f>
        <v>12690</v>
      </c>
      <c r="AQ6" s="43">
        <f>'BAR BB| Open rates'!AQ6*0.85+25</f>
        <v>10990</v>
      </c>
      <c r="AR6" s="43">
        <f>'BAR BB| Open rates'!AR6*0.85+25</f>
        <v>12690</v>
      </c>
      <c r="AS6" s="43">
        <f>'BAR BB| Open rates'!AS6*0.85+25</f>
        <v>10990</v>
      </c>
      <c r="AT6" s="43">
        <f>'BAR BB| Open rates'!AT6*0.85+25</f>
        <v>12690</v>
      </c>
      <c r="AU6" s="43">
        <f>'BAR BB| Open rates'!AU6*0.85+25</f>
        <v>10990</v>
      </c>
      <c r="AV6" s="43">
        <f>'BAR BB| Open rates'!AV6*0.85+25</f>
        <v>12690</v>
      </c>
      <c r="AW6" s="43">
        <f>'BAR BB| Open rates'!AW6*0.85+25</f>
        <v>10990</v>
      </c>
      <c r="AX6" s="43">
        <f>'BAR BB| Open rates'!AX6*0.85+25</f>
        <v>12690</v>
      </c>
      <c r="AY6" s="43">
        <f>'BAR BB| Open rates'!AY6*0.85+25</f>
        <v>14135</v>
      </c>
      <c r="AZ6" s="43">
        <f>'BAR BB| Open rates'!AZ6*0.85+25</f>
        <v>16005</v>
      </c>
      <c r="BA6" s="43">
        <f>'BAR BB| Open rates'!BA6*0.85+25</f>
        <v>10140</v>
      </c>
      <c r="BB6" s="43">
        <f>'BAR BB| Open rates'!BB6*0.85+25</f>
        <v>10140</v>
      </c>
      <c r="BC6" s="43">
        <f>'BAR BB| Open rates'!BC6*0.85+25</f>
        <v>10990</v>
      </c>
      <c r="BD6" s="43">
        <f>'BAR BB| Open rates'!BD6*0.85+25</f>
        <v>10140</v>
      </c>
      <c r="BE6" s="43">
        <f>'BAR BB| Open rates'!BE6*0.85+25</f>
        <v>10990</v>
      </c>
      <c r="BF6" s="43">
        <f>'BAR BB| Open rates'!BF6*0.85+25</f>
        <v>10140</v>
      </c>
      <c r="BG6" s="43">
        <f>'BAR BB| Open rates'!BG6*0.85+25</f>
        <v>10990</v>
      </c>
      <c r="BH6" s="43">
        <f>'BAR BB| Open rates'!BH6*0.85+25</f>
        <v>10140</v>
      </c>
      <c r="BI6" s="43">
        <f>'BAR BB| Open rates'!BI6*0.85+25</f>
        <v>10140</v>
      </c>
      <c r="BJ6" s="43">
        <f>'BAR BB| Open rates'!BJ6*0.85+25</f>
        <v>10990</v>
      </c>
      <c r="BK6" s="43">
        <f>'BAR BB| Open rates'!BK6*0.85+25</f>
        <v>10140</v>
      </c>
      <c r="BL6" s="43">
        <f>'BAR BB| Open rates'!BL6*0.85+25</f>
        <v>10990</v>
      </c>
      <c r="BM6" s="43">
        <f>'BAR BB| Open rates'!BM6*0.85+25</f>
        <v>10140</v>
      </c>
      <c r="BN6" s="43">
        <f>'BAR BB| Open rates'!BN6*0.85+25</f>
        <v>10990</v>
      </c>
      <c r="BO6" s="43">
        <f>'BAR BB| Open rates'!BO6*0.85+25</f>
        <v>14135</v>
      </c>
      <c r="BP6" s="43">
        <f>'BAR BB| Open rates'!BP6*0.85+25</f>
        <v>16005</v>
      </c>
    </row>
    <row r="7" spans="1:68" s="36" customFormat="1" ht="12" customHeight="1" x14ac:dyDescent="0.2">
      <c r="A7" s="183">
        <v>2</v>
      </c>
      <c r="B7" s="43">
        <f>'BAR BB| Open rates'!B7*0.85+25</f>
        <v>14390</v>
      </c>
      <c r="C7" s="43">
        <f>'BAR BB| Open rates'!C7*0.85+25</f>
        <v>13540</v>
      </c>
      <c r="D7" s="43">
        <f>'BAR BB| Open rates'!D7*0.85+25</f>
        <v>14390</v>
      </c>
      <c r="E7" s="43">
        <f>'BAR BB| Open rates'!E7*0.85+25</f>
        <v>13540</v>
      </c>
      <c r="F7" s="43">
        <f>'BAR BB| Open rates'!F7*0.85+25</f>
        <v>16685</v>
      </c>
      <c r="G7" s="43">
        <f>'BAR BB| Open rates'!G7*0.85+25</f>
        <v>14390</v>
      </c>
      <c r="H7" s="43">
        <f>'BAR BB| Open rates'!H7*0.85+25</f>
        <v>14390</v>
      </c>
      <c r="I7" s="43">
        <f>'BAR BB| Open rates'!I7*0.85+25</f>
        <v>20255</v>
      </c>
      <c r="J7" s="43">
        <f>'BAR BB| Open rates'!J7*0.85+25</f>
        <v>36490</v>
      </c>
      <c r="K7" s="43">
        <f>'BAR BB| Open rates'!K7*0.85+25</f>
        <v>16685</v>
      </c>
      <c r="L7" s="43">
        <f>'BAR BB| Open rates'!L7*0.85+25</f>
        <v>18555</v>
      </c>
      <c r="M7" s="43">
        <f>'BAR BB| Open rates'!M7*0.85+25</f>
        <v>16685</v>
      </c>
      <c r="N7" s="43">
        <f>'BAR BB| Open rates'!N7*0.85+25</f>
        <v>20255</v>
      </c>
      <c r="O7" s="43">
        <f>'BAR BB| Open rates'!O7*0.85+25</f>
        <v>21955</v>
      </c>
      <c r="P7" s="43">
        <f>'BAR BB| Open rates'!P7*0.85+25</f>
        <v>20255</v>
      </c>
      <c r="Q7" s="43">
        <f>'BAR BB| Open rates'!Q7*0.85+25</f>
        <v>21955</v>
      </c>
      <c r="R7" s="43">
        <f>'BAR BB| Open rates'!R7*0.85+25</f>
        <v>20255</v>
      </c>
      <c r="S7" s="43">
        <f>'BAR BB| Open rates'!S7*0.85+25</f>
        <v>21955</v>
      </c>
      <c r="T7" s="43">
        <f>'BAR BB| Open rates'!T7*0.85+25</f>
        <v>20255</v>
      </c>
      <c r="U7" s="43">
        <f>'BAR BB| Open rates'!U7*0.85+25</f>
        <v>21955</v>
      </c>
      <c r="V7" s="43">
        <f>'BAR BB| Open rates'!V7*0.85+25</f>
        <v>20255</v>
      </c>
      <c r="W7" s="43">
        <f>'BAR BB| Open rates'!W7*0.85+25</f>
        <v>21955</v>
      </c>
      <c r="X7" s="43">
        <f>'BAR BB| Open rates'!X7*0.85+25</f>
        <v>20255</v>
      </c>
      <c r="Y7" s="43">
        <f>'BAR BB| Open rates'!Y7*0.85+25</f>
        <v>21955</v>
      </c>
      <c r="Z7" s="43">
        <f>'BAR BB| Open rates'!Z7*0.85+25</f>
        <v>20255</v>
      </c>
      <c r="AA7" s="43">
        <f>'BAR BB| Open rates'!AA7*0.85+25</f>
        <v>21955</v>
      </c>
      <c r="AB7" s="43">
        <f>'BAR BB| Open rates'!AB7*0.85+25</f>
        <v>20255</v>
      </c>
      <c r="AC7" s="43">
        <f>'BAR BB| Open rates'!AC7*0.85+25</f>
        <v>21955</v>
      </c>
      <c r="AD7" s="43">
        <f>'BAR BB| Open rates'!AD7*0.85+25</f>
        <v>16685</v>
      </c>
      <c r="AE7" s="43">
        <f>'BAR BB| Open rates'!AE7*0.85+25</f>
        <v>18555</v>
      </c>
      <c r="AF7" s="43">
        <f>'BAR BB| Open rates'!AF7*0.85+25</f>
        <v>16685</v>
      </c>
      <c r="AG7" s="43">
        <f>'BAR BB| Open rates'!AG7*0.85+25</f>
        <v>18555</v>
      </c>
      <c r="AH7" s="43">
        <f>'BAR BB| Open rates'!AH7*0.85+25</f>
        <v>18555</v>
      </c>
      <c r="AI7" s="43">
        <f>'BAR BB| Open rates'!AI7*0.85+25</f>
        <v>16685</v>
      </c>
      <c r="AJ7" s="43">
        <f>'BAR BB| Open rates'!AJ7*0.85+25</f>
        <v>18555</v>
      </c>
      <c r="AK7" s="43">
        <f>'BAR BB| Open rates'!AK7*0.85+25</f>
        <v>16685</v>
      </c>
      <c r="AL7" s="43">
        <f>'BAR BB| Open rates'!AL7*0.85+25</f>
        <v>18555</v>
      </c>
      <c r="AM7" s="43">
        <f>'BAR BB| Open rates'!AM7*0.85+25</f>
        <v>16685</v>
      </c>
      <c r="AN7" s="43">
        <f>'BAR BB| Open rates'!AN7*0.85+25</f>
        <v>18555</v>
      </c>
      <c r="AO7" s="43">
        <f>'BAR BB| Open rates'!AO7*0.85+25</f>
        <v>16685</v>
      </c>
      <c r="AP7" s="43">
        <f>'BAR BB| Open rates'!AP7*0.85+25</f>
        <v>15240</v>
      </c>
      <c r="AQ7" s="43">
        <f>'BAR BB| Open rates'!AQ7*0.85+25</f>
        <v>13540</v>
      </c>
      <c r="AR7" s="43">
        <f>'BAR BB| Open rates'!AR7*0.85+25</f>
        <v>15240</v>
      </c>
      <c r="AS7" s="43">
        <f>'BAR BB| Open rates'!AS7*0.85+25</f>
        <v>13540</v>
      </c>
      <c r="AT7" s="43">
        <f>'BAR BB| Open rates'!AT7*0.85+25</f>
        <v>15240</v>
      </c>
      <c r="AU7" s="43">
        <f>'BAR BB| Open rates'!AU7*0.85+25</f>
        <v>13540</v>
      </c>
      <c r="AV7" s="43">
        <f>'BAR BB| Open rates'!AV7*0.85+25</f>
        <v>15240</v>
      </c>
      <c r="AW7" s="43">
        <f>'BAR BB| Open rates'!AW7*0.85+25</f>
        <v>13540</v>
      </c>
      <c r="AX7" s="43">
        <f>'BAR BB| Open rates'!AX7*0.85+25</f>
        <v>15240</v>
      </c>
      <c r="AY7" s="43">
        <f>'BAR BB| Open rates'!AY7*0.85+25</f>
        <v>16685</v>
      </c>
      <c r="AZ7" s="43">
        <f>'BAR BB| Open rates'!AZ7*0.85+25</f>
        <v>18555</v>
      </c>
      <c r="BA7" s="43">
        <f>'BAR BB| Open rates'!BA7*0.85+25</f>
        <v>12690</v>
      </c>
      <c r="BB7" s="43">
        <f>'BAR BB| Open rates'!BB7*0.85+25</f>
        <v>12690</v>
      </c>
      <c r="BC7" s="43">
        <f>'BAR BB| Open rates'!BC7*0.85+25</f>
        <v>13540</v>
      </c>
      <c r="BD7" s="43">
        <f>'BAR BB| Open rates'!BD7*0.85+25</f>
        <v>12690</v>
      </c>
      <c r="BE7" s="43">
        <f>'BAR BB| Open rates'!BE7*0.85+25</f>
        <v>13540</v>
      </c>
      <c r="BF7" s="43">
        <f>'BAR BB| Open rates'!BF7*0.85+25</f>
        <v>12690</v>
      </c>
      <c r="BG7" s="43">
        <f>'BAR BB| Open rates'!BG7*0.85+25</f>
        <v>13540</v>
      </c>
      <c r="BH7" s="43">
        <f>'BAR BB| Open rates'!BH7*0.85+25</f>
        <v>12690</v>
      </c>
      <c r="BI7" s="43">
        <f>'BAR BB| Open rates'!BI7*0.85+25</f>
        <v>12690</v>
      </c>
      <c r="BJ7" s="43">
        <f>'BAR BB| Open rates'!BJ7*0.85+25</f>
        <v>13540</v>
      </c>
      <c r="BK7" s="43">
        <f>'BAR BB| Open rates'!BK7*0.85+25</f>
        <v>12690</v>
      </c>
      <c r="BL7" s="43">
        <f>'BAR BB| Open rates'!BL7*0.85+25</f>
        <v>13540</v>
      </c>
      <c r="BM7" s="43">
        <f>'BAR BB| Open rates'!BM7*0.85+25</f>
        <v>12690</v>
      </c>
      <c r="BN7" s="43">
        <f>'BAR BB| Open rates'!BN7*0.85+25</f>
        <v>13540</v>
      </c>
      <c r="BO7" s="43">
        <f>'BAR BB| Open rates'!BO7*0.85+25</f>
        <v>16685</v>
      </c>
      <c r="BP7" s="43">
        <f>'BAR BB| Open rates'!BP7*0.85+25</f>
        <v>18555</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rates'!B9*0.85+25</f>
        <v>13540</v>
      </c>
      <c r="C9" s="43">
        <f>'BAR BB| Open rates'!C9*0.85+25</f>
        <v>12690</v>
      </c>
      <c r="D9" s="43">
        <f>'BAR BB| Open rates'!D9*0.85+25</f>
        <v>13540</v>
      </c>
      <c r="E9" s="43">
        <f>'BAR BB| Open rates'!E9*0.85+25</f>
        <v>12690</v>
      </c>
      <c r="F9" s="43">
        <f>'BAR BB| Open rates'!F9*0.85+25</f>
        <v>15835</v>
      </c>
      <c r="G9" s="43">
        <f>'BAR BB| Open rates'!G9*0.85+25</f>
        <v>13540</v>
      </c>
      <c r="H9" s="43">
        <f>'BAR BB| Open rates'!H9*0.85+25</f>
        <v>14390</v>
      </c>
      <c r="I9" s="43">
        <f>'BAR BB| Open rates'!I9*0.85+25</f>
        <v>20255</v>
      </c>
      <c r="J9" s="43">
        <f>'BAR BB| Open rates'!J9*0.85+25</f>
        <v>36490</v>
      </c>
      <c r="K9" s="43">
        <f>'BAR BB| Open rates'!K9*0.85+25</f>
        <v>16685</v>
      </c>
      <c r="L9" s="43">
        <f>'BAR BB| Open rates'!L9*0.85+25</f>
        <v>18555</v>
      </c>
      <c r="M9" s="43">
        <f>'BAR BB| Open rates'!M9*0.85+25</f>
        <v>16685</v>
      </c>
      <c r="N9" s="43">
        <f>'BAR BB| Open rates'!N9*0.85+25</f>
        <v>20255</v>
      </c>
      <c r="O9" s="43">
        <f>'BAR BB| Open rates'!O9*0.85+25</f>
        <v>21955</v>
      </c>
      <c r="P9" s="43">
        <f>'BAR BB| Open rates'!P9*0.85+25</f>
        <v>20255</v>
      </c>
      <c r="Q9" s="43">
        <f>'BAR BB| Open rates'!Q9*0.85+25</f>
        <v>21955</v>
      </c>
      <c r="R9" s="43">
        <f>'BAR BB| Open rates'!R9*0.85+25</f>
        <v>20255</v>
      </c>
      <c r="S9" s="43">
        <f>'BAR BB| Open rates'!S9*0.85+25</f>
        <v>21955</v>
      </c>
      <c r="T9" s="43">
        <f>'BAR BB| Open rates'!T9*0.85+25</f>
        <v>20255</v>
      </c>
      <c r="U9" s="43">
        <f>'BAR BB| Open rates'!U9*0.85+25</f>
        <v>21955</v>
      </c>
      <c r="V9" s="43">
        <f>'BAR BB| Open rates'!V9*0.85+25</f>
        <v>20255</v>
      </c>
      <c r="W9" s="43">
        <f>'BAR BB| Open rates'!W9*0.85+25</f>
        <v>21955</v>
      </c>
      <c r="X9" s="43">
        <f>'BAR BB| Open rates'!X9*0.85+25</f>
        <v>20255</v>
      </c>
      <c r="Y9" s="43">
        <f>'BAR BB| Open rates'!Y9*0.85+25</f>
        <v>21955</v>
      </c>
      <c r="Z9" s="43">
        <f>'BAR BB| Open rates'!Z9*0.85+25</f>
        <v>20255</v>
      </c>
      <c r="AA9" s="43">
        <f>'BAR BB| Open rates'!AA9*0.85+25</f>
        <v>21955</v>
      </c>
      <c r="AB9" s="43">
        <f>'BAR BB| Open rates'!AB9*0.85+25</f>
        <v>20255</v>
      </c>
      <c r="AC9" s="43">
        <f>'BAR BB| Open rates'!AC9*0.85+25</f>
        <v>21955</v>
      </c>
      <c r="AD9" s="43">
        <f>'BAR BB| Open rates'!AD9*0.85+25</f>
        <v>16685</v>
      </c>
      <c r="AE9" s="43">
        <f>'BAR BB| Open rates'!AE9*0.85+25</f>
        <v>18555</v>
      </c>
      <c r="AF9" s="43">
        <f>'BAR BB| Open rates'!AF9*0.85+25</f>
        <v>16685</v>
      </c>
      <c r="AG9" s="43">
        <f>'BAR BB| Open rates'!AG9*0.85+25</f>
        <v>18555</v>
      </c>
      <c r="AH9" s="43">
        <f>'BAR BB| Open rates'!AH9*0.85+25</f>
        <v>18555</v>
      </c>
      <c r="AI9" s="43">
        <f>'BAR BB| Open rates'!AI9*0.85+25</f>
        <v>16685</v>
      </c>
      <c r="AJ9" s="43">
        <f>'BAR BB| Open rates'!AJ9*0.85+25</f>
        <v>18555</v>
      </c>
      <c r="AK9" s="43">
        <f>'BAR BB| Open rates'!AK9*0.85+25</f>
        <v>16685</v>
      </c>
      <c r="AL9" s="43">
        <f>'BAR BB| Open rates'!AL9*0.85+25</f>
        <v>18555</v>
      </c>
      <c r="AM9" s="43">
        <f>'BAR BB| Open rates'!AM9*0.85+25</f>
        <v>16685</v>
      </c>
      <c r="AN9" s="43">
        <f>'BAR BB| Open rates'!AN9*0.85+25</f>
        <v>18555</v>
      </c>
      <c r="AO9" s="43">
        <f>'BAR BB| Open rates'!AO9*0.85+25</f>
        <v>16685</v>
      </c>
      <c r="AP9" s="43">
        <f>'BAR BB| Open rates'!AP9*0.85+25</f>
        <v>15240</v>
      </c>
      <c r="AQ9" s="43">
        <f>'BAR BB| Open rates'!AQ9*0.85+25</f>
        <v>13540</v>
      </c>
      <c r="AR9" s="43">
        <f>'BAR BB| Open rates'!AR9*0.85+25</f>
        <v>15240</v>
      </c>
      <c r="AS9" s="43">
        <f>'BAR BB| Open rates'!AS9*0.85+25</f>
        <v>13540</v>
      </c>
      <c r="AT9" s="43">
        <f>'BAR BB| Open rates'!AT9*0.85+25</f>
        <v>15240</v>
      </c>
      <c r="AU9" s="43">
        <f>'BAR BB| Open rates'!AU9*0.85+25</f>
        <v>13540</v>
      </c>
      <c r="AV9" s="43">
        <f>'BAR BB| Open rates'!AV9*0.85+25</f>
        <v>15240</v>
      </c>
      <c r="AW9" s="43">
        <f>'BAR BB| Open rates'!AW9*0.85+25</f>
        <v>13540</v>
      </c>
      <c r="AX9" s="43">
        <f>'BAR BB| Open rates'!AX9*0.85+25</f>
        <v>15240</v>
      </c>
      <c r="AY9" s="43">
        <f>'BAR BB| Open rates'!AY9*0.85+25</f>
        <v>16685</v>
      </c>
      <c r="AZ9" s="43">
        <f>'BAR BB| Open rates'!AZ9*0.85+25</f>
        <v>18555</v>
      </c>
      <c r="BA9" s="43">
        <f>'BAR BB| Open rates'!BA9*0.85+25</f>
        <v>12690</v>
      </c>
      <c r="BB9" s="43">
        <f>'BAR BB| Open rates'!BB9*0.85+25</f>
        <v>11840</v>
      </c>
      <c r="BC9" s="43">
        <f>'BAR BB| Open rates'!BC9*0.85+25</f>
        <v>12690</v>
      </c>
      <c r="BD9" s="43">
        <f>'BAR BB| Open rates'!BD9*0.85+25</f>
        <v>11840</v>
      </c>
      <c r="BE9" s="43">
        <f>'BAR BB| Open rates'!BE9*0.85+25</f>
        <v>12690</v>
      </c>
      <c r="BF9" s="43">
        <f>'BAR BB| Open rates'!BF9*0.85+25</f>
        <v>11840</v>
      </c>
      <c r="BG9" s="43">
        <f>'BAR BB| Open rates'!BG9*0.85+25</f>
        <v>12690</v>
      </c>
      <c r="BH9" s="43">
        <f>'BAR BB| Open rates'!BH9*0.85+25</f>
        <v>11840</v>
      </c>
      <c r="BI9" s="43">
        <f>'BAR BB| Open rates'!BI9*0.85+25</f>
        <v>11840</v>
      </c>
      <c r="BJ9" s="43">
        <f>'BAR BB| Open rates'!BJ9*0.85+25</f>
        <v>12690</v>
      </c>
      <c r="BK9" s="43">
        <f>'BAR BB| Open rates'!BK9*0.85+25</f>
        <v>11840</v>
      </c>
      <c r="BL9" s="43">
        <f>'BAR BB| Open rates'!BL9*0.85+25</f>
        <v>12690</v>
      </c>
      <c r="BM9" s="43">
        <f>'BAR BB| Open rates'!BM9*0.85+25</f>
        <v>11840</v>
      </c>
      <c r="BN9" s="43">
        <f>'BAR BB| Open rates'!BN9*0.85+25</f>
        <v>12690</v>
      </c>
      <c r="BO9" s="43">
        <f>'BAR BB| Open rates'!BO9*0.85+25</f>
        <v>15835</v>
      </c>
      <c r="BP9" s="43">
        <f>'BAR BB| Open rates'!BP9*0.85+25</f>
        <v>17705</v>
      </c>
    </row>
    <row r="10" spans="1:68" s="36" customFormat="1" ht="12" customHeight="1" x14ac:dyDescent="0.2">
      <c r="A10" s="237">
        <v>2</v>
      </c>
      <c r="B10" s="43">
        <f>'BAR BB| Open rates'!B10*0.85+25</f>
        <v>16090</v>
      </c>
      <c r="C10" s="43">
        <f>'BAR BB| Open rates'!C10*0.85+25</f>
        <v>15240</v>
      </c>
      <c r="D10" s="43">
        <f>'BAR BB| Open rates'!D10*0.85+25</f>
        <v>16090</v>
      </c>
      <c r="E10" s="43">
        <f>'BAR BB| Open rates'!E10*0.85+25</f>
        <v>15240</v>
      </c>
      <c r="F10" s="43">
        <f>'BAR BB| Open rates'!F10*0.85+25</f>
        <v>18385</v>
      </c>
      <c r="G10" s="43">
        <f>'BAR BB| Open rates'!G10*0.85+25</f>
        <v>16090</v>
      </c>
      <c r="H10" s="43">
        <f>'BAR BB| Open rates'!H10*0.85+25</f>
        <v>16940</v>
      </c>
      <c r="I10" s="43">
        <f>'BAR BB| Open rates'!I10*0.85+25</f>
        <v>22805</v>
      </c>
      <c r="J10" s="43">
        <f>'BAR BB| Open rates'!J10*0.85+25</f>
        <v>39040</v>
      </c>
      <c r="K10" s="43">
        <f>'BAR BB| Open rates'!K10*0.85+25</f>
        <v>19235</v>
      </c>
      <c r="L10" s="43">
        <f>'BAR BB| Open rates'!L10*0.85+25</f>
        <v>21105</v>
      </c>
      <c r="M10" s="43">
        <f>'BAR BB| Open rates'!M10*0.85+25</f>
        <v>19235</v>
      </c>
      <c r="N10" s="43">
        <f>'BAR BB| Open rates'!N10*0.85+25</f>
        <v>22805</v>
      </c>
      <c r="O10" s="43">
        <f>'BAR BB| Open rates'!O10*0.85+25</f>
        <v>24505</v>
      </c>
      <c r="P10" s="43">
        <f>'BAR BB| Open rates'!P10*0.85+25</f>
        <v>22805</v>
      </c>
      <c r="Q10" s="43">
        <f>'BAR BB| Open rates'!Q10*0.85+25</f>
        <v>24505</v>
      </c>
      <c r="R10" s="43">
        <f>'BAR BB| Open rates'!R10*0.85+25</f>
        <v>22805</v>
      </c>
      <c r="S10" s="43">
        <f>'BAR BB| Open rates'!S10*0.85+25</f>
        <v>24505</v>
      </c>
      <c r="T10" s="43">
        <f>'BAR BB| Open rates'!T10*0.85+25</f>
        <v>22805</v>
      </c>
      <c r="U10" s="43">
        <f>'BAR BB| Open rates'!U10*0.85+25</f>
        <v>24505</v>
      </c>
      <c r="V10" s="43">
        <f>'BAR BB| Open rates'!V10*0.85+25</f>
        <v>22805</v>
      </c>
      <c r="W10" s="43">
        <f>'BAR BB| Open rates'!W10*0.85+25</f>
        <v>24505</v>
      </c>
      <c r="X10" s="43">
        <f>'BAR BB| Open rates'!X10*0.85+25</f>
        <v>22805</v>
      </c>
      <c r="Y10" s="43">
        <f>'BAR BB| Open rates'!Y10*0.85+25</f>
        <v>24505</v>
      </c>
      <c r="Z10" s="43">
        <f>'BAR BB| Open rates'!Z10*0.85+25</f>
        <v>22805</v>
      </c>
      <c r="AA10" s="43">
        <f>'BAR BB| Open rates'!AA10*0.85+25</f>
        <v>24505</v>
      </c>
      <c r="AB10" s="43">
        <f>'BAR BB| Open rates'!AB10*0.85+25</f>
        <v>22805</v>
      </c>
      <c r="AC10" s="43">
        <f>'BAR BB| Open rates'!AC10*0.85+25</f>
        <v>24505</v>
      </c>
      <c r="AD10" s="43">
        <f>'BAR BB| Open rates'!AD10*0.85+25</f>
        <v>19235</v>
      </c>
      <c r="AE10" s="43">
        <f>'BAR BB| Open rates'!AE10*0.85+25</f>
        <v>21105</v>
      </c>
      <c r="AF10" s="43">
        <f>'BAR BB| Open rates'!AF10*0.85+25</f>
        <v>19235</v>
      </c>
      <c r="AG10" s="43">
        <f>'BAR BB| Open rates'!AG10*0.85+25</f>
        <v>21105</v>
      </c>
      <c r="AH10" s="43">
        <f>'BAR BB| Open rates'!AH10*0.85+25</f>
        <v>21105</v>
      </c>
      <c r="AI10" s="43">
        <f>'BAR BB| Open rates'!AI10*0.85+25</f>
        <v>19235</v>
      </c>
      <c r="AJ10" s="43">
        <f>'BAR BB| Open rates'!AJ10*0.85+25</f>
        <v>21105</v>
      </c>
      <c r="AK10" s="43">
        <f>'BAR BB| Open rates'!AK10*0.85+25</f>
        <v>19235</v>
      </c>
      <c r="AL10" s="43">
        <f>'BAR BB| Open rates'!AL10*0.85+25</f>
        <v>21105</v>
      </c>
      <c r="AM10" s="43">
        <f>'BAR BB| Open rates'!AM10*0.85+25</f>
        <v>19235</v>
      </c>
      <c r="AN10" s="43">
        <f>'BAR BB| Open rates'!AN10*0.85+25</f>
        <v>21105</v>
      </c>
      <c r="AO10" s="43">
        <f>'BAR BB| Open rates'!AO10*0.85+25</f>
        <v>19235</v>
      </c>
      <c r="AP10" s="43">
        <f>'BAR BB| Open rates'!AP10*0.85+25</f>
        <v>17790</v>
      </c>
      <c r="AQ10" s="43">
        <f>'BAR BB| Open rates'!AQ10*0.85+25</f>
        <v>16090</v>
      </c>
      <c r="AR10" s="43">
        <f>'BAR BB| Open rates'!AR10*0.85+25</f>
        <v>17790</v>
      </c>
      <c r="AS10" s="43">
        <f>'BAR BB| Open rates'!AS10*0.85+25</f>
        <v>16090</v>
      </c>
      <c r="AT10" s="43">
        <f>'BAR BB| Open rates'!AT10*0.85+25</f>
        <v>17790</v>
      </c>
      <c r="AU10" s="43">
        <f>'BAR BB| Open rates'!AU10*0.85+25</f>
        <v>16090</v>
      </c>
      <c r="AV10" s="43">
        <f>'BAR BB| Open rates'!AV10*0.85+25</f>
        <v>17790</v>
      </c>
      <c r="AW10" s="43">
        <f>'BAR BB| Open rates'!AW10*0.85+25</f>
        <v>16090</v>
      </c>
      <c r="AX10" s="43">
        <f>'BAR BB| Open rates'!AX10*0.85+25</f>
        <v>17790</v>
      </c>
      <c r="AY10" s="43">
        <f>'BAR BB| Open rates'!AY10*0.85+25</f>
        <v>19235</v>
      </c>
      <c r="AZ10" s="43">
        <f>'BAR BB| Open rates'!AZ10*0.85+25</f>
        <v>21105</v>
      </c>
      <c r="BA10" s="43">
        <f>'BAR BB| Open rates'!BA10*0.85+25</f>
        <v>15240</v>
      </c>
      <c r="BB10" s="43">
        <f>'BAR BB| Open rates'!BB10*0.85+25</f>
        <v>14390</v>
      </c>
      <c r="BC10" s="43">
        <f>'BAR BB| Open rates'!BC10*0.85+25</f>
        <v>15240</v>
      </c>
      <c r="BD10" s="43">
        <f>'BAR BB| Open rates'!BD10*0.85+25</f>
        <v>14390</v>
      </c>
      <c r="BE10" s="43">
        <f>'BAR BB| Open rates'!BE10*0.85+25</f>
        <v>15240</v>
      </c>
      <c r="BF10" s="43">
        <f>'BAR BB| Open rates'!BF10*0.85+25</f>
        <v>14390</v>
      </c>
      <c r="BG10" s="43">
        <f>'BAR BB| Open rates'!BG10*0.85+25</f>
        <v>15240</v>
      </c>
      <c r="BH10" s="43">
        <f>'BAR BB| Open rates'!BH10*0.85+25</f>
        <v>14390</v>
      </c>
      <c r="BI10" s="43">
        <f>'BAR BB| Open rates'!BI10*0.85+25</f>
        <v>14390</v>
      </c>
      <c r="BJ10" s="43">
        <f>'BAR BB| Open rates'!BJ10*0.85+25</f>
        <v>15240</v>
      </c>
      <c r="BK10" s="43">
        <f>'BAR BB| Open rates'!BK10*0.85+25</f>
        <v>14390</v>
      </c>
      <c r="BL10" s="43">
        <f>'BAR BB| Open rates'!BL10*0.85+25</f>
        <v>15240</v>
      </c>
      <c r="BM10" s="43">
        <f>'BAR BB| Open rates'!BM10*0.85+25</f>
        <v>14390</v>
      </c>
      <c r="BN10" s="43">
        <f>'BAR BB| Open rates'!BN10*0.85+25</f>
        <v>15240</v>
      </c>
      <c r="BO10" s="43">
        <f>'BAR BB| Open rates'!BO10*0.85+25</f>
        <v>18385</v>
      </c>
      <c r="BP10" s="43">
        <f>'BAR BB| Open rates'!BP10*0.85+25</f>
        <v>20255</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rates'!B12*0.85+25</f>
        <v>17705</v>
      </c>
      <c r="C12" s="43">
        <f>'BAR BB| Open rates'!C12*0.85+25</f>
        <v>16855</v>
      </c>
      <c r="D12" s="43">
        <f>'BAR BB| Open rates'!D12*0.85+25</f>
        <v>17705</v>
      </c>
      <c r="E12" s="43">
        <f>'BAR BB| Open rates'!E12*0.85+25</f>
        <v>16855</v>
      </c>
      <c r="F12" s="43">
        <f>'BAR BB| Open rates'!F12*0.85+25</f>
        <v>20000</v>
      </c>
      <c r="G12" s="43">
        <f>'BAR BB| Open rates'!G12*0.85+25</f>
        <v>17705</v>
      </c>
      <c r="H12" s="43">
        <f>'BAR BB| Open rates'!H12*0.85+25</f>
        <v>17705</v>
      </c>
      <c r="I12" s="43">
        <f>'BAR BB| Open rates'!I12*0.85+25</f>
        <v>23570</v>
      </c>
      <c r="J12" s="43">
        <f>'BAR BB| Open rates'!J12*0.85+25</f>
        <v>39805</v>
      </c>
      <c r="K12" s="43">
        <f>'BAR BB| Open rates'!K12*0.85+25</f>
        <v>20000</v>
      </c>
      <c r="L12" s="43">
        <f>'BAR BB| Open rates'!L12*0.85+25</f>
        <v>21870</v>
      </c>
      <c r="M12" s="43">
        <f>'BAR BB| Open rates'!M12*0.85+25</f>
        <v>20000</v>
      </c>
      <c r="N12" s="43">
        <f>'BAR BB| Open rates'!N12*0.85+25</f>
        <v>23570</v>
      </c>
      <c r="O12" s="43">
        <f>'BAR BB| Open rates'!O12*0.85+25</f>
        <v>25270</v>
      </c>
      <c r="P12" s="43">
        <f>'BAR BB| Open rates'!P12*0.85+25</f>
        <v>23570</v>
      </c>
      <c r="Q12" s="43">
        <f>'BAR BB| Open rates'!Q12*0.85+25</f>
        <v>25270</v>
      </c>
      <c r="R12" s="43">
        <f>'BAR BB| Open rates'!R12*0.85+25</f>
        <v>23570</v>
      </c>
      <c r="S12" s="43">
        <f>'BAR BB| Open rates'!S12*0.85+25</f>
        <v>25270</v>
      </c>
      <c r="T12" s="43">
        <f>'BAR BB| Open rates'!T12*0.85+25</f>
        <v>23570</v>
      </c>
      <c r="U12" s="43">
        <f>'BAR BB| Open rates'!U12*0.85+25</f>
        <v>25270</v>
      </c>
      <c r="V12" s="43">
        <f>'BAR BB| Open rates'!V12*0.85+25</f>
        <v>23570</v>
      </c>
      <c r="W12" s="43">
        <f>'BAR BB| Open rates'!W12*0.85+25</f>
        <v>25270</v>
      </c>
      <c r="X12" s="43">
        <f>'BAR BB| Open rates'!X12*0.85+25</f>
        <v>23570</v>
      </c>
      <c r="Y12" s="43">
        <f>'BAR BB| Open rates'!Y12*0.85+25</f>
        <v>25270</v>
      </c>
      <c r="Z12" s="43">
        <f>'BAR BB| Open rates'!Z12*0.85+25</f>
        <v>23570</v>
      </c>
      <c r="AA12" s="43">
        <f>'BAR BB| Open rates'!AA12*0.85+25</f>
        <v>25270</v>
      </c>
      <c r="AB12" s="43">
        <f>'BAR BB| Open rates'!AB12*0.85+25</f>
        <v>23570</v>
      </c>
      <c r="AC12" s="43">
        <f>'BAR BB| Open rates'!AC12*0.85+25</f>
        <v>25270</v>
      </c>
      <c r="AD12" s="43">
        <f>'BAR BB| Open rates'!AD12*0.85+25</f>
        <v>20000</v>
      </c>
      <c r="AE12" s="43">
        <f>'BAR BB| Open rates'!AE12*0.85+25</f>
        <v>21870</v>
      </c>
      <c r="AF12" s="43">
        <f>'BAR BB| Open rates'!AF12*0.85+25</f>
        <v>20000</v>
      </c>
      <c r="AG12" s="43">
        <f>'BAR BB| Open rates'!AG12*0.85+25</f>
        <v>21870</v>
      </c>
      <c r="AH12" s="43">
        <f>'BAR BB| Open rates'!AH12*0.85+25</f>
        <v>21870</v>
      </c>
      <c r="AI12" s="43">
        <f>'BAR BB| Open rates'!AI12*0.85+25</f>
        <v>20000</v>
      </c>
      <c r="AJ12" s="43">
        <f>'BAR BB| Open rates'!AJ12*0.85+25</f>
        <v>21870</v>
      </c>
      <c r="AK12" s="43">
        <f>'BAR BB| Open rates'!AK12*0.85+25</f>
        <v>20000</v>
      </c>
      <c r="AL12" s="43">
        <f>'BAR BB| Open rates'!AL12*0.85+25</f>
        <v>21870</v>
      </c>
      <c r="AM12" s="43">
        <f>'BAR BB| Open rates'!AM12*0.85+25</f>
        <v>20000</v>
      </c>
      <c r="AN12" s="43">
        <f>'BAR BB| Open rates'!AN12*0.85+25</f>
        <v>21870</v>
      </c>
      <c r="AO12" s="43">
        <f>'BAR BB| Open rates'!AO12*0.85+25</f>
        <v>20000</v>
      </c>
      <c r="AP12" s="43">
        <f>'BAR BB| Open rates'!AP12*0.85+25</f>
        <v>18555</v>
      </c>
      <c r="AQ12" s="43">
        <f>'BAR BB| Open rates'!AQ12*0.85+25</f>
        <v>16855</v>
      </c>
      <c r="AR12" s="43">
        <f>'BAR BB| Open rates'!AR12*0.85+25</f>
        <v>18555</v>
      </c>
      <c r="AS12" s="43">
        <f>'BAR BB| Open rates'!AS12*0.85+25</f>
        <v>16855</v>
      </c>
      <c r="AT12" s="43">
        <f>'BAR BB| Open rates'!AT12*0.85+25</f>
        <v>18555</v>
      </c>
      <c r="AU12" s="43">
        <f>'BAR BB| Open rates'!AU12*0.85+25</f>
        <v>16855</v>
      </c>
      <c r="AV12" s="43">
        <f>'BAR BB| Open rates'!AV12*0.85+25</f>
        <v>18555</v>
      </c>
      <c r="AW12" s="43">
        <f>'BAR BB| Open rates'!AW12*0.85+25</f>
        <v>16855</v>
      </c>
      <c r="AX12" s="43">
        <f>'BAR BB| Open rates'!AX12*0.85+25</f>
        <v>18555</v>
      </c>
      <c r="AY12" s="43">
        <f>'BAR BB| Open rates'!AY12*0.85+25</f>
        <v>20000</v>
      </c>
      <c r="AZ12" s="43">
        <f>'BAR BB| Open rates'!AZ12*0.85+25</f>
        <v>21870</v>
      </c>
      <c r="BA12" s="43">
        <f>'BAR BB| Open rates'!BA12*0.85+25</f>
        <v>16005</v>
      </c>
      <c r="BB12" s="43">
        <f>'BAR BB| Open rates'!BB12*0.85+25</f>
        <v>15155</v>
      </c>
      <c r="BC12" s="43">
        <f>'BAR BB| Open rates'!BC12*0.85+25</f>
        <v>16005</v>
      </c>
      <c r="BD12" s="43">
        <f>'BAR BB| Open rates'!BD12*0.85+25</f>
        <v>15155</v>
      </c>
      <c r="BE12" s="43">
        <f>'BAR BB| Open rates'!BE12*0.85+25</f>
        <v>16005</v>
      </c>
      <c r="BF12" s="43">
        <f>'BAR BB| Open rates'!BF12*0.85+25</f>
        <v>15155</v>
      </c>
      <c r="BG12" s="43">
        <f>'BAR BB| Open rates'!BG12*0.85+25</f>
        <v>16005</v>
      </c>
      <c r="BH12" s="43">
        <f>'BAR BB| Open rates'!BH12*0.85+25</f>
        <v>15155</v>
      </c>
      <c r="BI12" s="43">
        <f>'BAR BB| Open rates'!BI12*0.85+25</f>
        <v>15155</v>
      </c>
      <c r="BJ12" s="43">
        <f>'BAR BB| Open rates'!BJ12*0.85+25</f>
        <v>16005</v>
      </c>
      <c r="BK12" s="43">
        <f>'BAR BB| Open rates'!BK12*0.85+25</f>
        <v>15155</v>
      </c>
      <c r="BL12" s="43">
        <f>'BAR BB| Open rates'!BL12*0.85+25</f>
        <v>16005</v>
      </c>
      <c r="BM12" s="43">
        <f>'BAR BB| Open rates'!BM12*0.85+25</f>
        <v>15155</v>
      </c>
      <c r="BN12" s="43">
        <f>'BAR BB| Open rates'!BN12*0.85+25</f>
        <v>16005</v>
      </c>
      <c r="BO12" s="43">
        <f>'BAR BB| Open rates'!BO12*0.85+25</f>
        <v>19150</v>
      </c>
      <c r="BP12" s="43">
        <f>'BAR BB| Open rates'!BP12*0.85+25</f>
        <v>21020</v>
      </c>
    </row>
    <row r="13" spans="1:68" s="36" customFormat="1" ht="12" customHeight="1" x14ac:dyDescent="0.2">
      <c r="A13" s="237">
        <v>2</v>
      </c>
      <c r="B13" s="43">
        <f>'BAR BB| Open rates'!B13*0.85+25</f>
        <v>20255</v>
      </c>
      <c r="C13" s="43">
        <f>'BAR BB| Open rates'!C13*0.85+25</f>
        <v>19405</v>
      </c>
      <c r="D13" s="43">
        <f>'BAR BB| Open rates'!D13*0.85+25</f>
        <v>20255</v>
      </c>
      <c r="E13" s="43">
        <f>'BAR BB| Open rates'!E13*0.85+25</f>
        <v>19405</v>
      </c>
      <c r="F13" s="43">
        <f>'BAR BB| Open rates'!F13*0.85+25</f>
        <v>22550</v>
      </c>
      <c r="G13" s="43">
        <f>'BAR BB| Open rates'!G13*0.85+25</f>
        <v>20255</v>
      </c>
      <c r="H13" s="43">
        <f>'BAR BB| Open rates'!H13*0.85+25</f>
        <v>20255</v>
      </c>
      <c r="I13" s="43">
        <f>'BAR BB| Open rates'!I13*0.85+25</f>
        <v>26120</v>
      </c>
      <c r="J13" s="43">
        <f>'BAR BB| Open rates'!J13*0.85+25</f>
        <v>42355</v>
      </c>
      <c r="K13" s="43">
        <f>'BAR BB| Open rates'!K13*0.85+25</f>
        <v>22550</v>
      </c>
      <c r="L13" s="43">
        <f>'BAR BB| Open rates'!L13*0.85+25</f>
        <v>24420</v>
      </c>
      <c r="M13" s="43">
        <f>'BAR BB| Open rates'!M13*0.85+25</f>
        <v>22550</v>
      </c>
      <c r="N13" s="43">
        <f>'BAR BB| Open rates'!N13*0.85+25</f>
        <v>26120</v>
      </c>
      <c r="O13" s="43">
        <f>'BAR BB| Open rates'!O13*0.85+25</f>
        <v>27820</v>
      </c>
      <c r="P13" s="43">
        <f>'BAR BB| Open rates'!P13*0.85+25</f>
        <v>26120</v>
      </c>
      <c r="Q13" s="43">
        <f>'BAR BB| Open rates'!Q13*0.85+25</f>
        <v>27820</v>
      </c>
      <c r="R13" s="43">
        <f>'BAR BB| Open rates'!R13*0.85+25</f>
        <v>26120</v>
      </c>
      <c r="S13" s="43">
        <f>'BAR BB| Open rates'!S13*0.85+25</f>
        <v>27820</v>
      </c>
      <c r="T13" s="43">
        <f>'BAR BB| Open rates'!T13*0.85+25</f>
        <v>26120</v>
      </c>
      <c r="U13" s="43">
        <f>'BAR BB| Open rates'!U13*0.85+25</f>
        <v>27820</v>
      </c>
      <c r="V13" s="43">
        <f>'BAR BB| Open rates'!V13*0.85+25</f>
        <v>26120</v>
      </c>
      <c r="W13" s="43">
        <f>'BAR BB| Open rates'!W13*0.85+25</f>
        <v>27820</v>
      </c>
      <c r="X13" s="43">
        <f>'BAR BB| Open rates'!X13*0.85+25</f>
        <v>26120</v>
      </c>
      <c r="Y13" s="43">
        <f>'BAR BB| Open rates'!Y13*0.85+25</f>
        <v>27820</v>
      </c>
      <c r="Z13" s="43">
        <f>'BAR BB| Open rates'!Z13*0.85+25</f>
        <v>26120</v>
      </c>
      <c r="AA13" s="43">
        <f>'BAR BB| Open rates'!AA13*0.85+25</f>
        <v>27820</v>
      </c>
      <c r="AB13" s="43">
        <f>'BAR BB| Open rates'!AB13*0.85+25</f>
        <v>26120</v>
      </c>
      <c r="AC13" s="43">
        <f>'BAR BB| Open rates'!AC13*0.85+25</f>
        <v>27820</v>
      </c>
      <c r="AD13" s="43">
        <f>'BAR BB| Open rates'!AD13*0.85+25</f>
        <v>22550</v>
      </c>
      <c r="AE13" s="43">
        <f>'BAR BB| Open rates'!AE13*0.85+25</f>
        <v>24420</v>
      </c>
      <c r="AF13" s="43">
        <f>'BAR BB| Open rates'!AF13*0.85+25</f>
        <v>22550</v>
      </c>
      <c r="AG13" s="43">
        <f>'BAR BB| Open rates'!AG13*0.85+25</f>
        <v>24420</v>
      </c>
      <c r="AH13" s="43">
        <f>'BAR BB| Open rates'!AH13*0.85+25</f>
        <v>24420</v>
      </c>
      <c r="AI13" s="43">
        <f>'BAR BB| Open rates'!AI13*0.85+25</f>
        <v>22550</v>
      </c>
      <c r="AJ13" s="43">
        <f>'BAR BB| Open rates'!AJ13*0.85+25</f>
        <v>24420</v>
      </c>
      <c r="AK13" s="43">
        <f>'BAR BB| Open rates'!AK13*0.85+25</f>
        <v>22550</v>
      </c>
      <c r="AL13" s="43">
        <f>'BAR BB| Open rates'!AL13*0.85+25</f>
        <v>24420</v>
      </c>
      <c r="AM13" s="43">
        <f>'BAR BB| Open rates'!AM13*0.85+25</f>
        <v>22550</v>
      </c>
      <c r="AN13" s="43">
        <f>'BAR BB| Open rates'!AN13*0.85+25</f>
        <v>24420</v>
      </c>
      <c r="AO13" s="43">
        <f>'BAR BB| Open rates'!AO13*0.85+25</f>
        <v>22550</v>
      </c>
      <c r="AP13" s="43">
        <f>'BAR BB| Open rates'!AP13*0.85+25</f>
        <v>21105</v>
      </c>
      <c r="AQ13" s="43">
        <f>'BAR BB| Open rates'!AQ13*0.85+25</f>
        <v>19405</v>
      </c>
      <c r="AR13" s="43">
        <f>'BAR BB| Open rates'!AR13*0.85+25</f>
        <v>21105</v>
      </c>
      <c r="AS13" s="43">
        <f>'BAR BB| Open rates'!AS13*0.85+25</f>
        <v>19405</v>
      </c>
      <c r="AT13" s="43">
        <f>'BAR BB| Open rates'!AT13*0.85+25</f>
        <v>21105</v>
      </c>
      <c r="AU13" s="43">
        <f>'BAR BB| Open rates'!AU13*0.85+25</f>
        <v>19405</v>
      </c>
      <c r="AV13" s="43">
        <f>'BAR BB| Open rates'!AV13*0.85+25</f>
        <v>21105</v>
      </c>
      <c r="AW13" s="43">
        <f>'BAR BB| Open rates'!AW13*0.85+25</f>
        <v>19405</v>
      </c>
      <c r="AX13" s="43">
        <f>'BAR BB| Open rates'!AX13*0.85+25</f>
        <v>21105</v>
      </c>
      <c r="AY13" s="43">
        <f>'BAR BB| Open rates'!AY13*0.85+25</f>
        <v>22550</v>
      </c>
      <c r="AZ13" s="43">
        <f>'BAR BB| Open rates'!AZ13*0.85+25</f>
        <v>24420</v>
      </c>
      <c r="BA13" s="43">
        <f>'BAR BB| Open rates'!BA13*0.85+25</f>
        <v>18555</v>
      </c>
      <c r="BB13" s="43">
        <f>'BAR BB| Open rates'!BB13*0.85+25</f>
        <v>17705</v>
      </c>
      <c r="BC13" s="43">
        <f>'BAR BB| Open rates'!BC13*0.85+25</f>
        <v>18555</v>
      </c>
      <c r="BD13" s="43">
        <f>'BAR BB| Open rates'!BD13*0.85+25</f>
        <v>17705</v>
      </c>
      <c r="BE13" s="43">
        <f>'BAR BB| Open rates'!BE13*0.85+25</f>
        <v>18555</v>
      </c>
      <c r="BF13" s="43">
        <f>'BAR BB| Open rates'!BF13*0.85+25</f>
        <v>17705</v>
      </c>
      <c r="BG13" s="43">
        <f>'BAR BB| Open rates'!BG13*0.85+25</f>
        <v>18555</v>
      </c>
      <c r="BH13" s="43">
        <f>'BAR BB| Open rates'!BH13*0.85+25</f>
        <v>17705</v>
      </c>
      <c r="BI13" s="43">
        <f>'BAR BB| Open rates'!BI13*0.85+25</f>
        <v>17705</v>
      </c>
      <c r="BJ13" s="43">
        <f>'BAR BB| Open rates'!BJ13*0.85+25</f>
        <v>18555</v>
      </c>
      <c r="BK13" s="43">
        <f>'BAR BB| Open rates'!BK13*0.85+25</f>
        <v>17705</v>
      </c>
      <c r="BL13" s="43">
        <f>'BAR BB| Open rates'!BL13*0.85+25</f>
        <v>18555</v>
      </c>
      <c r="BM13" s="43">
        <f>'BAR BB| Open rates'!BM13*0.85+25</f>
        <v>17705</v>
      </c>
      <c r="BN13" s="43">
        <f>'BAR BB| Open rates'!BN13*0.85+25</f>
        <v>18555</v>
      </c>
      <c r="BO13" s="43">
        <f>'BAR BB| Open rates'!BO13*0.85+25</f>
        <v>21700</v>
      </c>
      <c r="BP13" s="43">
        <f>'BAR BB| Open rates'!BP13*0.85+25</f>
        <v>23570</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rates'!B15*0.85+25</f>
        <v>22805</v>
      </c>
      <c r="C15" s="43">
        <f>'BAR BB| Open rates'!C15*0.85+25</f>
        <v>21955</v>
      </c>
      <c r="D15" s="43">
        <f>'BAR BB| Open rates'!D15*0.85+25</f>
        <v>22805</v>
      </c>
      <c r="E15" s="43">
        <f>'BAR BB| Open rates'!E15*0.85+25</f>
        <v>21955</v>
      </c>
      <c r="F15" s="43">
        <f>'BAR BB| Open rates'!F15*0.85+25</f>
        <v>25100</v>
      </c>
      <c r="G15" s="43">
        <f>'BAR BB| Open rates'!G15*0.85+25</f>
        <v>22805</v>
      </c>
      <c r="H15" s="43">
        <f>'BAR BB| Open rates'!H15*0.85+25</f>
        <v>27055</v>
      </c>
      <c r="I15" s="43">
        <f>'BAR BB| Open rates'!I15*0.85+25</f>
        <v>32920</v>
      </c>
      <c r="J15" s="43">
        <f>'BAR BB| Open rates'!J15*0.85+25</f>
        <v>49155</v>
      </c>
      <c r="K15" s="43">
        <f>'BAR BB| Open rates'!K15*0.85+25</f>
        <v>29350</v>
      </c>
      <c r="L15" s="43">
        <f>'BAR BB| Open rates'!L15*0.85+25</f>
        <v>31220</v>
      </c>
      <c r="M15" s="43">
        <f>'BAR BB| Open rates'!M15*0.85+25</f>
        <v>29350</v>
      </c>
      <c r="N15" s="43">
        <f>'BAR BB| Open rates'!N15*0.85+25</f>
        <v>32920</v>
      </c>
      <c r="O15" s="43">
        <f>'BAR BB| Open rates'!O15*0.85+25</f>
        <v>34620</v>
      </c>
      <c r="P15" s="43">
        <f>'BAR BB| Open rates'!P15*0.85+25</f>
        <v>32920</v>
      </c>
      <c r="Q15" s="43">
        <f>'BAR BB| Open rates'!Q15*0.85+25</f>
        <v>34620</v>
      </c>
      <c r="R15" s="43">
        <f>'BAR BB| Open rates'!R15*0.85+25</f>
        <v>32920</v>
      </c>
      <c r="S15" s="43">
        <f>'BAR BB| Open rates'!S15*0.85+25</f>
        <v>34620</v>
      </c>
      <c r="T15" s="43">
        <f>'BAR BB| Open rates'!T15*0.85+25</f>
        <v>32920</v>
      </c>
      <c r="U15" s="43">
        <f>'BAR BB| Open rates'!U15*0.85+25</f>
        <v>34620</v>
      </c>
      <c r="V15" s="43">
        <f>'BAR BB| Open rates'!V15*0.85+25</f>
        <v>32920</v>
      </c>
      <c r="W15" s="43">
        <f>'BAR BB| Open rates'!W15*0.85+25</f>
        <v>34620</v>
      </c>
      <c r="X15" s="43">
        <f>'BAR BB| Open rates'!X15*0.85+25</f>
        <v>32920</v>
      </c>
      <c r="Y15" s="43">
        <f>'BAR BB| Open rates'!Y15*0.85+25</f>
        <v>34620</v>
      </c>
      <c r="Z15" s="43">
        <f>'BAR BB| Open rates'!Z15*0.85+25</f>
        <v>32920</v>
      </c>
      <c r="AA15" s="43">
        <f>'BAR BB| Open rates'!AA15*0.85+25</f>
        <v>34620</v>
      </c>
      <c r="AB15" s="43">
        <f>'BAR BB| Open rates'!AB15*0.85+25</f>
        <v>32920</v>
      </c>
      <c r="AC15" s="43">
        <f>'BAR BB| Open rates'!AC15*0.85+25</f>
        <v>34620</v>
      </c>
      <c r="AD15" s="43">
        <f>'BAR BB| Open rates'!AD15*0.85+25</f>
        <v>29350</v>
      </c>
      <c r="AE15" s="43">
        <f>'BAR BB| Open rates'!AE15*0.85+25</f>
        <v>31220</v>
      </c>
      <c r="AF15" s="43">
        <f>'BAR BB| Open rates'!AF15*0.85+25</f>
        <v>29350</v>
      </c>
      <c r="AG15" s="43">
        <f>'BAR BB| Open rates'!AG15*0.85+25</f>
        <v>31220</v>
      </c>
      <c r="AH15" s="43">
        <f>'BAR BB| Open rates'!AH15*0.85+25</f>
        <v>31220</v>
      </c>
      <c r="AI15" s="43">
        <f>'BAR BB| Open rates'!AI15*0.85+25</f>
        <v>29350</v>
      </c>
      <c r="AJ15" s="43">
        <f>'BAR BB| Open rates'!AJ15*0.85+25</f>
        <v>31220</v>
      </c>
      <c r="AK15" s="43">
        <f>'BAR BB| Open rates'!AK15*0.85+25</f>
        <v>29350</v>
      </c>
      <c r="AL15" s="43">
        <f>'BAR BB| Open rates'!AL15*0.85+25</f>
        <v>31220</v>
      </c>
      <c r="AM15" s="43">
        <f>'BAR BB| Open rates'!AM15*0.85+25</f>
        <v>29350</v>
      </c>
      <c r="AN15" s="43">
        <f>'BAR BB| Open rates'!AN15*0.85+25</f>
        <v>31220</v>
      </c>
      <c r="AO15" s="43">
        <f>'BAR BB| Open rates'!AO15*0.85+25</f>
        <v>29350</v>
      </c>
      <c r="AP15" s="43">
        <f>'BAR BB| Open rates'!AP15*0.85+25</f>
        <v>27055</v>
      </c>
      <c r="AQ15" s="43">
        <f>'BAR BB| Open rates'!AQ15*0.85+25</f>
        <v>25355</v>
      </c>
      <c r="AR15" s="43">
        <f>'BAR BB| Open rates'!AR15*0.85+25</f>
        <v>27055</v>
      </c>
      <c r="AS15" s="43">
        <f>'BAR BB| Open rates'!AS15*0.85+25</f>
        <v>25355</v>
      </c>
      <c r="AT15" s="43">
        <f>'BAR BB| Open rates'!AT15*0.85+25</f>
        <v>27055</v>
      </c>
      <c r="AU15" s="43">
        <f>'BAR BB| Open rates'!AU15*0.85+25</f>
        <v>25355</v>
      </c>
      <c r="AV15" s="43">
        <f>'BAR BB| Open rates'!AV15*0.85+25</f>
        <v>27055</v>
      </c>
      <c r="AW15" s="43">
        <f>'BAR BB| Open rates'!AW15*0.85+25</f>
        <v>25355</v>
      </c>
      <c r="AX15" s="43">
        <f>'BAR BB| Open rates'!AX15*0.85+25</f>
        <v>27055</v>
      </c>
      <c r="AY15" s="43">
        <f>'BAR BB| Open rates'!AY15*0.85+25</f>
        <v>28500</v>
      </c>
      <c r="AZ15" s="43">
        <f>'BAR BB| Open rates'!AZ15*0.85+25</f>
        <v>30370</v>
      </c>
      <c r="BA15" s="43">
        <f>'BAR BB| Open rates'!BA15*0.85+25</f>
        <v>24505</v>
      </c>
      <c r="BB15" s="43">
        <f>'BAR BB| Open rates'!BB15*0.85+25</f>
        <v>22805</v>
      </c>
      <c r="BC15" s="43">
        <f>'BAR BB| Open rates'!BC15*0.85+25</f>
        <v>23655</v>
      </c>
      <c r="BD15" s="43">
        <f>'BAR BB| Open rates'!BD15*0.85+25</f>
        <v>22805</v>
      </c>
      <c r="BE15" s="43">
        <f>'BAR BB| Open rates'!BE15*0.85+25</f>
        <v>23655</v>
      </c>
      <c r="BF15" s="43">
        <f>'BAR BB| Open rates'!BF15*0.85+25</f>
        <v>22805</v>
      </c>
      <c r="BG15" s="43">
        <f>'BAR BB| Open rates'!BG15*0.85+25</f>
        <v>23655</v>
      </c>
      <c r="BH15" s="43">
        <f>'BAR BB| Open rates'!BH15*0.85+25</f>
        <v>22805</v>
      </c>
      <c r="BI15" s="43">
        <f>'BAR BB| Open rates'!BI15*0.85+25</f>
        <v>22805</v>
      </c>
      <c r="BJ15" s="43">
        <f>'BAR BB| Open rates'!BJ15*0.85+25</f>
        <v>23655</v>
      </c>
      <c r="BK15" s="43">
        <f>'BAR BB| Open rates'!BK15*0.85+25</f>
        <v>22805</v>
      </c>
      <c r="BL15" s="43">
        <f>'BAR BB| Open rates'!BL15*0.85+25</f>
        <v>23655</v>
      </c>
      <c r="BM15" s="43">
        <f>'BAR BB| Open rates'!BM15*0.85+25</f>
        <v>22805</v>
      </c>
      <c r="BN15" s="43">
        <f>'BAR BB| Open rates'!BN15*0.85+25</f>
        <v>23655</v>
      </c>
      <c r="BO15" s="43">
        <f>'BAR BB| Open rates'!BO15*0.85+25</f>
        <v>26800</v>
      </c>
      <c r="BP15" s="43">
        <f>'BAR BB| Open rates'!BP15*0.85+25</f>
        <v>28670</v>
      </c>
    </row>
    <row r="16" spans="1:68" s="36" customFormat="1" ht="12" customHeight="1" x14ac:dyDescent="0.2">
      <c r="A16" s="237">
        <v>2</v>
      </c>
      <c r="B16" s="43">
        <f>'BAR BB| Open rates'!B16*0.85+25</f>
        <v>25355</v>
      </c>
      <c r="C16" s="43">
        <f>'BAR BB| Open rates'!C16*0.85+25</f>
        <v>24505</v>
      </c>
      <c r="D16" s="43">
        <f>'BAR BB| Open rates'!D16*0.85+25</f>
        <v>25355</v>
      </c>
      <c r="E16" s="43">
        <f>'BAR BB| Open rates'!E16*0.85+25</f>
        <v>24505</v>
      </c>
      <c r="F16" s="43">
        <f>'BAR BB| Open rates'!F16*0.85+25</f>
        <v>27650</v>
      </c>
      <c r="G16" s="43">
        <f>'BAR BB| Open rates'!G16*0.85+25</f>
        <v>25355</v>
      </c>
      <c r="H16" s="43">
        <f>'BAR BB| Open rates'!H16*0.85+25</f>
        <v>29605</v>
      </c>
      <c r="I16" s="43">
        <f>'BAR BB| Open rates'!I16*0.85+25</f>
        <v>35470</v>
      </c>
      <c r="J16" s="43">
        <f>'BAR BB| Open rates'!J16*0.85+25</f>
        <v>51705</v>
      </c>
      <c r="K16" s="43">
        <f>'BAR BB| Open rates'!K16*0.85+25</f>
        <v>31900</v>
      </c>
      <c r="L16" s="43">
        <f>'BAR BB| Open rates'!L16*0.85+25</f>
        <v>33770</v>
      </c>
      <c r="M16" s="43">
        <f>'BAR BB| Open rates'!M16*0.85+25</f>
        <v>31900</v>
      </c>
      <c r="N16" s="43">
        <f>'BAR BB| Open rates'!N16*0.85+25</f>
        <v>35470</v>
      </c>
      <c r="O16" s="43">
        <f>'BAR BB| Open rates'!O16*0.85+25</f>
        <v>37170</v>
      </c>
      <c r="P16" s="43">
        <f>'BAR BB| Open rates'!P16*0.85+25</f>
        <v>35470</v>
      </c>
      <c r="Q16" s="43">
        <f>'BAR BB| Open rates'!Q16*0.85+25</f>
        <v>37170</v>
      </c>
      <c r="R16" s="43">
        <f>'BAR BB| Open rates'!R16*0.85+25</f>
        <v>35470</v>
      </c>
      <c r="S16" s="43">
        <f>'BAR BB| Open rates'!S16*0.85+25</f>
        <v>37170</v>
      </c>
      <c r="T16" s="43">
        <f>'BAR BB| Open rates'!T16*0.85+25</f>
        <v>35470</v>
      </c>
      <c r="U16" s="43">
        <f>'BAR BB| Open rates'!U16*0.85+25</f>
        <v>37170</v>
      </c>
      <c r="V16" s="43">
        <f>'BAR BB| Open rates'!V16*0.85+25</f>
        <v>35470</v>
      </c>
      <c r="W16" s="43">
        <f>'BAR BB| Open rates'!W16*0.85+25</f>
        <v>37170</v>
      </c>
      <c r="X16" s="43">
        <f>'BAR BB| Open rates'!X16*0.85+25</f>
        <v>35470</v>
      </c>
      <c r="Y16" s="43">
        <f>'BAR BB| Open rates'!Y16*0.85+25</f>
        <v>37170</v>
      </c>
      <c r="Z16" s="43">
        <f>'BAR BB| Open rates'!Z16*0.85+25</f>
        <v>35470</v>
      </c>
      <c r="AA16" s="43">
        <f>'BAR BB| Open rates'!AA16*0.85+25</f>
        <v>37170</v>
      </c>
      <c r="AB16" s="43">
        <f>'BAR BB| Open rates'!AB16*0.85+25</f>
        <v>35470</v>
      </c>
      <c r="AC16" s="43">
        <f>'BAR BB| Open rates'!AC16*0.85+25</f>
        <v>37170</v>
      </c>
      <c r="AD16" s="43">
        <f>'BAR BB| Open rates'!AD16*0.85+25</f>
        <v>31900</v>
      </c>
      <c r="AE16" s="43">
        <f>'BAR BB| Open rates'!AE16*0.85+25</f>
        <v>33770</v>
      </c>
      <c r="AF16" s="43">
        <f>'BAR BB| Open rates'!AF16*0.85+25</f>
        <v>31900</v>
      </c>
      <c r="AG16" s="43">
        <f>'BAR BB| Open rates'!AG16*0.85+25</f>
        <v>33770</v>
      </c>
      <c r="AH16" s="43">
        <f>'BAR BB| Open rates'!AH16*0.85+25</f>
        <v>33770</v>
      </c>
      <c r="AI16" s="43">
        <f>'BAR BB| Open rates'!AI16*0.85+25</f>
        <v>31900</v>
      </c>
      <c r="AJ16" s="43">
        <f>'BAR BB| Open rates'!AJ16*0.85+25</f>
        <v>33770</v>
      </c>
      <c r="AK16" s="43">
        <f>'BAR BB| Open rates'!AK16*0.85+25</f>
        <v>31900</v>
      </c>
      <c r="AL16" s="43">
        <f>'BAR BB| Open rates'!AL16*0.85+25</f>
        <v>33770</v>
      </c>
      <c r="AM16" s="43">
        <f>'BAR BB| Open rates'!AM16*0.85+25</f>
        <v>31900</v>
      </c>
      <c r="AN16" s="43">
        <f>'BAR BB| Open rates'!AN16*0.85+25</f>
        <v>33770</v>
      </c>
      <c r="AO16" s="43">
        <f>'BAR BB| Open rates'!AO16*0.85+25</f>
        <v>31900</v>
      </c>
      <c r="AP16" s="43">
        <f>'BAR BB| Open rates'!AP16*0.85+25</f>
        <v>29605</v>
      </c>
      <c r="AQ16" s="43">
        <f>'BAR BB| Open rates'!AQ16*0.85+25</f>
        <v>27905</v>
      </c>
      <c r="AR16" s="43">
        <f>'BAR BB| Open rates'!AR16*0.85+25</f>
        <v>29605</v>
      </c>
      <c r="AS16" s="43">
        <f>'BAR BB| Open rates'!AS16*0.85+25</f>
        <v>27905</v>
      </c>
      <c r="AT16" s="43">
        <f>'BAR BB| Open rates'!AT16*0.85+25</f>
        <v>29605</v>
      </c>
      <c r="AU16" s="43">
        <f>'BAR BB| Open rates'!AU16*0.85+25</f>
        <v>27905</v>
      </c>
      <c r="AV16" s="43">
        <f>'BAR BB| Open rates'!AV16*0.85+25</f>
        <v>29605</v>
      </c>
      <c r="AW16" s="43">
        <f>'BAR BB| Open rates'!AW16*0.85+25</f>
        <v>27905</v>
      </c>
      <c r="AX16" s="43">
        <f>'BAR BB| Open rates'!AX16*0.85+25</f>
        <v>29605</v>
      </c>
      <c r="AY16" s="43">
        <f>'BAR BB| Open rates'!AY16*0.85+25</f>
        <v>31050</v>
      </c>
      <c r="AZ16" s="43">
        <f>'BAR BB| Open rates'!AZ16*0.85+25</f>
        <v>32920</v>
      </c>
      <c r="BA16" s="43">
        <f>'BAR BB| Open rates'!BA16*0.85+25</f>
        <v>27055</v>
      </c>
      <c r="BB16" s="43">
        <f>'BAR BB| Open rates'!BB16*0.85+25</f>
        <v>25355</v>
      </c>
      <c r="BC16" s="43">
        <f>'BAR BB| Open rates'!BC16*0.85+25</f>
        <v>26205</v>
      </c>
      <c r="BD16" s="43">
        <f>'BAR BB| Open rates'!BD16*0.85+25</f>
        <v>25355</v>
      </c>
      <c r="BE16" s="43">
        <f>'BAR BB| Open rates'!BE16*0.85+25</f>
        <v>26205</v>
      </c>
      <c r="BF16" s="43">
        <f>'BAR BB| Open rates'!BF16*0.85+25</f>
        <v>25355</v>
      </c>
      <c r="BG16" s="43">
        <f>'BAR BB| Open rates'!BG16*0.85+25</f>
        <v>26205</v>
      </c>
      <c r="BH16" s="43">
        <f>'BAR BB| Open rates'!BH16*0.85+25</f>
        <v>25355</v>
      </c>
      <c r="BI16" s="43">
        <f>'BAR BB| Open rates'!BI16*0.85+25</f>
        <v>25355</v>
      </c>
      <c r="BJ16" s="43">
        <f>'BAR BB| Open rates'!BJ16*0.85+25</f>
        <v>26205</v>
      </c>
      <c r="BK16" s="43">
        <f>'BAR BB| Open rates'!BK16*0.85+25</f>
        <v>25355</v>
      </c>
      <c r="BL16" s="43">
        <f>'BAR BB| Open rates'!BL16*0.85+25</f>
        <v>26205</v>
      </c>
      <c r="BM16" s="43">
        <f>'BAR BB| Open rates'!BM16*0.85+25</f>
        <v>25355</v>
      </c>
      <c r="BN16" s="43">
        <f>'BAR BB| Open rates'!BN16*0.85+25</f>
        <v>26205</v>
      </c>
      <c r="BO16" s="43">
        <f>'BAR BB| Open rates'!BO16*0.85+25</f>
        <v>29350</v>
      </c>
      <c r="BP16" s="43">
        <f>'BAR BB| Open rates'!BP16*0.85+25</f>
        <v>31220</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rates'!B18*0.85+25</f>
        <v>23740</v>
      </c>
      <c r="C18" s="43">
        <f>'BAR BB| Open rates'!C18*0.85+25</f>
        <v>22890</v>
      </c>
      <c r="D18" s="43">
        <f>'BAR BB| Open rates'!D18*0.85+25</f>
        <v>23740</v>
      </c>
      <c r="E18" s="43">
        <f>'BAR BB| Open rates'!E18*0.85+25</f>
        <v>22890</v>
      </c>
      <c r="F18" s="43">
        <f>'BAR BB| Open rates'!F18*0.85+25</f>
        <v>26035</v>
      </c>
      <c r="G18" s="43">
        <f>'BAR BB| Open rates'!G18*0.85+25</f>
        <v>23740</v>
      </c>
      <c r="H18" s="43">
        <f>'BAR BB| Open rates'!H18*0.85+25</f>
        <v>27905</v>
      </c>
      <c r="I18" s="43">
        <f>'BAR BB| Open rates'!I18*0.85+25</f>
        <v>33770</v>
      </c>
      <c r="J18" s="43">
        <f>'BAR BB| Open rates'!J18*0.85+25</f>
        <v>50005</v>
      </c>
      <c r="K18" s="43">
        <f>'BAR BB| Open rates'!K18*0.85+25</f>
        <v>30200</v>
      </c>
      <c r="L18" s="43">
        <f>'BAR BB| Open rates'!L18*0.85+25</f>
        <v>32070</v>
      </c>
      <c r="M18" s="43">
        <f>'BAR BB| Open rates'!M18*0.85+25</f>
        <v>30200</v>
      </c>
      <c r="N18" s="43">
        <f>'BAR BB| Open rates'!N18*0.85+25</f>
        <v>33770</v>
      </c>
      <c r="O18" s="43">
        <f>'BAR BB| Open rates'!O18*0.85+25</f>
        <v>35470</v>
      </c>
      <c r="P18" s="43">
        <f>'BAR BB| Open rates'!P18*0.85+25</f>
        <v>33770</v>
      </c>
      <c r="Q18" s="43">
        <f>'BAR BB| Open rates'!Q18*0.85+25</f>
        <v>35470</v>
      </c>
      <c r="R18" s="43">
        <f>'BAR BB| Open rates'!R18*0.85+25</f>
        <v>33770</v>
      </c>
      <c r="S18" s="43">
        <f>'BAR BB| Open rates'!S18*0.85+25</f>
        <v>35470</v>
      </c>
      <c r="T18" s="43">
        <f>'BAR BB| Open rates'!T18*0.85+25</f>
        <v>33770</v>
      </c>
      <c r="U18" s="43">
        <f>'BAR BB| Open rates'!U18*0.85+25</f>
        <v>35470</v>
      </c>
      <c r="V18" s="43">
        <f>'BAR BB| Open rates'!V18*0.85+25</f>
        <v>33770</v>
      </c>
      <c r="W18" s="43">
        <f>'BAR BB| Open rates'!W18*0.85+25</f>
        <v>35470</v>
      </c>
      <c r="X18" s="43">
        <f>'BAR BB| Open rates'!X18*0.85+25</f>
        <v>33770</v>
      </c>
      <c r="Y18" s="43">
        <f>'BAR BB| Open rates'!Y18*0.85+25</f>
        <v>35470</v>
      </c>
      <c r="Z18" s="43">
        <f>'BAR BB| Open rates'!Z18*0.85+25</f>
        <v>33770</v>
      </c>
      <c r="AA18" s="43">
        <f>'BAR BB| Open rates'!AA18*0.85+25</f>
        <v>35470</v>
      </c>
      <c r="AB18" s="43">
        <f>'BAR BB| Open rates'!AB18*0.85+25</f>
        <v>33770</v>
      </c>
      <c r="AC18" s="43">
        <f>'BAR BB| Open rates'!AC18*0.85+25</f>
        <v>35470</v>
      </c>
      <c r="AD18" s="43">
        <f>'BAR BB| Open rates'!AD18*0.85+25</f>
        <v>30200</v>
      </c>
      <c r="AE18" s="43">
        <f>'BAR BB| Open rates'!AE18*0.85+25</f>
        <v>32070</v>
      </c>
      <c r="AF18" s="43">
        <f>'BAR BB| Open rates'!AF18*0.85+25</f>
        <v>30200</v>
      </c>
      <c r="AG18" s="43">
        <f>'BAR BB| Open rates'!AG18*0.85+25</f>
        <v>32070</v>
      </c>
      <c r="AH18" s="43">
        <f>'BAR BB| Open rates'!AH18*0.85+25</f>
        <v>32070</v>
      </c>
      <c r="AI18" s="43">
        <f>'BAR BB| Open rates'!AI18*0.85+25</f>
        <v>30200</v>
      </c>
      <c r="AJ18" s="43">
        <f>'BAR BB| Open rates'!AJ18*0.85+25</f>
        <v>32070</v>
      </c>
      <c r="AK18" s="43">
        <f>'BAR BB| Open rates'!AK18*0.85+25</f>
        <v>30200</v>
      </c>
      <c r="AL18" s="43">
        <f>'BAR BB| Open rates'!AL18*0.85+25</f>
        <v>32070</v>
      </c>
      <c r="AM18" s="43">
        <f>'BAR BB| Open rates'!AM18*0.85+25</f>
        <v>30200</v>
      </c>
      <c r="AN18" s="43">
        <f>'BAR BB| Open rates'!AN18*0.85+25</f>
        <v>32070</v>
      </c>
      <c r="AO18" s="43">
        <f>'BAR BB| Open rates'!AO18*0.85+25</f>
        <v>30200</v>
      </c>
      <c r="AP18" s="43">
        <f>'BAR BB| Open rates'!AP18*0.85+25</f>
        <v>27140</v>
      </c>
      <c r="AQ18" s="43">
        <f>'BAR BB| Open rates'!AQ18*0.85+25</f>
        <v>25440</v>
      </c>
      <c r="AR18" s="43">
        <f>'BAR BB| Open rates'!AR18*0.85+25</f>
        <v>27140</v>
      </c>
      <c r="AS18" s="43">
        <f>'BAR BB| Open rates'!AS18*0.85+25</f>
        <v>25440</v>
      </c>
      <c r="AT18" s="43">
        <f>'BAR BB| Open rates'!AT18*0.85+25</f>
        <v>27140</v>
      </c>
      <c r="AU18" s="43">
        <f>'BAR BB| Open rates'!AU18*0.85+25</f>
        <v>25440</v>
      </c>
      <c r="AV18" s="43">
        <f>'BAR BB| Open rates'!AV18*0.85+25</f>
        <v>27140</v>
      </c>
      <c r="AW18" s="43">
        <f>'BAR BB| Open rates'!AW18*0.85+25</f>
        <v>25440</v>
      </c>
      <c r="AX18" s="43">
        <f>'BAR BB| Open rates'!AX18*0.85+25</f>
        <v>27140</v>
      </c>
      <c r="AY18" s="43">
        <f>'BAR BB| Open rates'!AY18*0.85+25</f>
        <v>28585</v>
      </c>
      <c r="AZ18" s="43">
        <f>'BAR BB| Open rates'!AZ18*0.85+25</f>
        <v>30455</v>
      </c>
      <c r="BA18" s="43">
        <f>'BAR BB| Open rates'!BA18*0.85+25</f>
        <v>24590</v>
      </c>
      <c r="BB18" s="43">
        <f>'BAR BB| Open rates'!BB18*0.85+25</f>
        <v>22890</v>
      </c>
      <c r="BC18" s="43">
        <f>'BAR BB| Open rates'!BC18*0.85+25</f>
        <v>23740</v>
      </c>
      <c r="BD18" s="43">
        <f>'BAR BB| Open rates'!BD18*0.85+25</f>
        <v>22890</v>
      </c>
      <c r="BE18" s="43">
        <f>'BAR BB| Open rates'!BE18*0.85+25</f>
        <v>23740</v>
      </c>
      <c r="BF18" s="43">
        <f>'BAR BB| Open rates'!BF18*0.85+25</f>
        <v>22890</v>
      </c>
      <c r="BG18" s="43">
        <f>'BAR BB| Open rates'!BG18*0.85+25</f>
        <v>23740</v>
      </c>
      <c r="BH18" s="43">
        <f>'BAR BB| Open rates'!BH18*0.85+25</f>
        <v>22890</v>
      </c>
      <c r="BI18" s="43">
        <f>'BAR BB| Open rates'!BI18*0.85+25</f>
        <v>22890</v>
      </c>
      <c r="BJ18" s="43">
        <f>'BAR BB| Open rates'!BJ18*0.85+25</f>
        <v>23740</v>
      </c>
      <c r="BK18" s="43">
        <f>'BAR BB| Open rates'!BK18*0.85+25</f>
        <v>22890</v>
      </c>
      <c r="BL18" s="43">
        <f>'BAR BB| Open rates'!BL18*0.85+25</f>
        <v>23740</v>
      </c>
      <c r="BM18" s="43">
        <f>'BAR BB| Open rates'!BM18*0.85+25</f>
        <v>22890</v>
      </c>
      <c r="BN18" s="43">
        <f>'BAR BB| Open rates'!BN18*0.85+25</f>
        <v>23740</v>
      </c>
      <c r="BO18" s="43">
        <f>'BAR BB| Open rates'!BO18*0.85+25</f>
        <v>26885</v>
      </c>
      <c r="BP18" s="43">
        <f>'BAR BB| Open rates'!BP18*0.85+25</f>
        <v>28755</v>
      </c>
    </row>
    <row r="19" spans="1:68" s="36" customFormat="1" ht="12" customHeight="1" x14ac:dyDescent="0.2">
      <c r="A19" s="237">
        <v>2</v>
      </c>
      <c r="B19" s="43">
        <f>'BAR BB| Open rates'!B19*0.85+25</f>
        <v>26290</v>
      </c>
      <c r="C19" s="43">
        <f>'BAR BB| Open rates'!C19*0.85+25</f>
        <v>25440</v>
      </c>
      <c r="D19" s="43">
        <f>'BAR BB| Open rates'!D19*0.85+25</f>
        <v>26290</v>
      </c>
      <c r="E19" s="43">
        <f>'BAR BB| Open rates'!E19*0.85+25</f>
        <v>25440</v>
      </c>
      <c r="F19" s="43">
        <f>'BAR BB| Open rates'!F19*0.85+25</f>
        <v>28585</v>
      </c>
      <c r="G19" s="43">
        <f>'BAR BB| Open rates'!G19*0.85+25</f>
        <v>26290</v>
      </c>
      <c r="H19" s="43">
        <f>'BAR BB| Open rates'!H19*0.85+25</f>
        <v>30455</v>
      </c>
      <c r="I19" s="43">
        <f>'BAR BB| Open rates'!I19*0.85+25</f>
        <v>36320</v>
      </c>
      <c r="J19" s="43">
        <f>'BAR BB| Open rates'!J19*0.85+25</f>
        <v>52555</v>
      </c>
      <c r="K19" s="43">
        <f>'BAR BB| Open rates'!K19*0.85+25</f>
        <v>32750</v>
      </c>
      <c r="L19" s="43">
        <f>'BAR BB| Open rates'!L19*0.85+25</f>
        <v>34620</v>
      </c>
      <c r="M19" s="43">
        <f>'BAR BB| Open rates'!M19*0.85+25</f>
        <v>32750</v>
      </c>
      <c r="N19" s="43">
        <f>'BAR BB| Open rates'!N19*0.85+25</f>
        <v>36320</v>
      </c>
      <c r="O19" s="43">
        <f>'BAR BB| Open rates'!O19*0.85+25</f>
        <v>38020</v>
      </c>
      <c r="P19" s="43">
        <f>'BAR BB| Open rates'!P19*0.85+25</f>
        <v>36320</v>
      </c>
      <c r="Q19" s="43">
        <f>'BAR BB| Open rates'!Q19*0.85+25</f>
        <v>38020</v>
      </c>
      <c r="R19" s="43">
        <f>'BAR BB| Open rates'!R19*0.85+25</f>
        <v>36320</v>
      </c>
      <c r="S19" s="43">
        <f>'BAR BB| Open rates'!S19*0.85+25</f>
        <v>38020</v>
      </c>
      <c r="T19" s="43">
        <f>'BAR BB| Open rates'!T19*0.85+25</f>
        <v>36320</v>
      </c>
      <c r="U19" s="43">
        <f>'BAR BB| Open rates'!U19*0.85+25</f>
        <v>38020</v>
      </c>
      <c r="V19" s="43">
        <f>'BAR BB| Open rates'!V19*0.85+25</f>
        <v>36320</v>
      </c>
      <c r="W19" s="43">
        <f>'BAR BB| Open rates'!W19*0.85+25</f>
        <v>38020</v>
      </c>
      <c r="X19" s="43">
        <f>'BAR BB| Open rates'!X19*0.85+25</f>
        <v>36320</v>
      </c>
      <c r="Y19" s="43">
        <f>'BAR BB| Open rates'!Y19*0.85+25</f>
        <v>38020</v>
      </c>
      <c r="Z19" s="43">
        <f>'BAR BB| Open rates'!Z19*0.85+25</f>
        <v>36320</v>
      </c>
      <c r="AA19" s="43">
        <f>'BAR BB| Open rates'!AA19*0.85+25</f>
        <v>38020</v>
      </c>
      <c r="AB19" s="43">
        <f>'BAR BB| Open rates'!AB19*0.85+25</f>
        <v>36320</v>
      </c>
      <c r="AC19" s="43">
        <f>'BAR BB| Open rates'!AC19*0.85+25</f>
        <v>38020</v>
      </c>
      <c r="AD19" s="43">
        <f>'BAR BB| Open rates'!AD19*0.85+25</f>
        <v>32750</v>
      </c>
      <c r="AE19" s="43">
        <f>'BAR BB| Open rates'!AE19*0.85+25</f>
        <v>34620</v>
      </c>
      <c r="AF19" s="43">
        <f>'BAR BB| Open rates'!AF19*0.85+25</f>
        <v>32750</v>
      </c>
      <c r="AG19" s="43">
        <f>'BAR BB| Open rates'!AG19*0.85+25</f>
        <v>34620</v>
      </c>
      <c r="AH19" s="43">
        <f>'BAR BB| Open rates'!AH19*0.85+25</f>
        <v>34620</v>
      </c>
      <c r="AI19" s="43">
        <f>'BAR BB| Open rates'!AI19*0.85+25</f>
        <v>32750</v>
      </c>
      <c r="AJ19" s="43">
        <f>'BAR BB| Open rates'!AJ19*0.85+25</f>
        <v>34620</v>
      </c>
      <c r="AK19" s="43">
        <f>'BAR BB| Open rates'!AK19*0.85+25</f>
        <v>32750</v>
      </c>
      <c r="AL19" s="43">
        <f>'BAR BB| Open rates'!AL19*0.85+25</f>
        <v>34620</v>
      </c>
      <c r="AM19" s="43">
        <f>'BAR BB| Open rates'!AM19*0.85+25</f>
        <v>32750</v>
      </c>
      <c r="AN19" s="43">
        <f>'BAR BB| Open rates'!AN19*0.85+25</f>
        <v>34620</v>
      </c>
      <c r="AO19" s="43">
        <f>'BAR BB| Open rates'!AO19*0.85+25</f>
        <v>32750</v>
      </c>
      <c r="AP19" s="43">
        <f>'BAR BB| Open rates'!AP19*0.85+25</f>
        <v>29690</v>
      </c>
      <c r="AQ19" s="43">
        <f>'BAR BB| Open rates'!AQ19*0.85+25</f>
        <v>27990</v>
      </c>
      <c r="AR19" s="43">
        <f>'BAR BB| Open rates'!AR19*0.85+25</f>
        <v>29690</v>
      </c>
      <c r="AS19" s="43">
        <f>'BAR BB| Open rates'!AS19*0.85+25</f>
        <v>27990</v>
      </c>
      <c r="AT19" s="43">
        <f>'BAR BB| Open rates'!AT19*0.85+25</f>
        <v>29690</v>
      </c>
      <c r="AU19" s="43">
        <f>'BAR BB| Open rates'!AU19*0.85+25</f>
        <v>27990</v>
      </c>
      <c r="AV19" s="43">
        <f>'BAR BB| Open rates'!AV19*0.85+25</f>
        <v>29690</v>
      </c>
      <c r="AW19" s="43">
        <f>'BAR BB| Open rates'!AW19*0.85+25</f>
        <v>27990</v>
      </c>
      <c r="AX19" s="43">
        <f>'BAR BB| Open rates'!AX19*0.85+25</f>
        <v>29690</v>
      </c>
      <c r="AY19" s="43">
        <f>'BAR BB| Open rates'!AY19*0.85+25</f>
        <v>31135</v>
      </c>
      <c r="AZ19" s="43">
        <f>'BAR BB| Open rates'!AZ19*0.85+25</f>
        <v>33005</v>
      </c>
      <c r="BA19" s="43">
        <f>'BAR BB| Open rates'!BA19*0.85+25</f>
        <v>27140</v>
      </c>
      <c r="BB19" s="43">
        <f>'BAR BB| Open rates'!BB19*0.85+25</f>
        <v>25440</v>
      </c>
      <c r="BC19" s="43">
        <f>'BAR BB| Open rates'!BC19*0.85+25</f>
        <v>26290</v>
      </c>
      <c r="BD19" s="43">
        <f>'BAR BB| Open rates'!BD19*0.85+25</f>
        <v>25440</v>
      </c>
      <c r="BE19" s="43">
        <f>'BAR BB| Open rates'!BE19*0.85+25</f>
        <v>26290</v>
      </c>
      <c r="BF19" s="43">
        <f>'BAR BB| Open rates'!BF19*0.85+25</f>
        <v>25440</v>
      </c>
      <c r="BG19" s="43">
        <f>'BAR BB| Open rates'!BG19*0.85+25</f>
        <v>26290</v>
      </c>
      <c r="BH19" s="43">
        <f>'BAR BB| Open rates'!BH19*0.85+25</f>
        <v>25440</v>
      </c>
      <c r="BI19" s="43">
        <f>'BAR BB| Open rates'!BI19*0.85+25</f>
        <v>25440</v>
      </c>
      <c r="BJ19" s="43">
        <f>'BAR BB| Open rates'!BJ19*0.85+25</f>
        <v>26290</v>
      </c>
      <c r="BK19" s="43">
        <f>'BAR BB| Open rates'!BK19*0.85+25</f>
        <v>25440</v>
      </c>
      <c r="BL19" s="43">
        <f>'BAR BB| Open rates'!BL19*0.85+25</f>
        <v>26290</v>
      </c>
      <c r="BM19" s="43">
        <f>'BAR BB| Open rates'!BM19*0.85+25</f>
        <v>25440</v>
      </c>
      <c r="BN19" s="43">
        <f>'BAR BB| Open rates'!BN19*0.85+25</f>
        <v>26290</v>
      </c>
      <c r="BO19" s="43">
        <f>'BAR BB| Open rates'!BO19*0.85+25</f>
        <v>29435</v>
      </c>
      <c r="BP19" s="43">
        <f>'BAR BB| Open rates'!BP19*0.85+25</f>
        <v>31305</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rates'!B21*0.85+25</f>
        <v>24165</v>
      </c>
      <c r="C21" s="43">
        <f>'BAR BB| Open rates'!C21*0.85+25</f>
        <v>23315</v>
      </c>
      <c r="D21" s="43">
        <f>'BAR BB| Open rates'!D21*0.85+25</f>
        <v>24165</v>
      </c>
      <c r="E21" s="43">
        <f>'BAR BB| Open rates'!E21*0.85+25</f>
        <v>23315</v>
      </c>
      <c r="F21" s="43">
        <f>'BAR BB| Open rates'!F21*0.85+25</f>
        <v>26460</v>
      </c>
      <c r="G21" s="43">
        <f>'BAR BB| Open rates'!G21*0.85+25</f>
        <v>24165</v>
      </c>
      <c r="H21" s="43">
        <f>'BAR BB| Open rates'!H21*0.85+25</f>
        <v>28755</v>
      </c>
      <c r="I21" s="43">
        <f>'BAR BB| Open rates'!I21*0.85+25</f>
        <v>34620</v>
      </c>
      <c r="J21" s="43">
        <f>'BAR BB| Open rates'!J21*0.85+25</f>
        <v>50855</v>
      </c>
      <c r="K21" s="43">
        <f>'BAR BB| Open rates'!K21*0.85+25</f>
        <v>31050</v>
      </c>
      <c r="L21" s="43">
        <f>'BAR BB| Open rates'!L21*0.85+25</f>
        <v>32920</v>
      </c>
      <c r="M21" s="43">
        <f>'BAR BB| Open rates'!M21*0.85+25</f>
        <v>31050</v>
      </c>
      <c r="N21" s="43">
        <f>'BAR BB| Open rates'!N21*0.85+25</f>
        <v>34620</v>
      </c>
      <c r="O21" s="43">
        <f>'BAR BB| Open rates'!O21*0.85+25</f>
        <v>36320</v>
      </c>
      <c r="P21" s="43">
        <f>'BAR BB| Open rates'!P21*0.85+25</f>
        <v>34620</v>
      </c>
      <c r="Q21" s="43">
        <f>'BAR BB| Open rates'!Q21*0.85+25</f>
        <v>36320</v>
      </c>
      <c r="R21" s="43">
        <f>'BAR BB| Open rates'!R21*0.85+25</f>
        <v>34620</v>
      </c>
      <c r="S21" s="43">
        <f>'BAR BB| Open rates'!S21*0.85+25</f>
        <v>36320</v>
      </c>
      <c r="T21" s="43">
        <f>'BAR BB| Open rates'!T21*0.85+25</f>
        <v>34620</v>
      </c>
      <c r="U21" s="43">
        <f>'BAR BB| Open rates'!U21*0.85+25</f>
        <v>36320</v>
      </c>
      <c r="V21" s="43">
        <f>'BAR BB| Open rates'!V21*0.85+25</f>
        <v>34620</v>
      </c>
      <c r="W21" s="43">
        <f>'BAR BB| Open rates'!W21*0.85+25</f>
        <v>36320</v>
      </c>
      <c r="X21" s="43">
        <f>'BAR BB| Open rates'!X21*0.85+25</f>
        <v>34620</v>
      </c>
      <c r="Y21" s="43">
        <f>'BAR BB| Open rates'!Y21*0.85+25</f>
        <v>36320</v>
      </c>
      <c r="Z21" s="43">
        <f>'BAR BB| Open rates'!Z21*0.85+25</f>
        <v>34620</v>
      </c>
      <c r="AA21" s="43">
        <f>'BAR BB| Open rates'!AA21*0.85+25</f>
        <v>36320</v>
      </c>
      <c r="AB21" s="43">
        <f>'BAR BB| Open rates'!AB21*0.85+25</f>
        <v>34620</v>
      </c>
      <c r="AC21" s="43">
        <f>'BAR BB| Open rates'!AC21*0.85+25</f>
        <v>36320</v>
      </c>
      <c r="AD21" s="43">
        <f>'BAR BB| Open rates'!AD21*0.85+25</f>
        <v>31050</v>
      </c>
      <c r="AE21" s="43">
        <f>'BAR BB| Open rates'!AE21*0.85+25</f>
        <v>32920</v>
      </c>
      <c r="AF21" s="43">
        <f>'BAR BB| Open rates'!AF21*0.85+25</f>
        <v>31050</v>
      </c>
      <c r="AG21" s="43">
        <f>'BAR BB| Open rates'!AG21*0.85+25</f>
        <v>32920</v>
      </c>
      <c r="AH21" s="43">
        <f>'BAR BB| Open rates'!AH21*0.85+25</f>
        <v>32920</v>
      </c>
      <c r="AI21" s="43">
        <f>'BAR BB| Open rates'!AI21*0.85+25</f>
        <v>31050</v>
      </c>
      <c r="AJ21" s="43">
        <f>'BAR BB| Open rates'!AJ21*0.85+25</f>
        <v>32920</v>
      </c>
      <c r="AK21" s="43">
        <f>'BAR BB| Open rates'!AK21*0.85+25</f>
        <v>31050</v>
      </c>
      <c r="AL21" s="43">
        <f>'BAR BB| Open rates'!AL21*0.85+25</f>
        <v>32920</v>
      </c>
      <c r="AM21" s="43">
        <f>'BAR BB| Open rates'!AM21*0.85+25</f>
        <v>31050</v>
      </c>
      <c r="AN21" s="43">
        <f>'BAR BB| Open rates'!AN21*0.85+25</f>
        <v>32920</v>
      </c>
      <c r="AO21" s="43">
        <f>'BAR BB| Open rates'!AO21*0.85+25</f>
        <v>31050</v>
      </c>
      <c r="AP21" s="43">
        <f>'BAR BB| Open rates'!AP21*0.85+25</f>
        <v>27565</v>
      </c>
      <c r="AQ21" s="43">
        <f>'BAR BB| Open rates'!AQ21*0.85+25</f>
        <v>25865</v>
      </c>
      <c r="AR21" s="43">
        <f>'BAR BB| Open rates'!AR21*0.85+25</f>
        <v>27565</v>
      </c>
      <c r="AS21" s="43">
        <f>'BAR BB| Open rates'!AS21*0.85+25</f>
        <v>25865</v>
      </c>
      <c r="AT21" s="43">
        <f>'BAR BB| Open rates'!AT21*0.85+25</f>
        <v>27565</v>
      </c>
      <c r="AU21" s="43">
        <f>'BAR BB| Open rates'!AU21*0.85+25</f>
        <v>25865</v>
      </c>
      <c r="AV21" s="43">
        <f>'BAR BB| Open rates'!AV21*0.85+25</f>
        <v>27565</v>
      </c>
      <c r="AW21" s="43">
        <f>'BAR BB| Open rates'!AW21*0.85+25</f>
        <v>25865</v>
      </c>
      <c r="AX21" s="43">
        <f>'BAR BB| Open rates'!AX21*0.85+25</f>
        <v>27565</v>
      </c>
      <c r="AY21" s="43">
        <f>'BAR BB| Open rates'!AY21*0.85+25</f>
        <v>29010</v>
      </c>
      <c r="AZ21" s="43">
        <f>'BAR BB| Open rates'!AZ21*0.85+25</f>
        <v>30880</v>
      </c>
      <c r="BA21" s="43">
        <f>'BAR BB| Open rates'!BA21*0.85+25</f>
        <v>25015</v>
      </c>
      <c r="BB21" s="43">
        <f>'BAR BB| Open rates'!BB21*0.85+25</f>
        <v>23315</v>
      </c>
      <c r="BC21" s="43">
        <f>'BAR BB| Open rates'!BC21*0.85+25</f>
        <v>24165</v>
      </c>
      <c r="BD21" s="43">
        <f>'BAR BB| Open rates'!BD21*0.85+25</f>
        <v>23315</v>
      </c>
      <c r="BE21" s="43">
        <f>'BAR BB| Open rates'!BE21*0.85+25</f>
        <v>24165</v>
      </c>
      <c r="BF21" s="43">
        <f>'BAR BB| Open rates'!BF21*0.85+25</f>
        <v>23315</v>
      </c>
      <c r="BG21" s="43">
        <f>'BAR BB| Open rates'!BG21*0.85+25</f>
        <v>24165</v>
      </c>
      <c r="BH21" s="43">
        <f>'BAR BB| Open rates'!BH21*0.85+25</f>
        <v>23315</v>
      </c>
      <c r="BI21" s="43">
        <f>'BAR BB| Open rates'!BI21*0.85+25</f>
        <v>23315</v>
      </c>
      <c r="BJ21" s="43">
        <f>'BAR BB| Open rates'!BJ21*0.85+25</f>
        <v>24165</v>
      </c>
      <c r="BK21" s="43">
        <f>'BAR BB| Open rates'!BK21*0.85+25</f>
        <v>23315</v>
      </c>
      <c r="BL21" s="43">
        <f>'BAR BB| Open rates'!BL21*0.85+25</f>
        <v>24165</v>
      </c>
      <c r="BM21" s="43">
        <f>'BAR BB| Open rates'!BM21*0.85+25</f>
        <v>23315</v>
      </c>
      <c r="BN21" s="43">
        <f>'BAR BB| Open rates'!BN21*0.85+25</f>
        <v>24165</v>
      </c>
      <c r="BO21" s="43">
        <f>'BAR BB| Open rates'!BO21*0.85+25</f>
        <v>27310</v>
      </c>
      <c r="BP21" s="43">
        <f>'BAR BB| Open rates'!BP21*0.85+25</f>
        <v>29180</v>
      </c>
    </row>
    <row r="22" spans="1:68" s="36" customFormat="1" ht="12" customHeight="1" x14ac:dyDescent="0.2">
      <c r="A22" s="237">
        <v>2</v>
      </c>
      <c r="B22" s="43">
        <f>'BAR BB| Open rates'!B22*0.85+25</f>
        <v>26715</v>
      </c>
      <c r="C22" s="43">
        <f>'BAR BB| Open rates'!C22*0.85+25</f>
        <v>25865</v>
      </c>
      <c r="D22" s="43">
        <f>'BAR BB| Open rates'!D22*0.85+25</f>
        <v>26715</v>
      </c>
      <c r="E22" s="43">
        <f>'BAR BB| Open rates'!E22*0.85+25</f>
        <v>25865</v>
      </c>
      <c r="F22" s="43">
        <f>'BAR BB| Open rates'!F22*0.85+25</f>
        <v>29010</v>
      </c>
      <c r="G22" s="43">
        <f>'BAR BB| Open rates'!G22*0.85+25</f>
        <v>26715</v>
      </c>
      <c r="H22" s="43">
        <f>'BAR BB| Open rates'!H22*0.85+25</f>
        <v>31305</v>
      </c>
      <c r="I22" s="43">
        <f>'BAR BB| Open rates'!I22*0.85+25</f>
        <v>37170</v>
      </c>
      <c r="J22" s="43">
        <f>'BAR BB| Open rates'!J22*0.85+25</f>
        <v>53405</v>
      </c>
      <c r="K22" s="43">
        <f>'BAR BB| Open rates'!K22*0.85+25</f>
        <v>33600</v>
      </c>
      <c r="L22" s="43">
        <f>'BAR BB| Open rates'!L22*0.85+25</f>
        <v>35470</v>
      </c>
      <c r="M22" s="43">
        <f>'BAR BB| Open rates'!M22*0.85+25</f>
        <v>33600</v>
      </c>
      <c r="N22" s="43">
        <f>'BAR BB| Open rates'!N22*0.85+25</f>
        <v>37170</v>
      </c>
      <c r="O22" s="43">
        <f>'BAR BB| Open rates'!O22*0.85+25</f>
        <v>38870</v>
      </c>
      <c r="P22" s="43">
        <f>'BAR BB| Open rates'!P22*0.85+25</f>
        <v>37170</v>
      </c>
      <c r="Q22" s="43">
        <f>'BAR BB| Open rates'!Q22*0.85+25</f>
        <v>38870</v>
      </c>
      <c r="R22" s="43">
        <f>'BAR BB| Open rates'!R22*0.85+25</f>
        <v>37170</v>
      </c>
      <c r="S22" s="43">
        <f>'BAR BB| Open rates'!S22*0.85+25</f>
        <v>38870</v>
      </c>
      <c r="T22" s="43">
        <f>'BAR BB| Open rates'!T22*0.85+25</f>
        <v>37170</v>
      </c>
      <c r="U22" s="43">
        <f>'BAR BB| Open rates'!U22*0.85+25</f>
        <v>38870</v>
      </c>
      <c r="V22" s="43">
        <f>'BAR BB| Open rates'!V22*0.85+25</f>
        <v>37170</v>
      </c>
      <c r="W22" s="43">
        <f>'BAR BB| Open rates'!W22*0.85+25</f>
        <v>38870</v>
      </c>
      <c r="X22" s="43">
        <f>'BAR BB| Open rates'!X22*0.85+25</f>
        <v>37170</v>
      </c>
      <c r="Y22" s="43">
        <f>'BAR BB| Open rates'!Y22*0.85+25</f>
        <v>38870</v>
      </c>
      <c r="Z22" s="43">
        <f>'BAR BB| Open rates'!Z22*0.85+25</f>
        <v>37170</v>
      </c>
      <c r="AA22" s="43">
        <f>'BAR BB| Open rates'!AA22*0.85+25</f>
        <v>38870</v>
      </c>
      <c r="AB22" s="43">
        <f>'BAR BB| Open rates'!AB22*0.85+25</f>
        <v>37170</v>
      </c>
      <c r="AC22" s="43">
        <f>'BAR BB| Open rates'!AC22*0.85+25</f>
        <v>38870</v>
      </c>
      <c r="AD22" s="43">
        <f>'BAR BB| Open rates'!AD22*0.85+25</f>
        <v>33600</v>
      </c>
      <c r="AE22" s="43">
        <f>'BAR BB| Open rates'!AE22*0.85+25</f>
        <v>35470</v>
      </c>
      <c r="AF22" s="43">
        <f>'BAR BB| Open rates'!AF22*0.85+25</f>
        <v>33600</v>
      </c>
      <c r="AG22" s="43">
        <f>'BAR BB| Open rates'!AG22*0.85+25</f>
        <v>35470</v>
      </c>
      <c r="AH22" s="43">
        <f>'BAR BB| Open rates'!AH22*0.85+25</f>
        <v>35470</v>
      </c>
      <c r="AI22" s="43">
        <f>'BAR BB| Open rates'!AI22*0.85+25</f>
        <v>33600</v>
      </c>
      <c r="AJ22" s="43">
        <f>'BAR BB| Open rates'!AJ22*0.85+25</f>
        <v>35470</v>
      </c>
      <c r="AK22" s="43">
        <f>'BAR BB| Open rates'!AK22*0.85+25</f>
        <v>33600</v>
      </c>
      <c r="AL22" s="43">
        <f>'BAR BB| Open rates'!AL22*0.85+25</f>
        <v>35470</v>
      </c>
      <c r="AM22" s="43">
        <f>'BAR BB| Open rates'!AM22*0.85+25</f>
        <v>33600</v>
      </c>
      <c r="AN22" s="43">
        <f>'BAR BB| Open rates'!AN22*0.85+25</f>
        <v>35470</v>
      </c>
      <c r="AO22" s="43">
        <f>'BAR BB| Open rates'!AO22*0.85+25</f>
        <v>33600</v>
      </c>
      <c r="AP22" s="43">
        <f>'BAR BB| Open rates'!AP22*0.85+25</f>
        <v>30115</v>
      </c>
      <c r="AQ22" s="43">
        <f>'BAR BB| Open rates'!AQ22*0.85+25</f>
        <v>28415</v>
      </c>
      <c r="AR22" s="43">
        <f>'BAR BB| Open rates'!AR22*0.85+25</f>
        <v>30115</v>
      </c>
      <c r="AS22" s="43">
        <f>'BAR BB| Open rates'!AS22*0.85+25</f>
        <v>28415</v>
      </c>
      <c r="AT22" s="43">
        <f>'BAR BB| Open rates'!AT22*0.85+25</f>
        <v>30115</v>
      </c>
      <c r="AU22" s="43">
        <f>'BAR BB| Open rates'!AU22*0.85+25</f>
        <v>28415</v>
      </c>
      <c r="AV22" s="43">
        <f>'BAR BB| Open rates'!AV22*0.85+25</f>
        <v>30115</v>
      </c>
      <c r="AW22" s="43">
        <f>'BAR BB| Open rates'!AW22*0.85+25</f>
        <v>28415</v>
      </c>
      <c r="AX22" s="43">
        <f>'BAR BB| Open rates'!AX22*0.85+25</f>
        <v>30115</v>
      </c>
      <c r="AY22" s="43">
        <f>'BAR BB| Open rates'!AY22*0.85+25</f>
        <v>31560</v>
      </c>
      <c r="AZ22" s="43">
        <f>'BAR BB| Open rates'!AZ22*0.85+25</f>
        <v>33430</v>
      </c>
      <c r="BA22" s="43">
        <f>'BAR BB| Open rates'!BA22*0.85+25</f>
        <v>27565</v>
      </c>
      <c r="BB22" s="43">
        <f>'BAR BB| Open rates'!BB22*0.85+25</f>
        <v>25865</v>
      </c>
      <c r="BC22" s="43">
        <f>'BAR BB| Open rates'!BC22*0.85+25</f>
        <v>26715</v>
      </c>
      <c r="BD22" s="43">
        <f>'BAR BB| Open rates'!BD22*0.85+25</f>
        <v>25865</v>
      </c>
      <c r="BE22" s="43">
        <f>'BAR BB| Open rates'!BE22*0.85+25</f>
        <v>26715</v>
      </c>
      <c r="BF22" s="43">
        <f>'BAR BB| Open rates'!BF22*0.85+25</f>
        <v>25865</v>
      </c>
      <c r="BG22" s="43">
        <f>'BAR BB| Open rates'!BG22*0.85+25</f>
        <v>26715</v>
      </c>
      <c r="BH22" s="43">
        <f>'BAR BB| Open rates'!BH22*0.85+25</f>
        <v>25865</v>
      </c>
      <c r="BI22" s="43">
        <f>'BAR BB| Open rates'!BI22*0.85+25</f>
        <v>25865</v>
      </c>
      <c r="BJ22" s="43">
        <f>'BAR BB| Open rates'!BJ22*0.85+25</f>
        <v>26715</v>
      </c>
      <c r="BK22" s="43">
        <f>'BAR BB| Open rates'!BK22*0.85+25</f>
        <v>25865</v>
      </c>
      <c r="BL22" s="43">
        <f>'BAR BB| Open rates'!BL22*0.85+25</f>
        <v>26715</v>
      </c>
      <c r="BM22" s="43">
        <f>'BAR BB| Open rates'!BM22*0.85+25</f>
        <v>25865</v>
      </c>
      <c r="BN22" s="43">
        <f>'BAR BB| Open rates'!BN22*0.85+25</f>
        <v>26715</v>
      </c>
      <c r="BO22" s="43">
        <f>'BAR BB| Open rates'!BO22*0.85+25</f>
        <v>29860</v>
      </c>
      <c r="BP22" s="43">
        <f>'BAR BB| Open rates'!BP22*0.85+25</f>
        <v>31730</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rates'!B24*0.85+25</f>
        <v>31305</v>
      </c>
      <c r="C24" s="43">
        <f>'BAR BB| Open rates'!C24*0.85+25</f>
        <v>30455</v>
      </c>
      <c r="D24" s="43">
        <f>'BAR BB| Open rates'!D24*0.85+25</f>
        <v>31305</v>
      </c>
      <c r="E24" s="43">
        <f>'BAR BB| Open rates'!E24*0.85+25</f>
        <v>30455</v>
      </c>
      <c r="F24" s="43">
        <f>'BAR BB| Open rates'!F24*0.85+25</f>
        <v>33600</v>
      </c>
      <c r="G24" s="43">
        <f>'BAR BB| Open rates'!G24*0.85+25</f>
        <v>31305</v>
      </c>
      <c r="H24" s="43">
        <f>'BAR BB| Open rates'!H24*0.85+25</f>
        <v>38105</v>
      </c>
      <c r="I24" s="43">
        <f>'BAR BB| Open rates'!I24*0.85+25</f>
        <v>43970</v>
      </c>
      <c r="J24" s="43">
        <f>'BAR BB| Open rates'!J24*0.85+25</f>
        <v>60205</v>
      </c>
      <c r="K24" s="43">
        <f>'BAR BB| Open rates'!K24*0.85+25</f>
        <v>40400</v>
      </c>
      <c r="L24" s="43">
        <f>'BAR BB| Open rates'!L24*0.85+25</f>
        <v>42270</v>
      </c>
      <c r="M24" s="43">
        <f>'BAR BB| Open rates'!M24*0.85+25</f>
        <v>40400</v>
      </c>
      <c r="N24" s="43">
        <f>'BAR BB| Open rates'!N24*0.85+25</f>
        <v>43970</v>
      </c>
      <c r="O24" s="43">
        <f>'BAR BB| Open rates'!O24*0.85+25</f>
        <v>45670</v>
      </c>
      <c r="P24" s="43">
        <f>'BAR BB| Open rates'!P24*0.85+25</f>
        <v>43970</v>
      </c>
      <c r="Q24" s="43">
        <f>'BAR BB| Open rates'!Q24*0.85+25</f>
        <v>45670</v>
      </c>
      <c r="R24" s="43">
        <f>'BAR BB| Open rates'!R24*0.85+25</f>
        <v>43970</v>
      </c>
      <c r="S24" s="43">
        <f>'BAR BB| Open rates'!S24*0.85+25</f>
        <v>45670</v>
      </c>
      <c r="T24" s="43">
        <f>'BAR BB| Open rates'!T24*0.85+25</f>
        <v>43970</v>
      </c>
      <c r="U24" s="43">
        <f>'BAR BB| Open rates'!U24*0.85+25</f>
        <v>45670</v>
      </c>
      <c r="V24" s="43">
        <f>'BAR BB| Open rates'!V24*0.85+25</f>
        <v>43970</v>
      </c>
      <c r="W24" s="43">
        <f>'BAR BB| Open rates'!W24*0.85+25</f>
        <v>45670</v>
      </c>
      <c r="X24" s="43">
        <f>'BAR BB| Open rates'!X24*0.85+25</f>
        <v>43970</v>
      </c>
      <c r="Y24" s="43">
        <f>'BAR BB| Open rates'!Y24*0.85+25</f>
        <v>45670</v>
      </c>
      <c r="Z24" s="43">
        <f>'BAR BB| Open rates'!Z24*0.85+25</f>
        <v>43970</v>
      </c>
      <c r="AA24" s="43">
        <f>'BAR BB| Open rates'!AA24*0.85+25</f>
        <v>45670</v>
      </c>
      <c r="AB24" s="43">
        <f>'BAR BB| Open rates'!AB24*0.85+25</f>
        <v>43970</v>
      </c>
      <c r="AC24" s="43">
        <f>'BAR BB| Open rates'!AC24*0.85+25</f>
        <v>45670</v>
      </c>
      <c r="AD24" s="43">
        <f>'BAR BB| Open rates'!AD24*0.85+25</f>
        <v>40400</v>
      </c>
      <c r="AE24" s="43">
        <f>'BAR BB| Open rates'!AE24*0.85+25</f>
        <v>42270</v>
      </c>
      <c r="AF24" s="43">
        <f>'BAR BB| Open rates'!AF24*0.85+25</f>
        <v>40400</v>
      </c>
      <c r="AG24" s="43">
        <f>'BAR BB| Open rates'!AG24*0.85+25</f>
        <v>37170</v>
      </c>
      <c r="AH24" s="43">
        <f>'BAR BB| Open rates'!AH24*0.85+25</f>
        <v>37170</v>
      </c>
      <c r="AI24" s="43">
        <f>'BAR BB| Open rates'!AI24*0.85+25</f>
        <v>35300</v>
      </c>
      <c r="AJ24" s="43">
        <f>'BAR BB| Open rates'!AJ24*0.85+25</f>
        <v>37170</v>
      </c>
      <c r="AK24" s="43">
        <f>'BAR BB| Open rates'!AK24*0.85+25</f>
        <v>35300</v>
      </c>
      <c r="AL24" s="43">
        <f>'BAR BB| Open rates'!AL24*0.85+25</f>
        <v>37170</v>
      </c>
      <c r="AM24" s="43">
        <f>'BAR BB| Open rates'!AM24*0.85+25</f>
        <v>35300</v>
      </c>
      <c r="AN24" s="43">
        <f>'BAR BB| Open rates'!AN24*0.85+25</f>
        <v>37170</v>
      </c>
      <c r="AO24" s="43">
        <f>'BAR BB| Open rates'!AO24*0.85+25</f>
        <v>35300</v>
      </c>
      <c r="AP24" s="43">
        <f>'BAR BB| Open rates'!AP24*0.85+25</f>
        <v>33855</v>
      </c>
      <c r="AQ24" s="43">
        <f>'BAR BB| Open rates'!AQ24*0.85+25</f>
        <v>32155</v>
      </c>
      <c r="AR24" s="43">
        <f>'BAR BB| Open rates'!AR24*0.85+25</f>
        <v>33855</v>
      </c>
      <c r="AS24" s="43">
        <f>'BAR BB| Open rates'!AS24*0.85+25</f>
        <v>32155</v>
      </c>
      <c r="AT24" s="43">
        <f>'BAR BB| Open rates'!AT24*0.85+25</f>
        <v>33855</v>
      </c>
      <c r="AU24" s="43">
        <f>'BAR BB| Open rates'!AU24*0.85+25</f>
        <v>32155</v>
      </c>
      <c r="AV24" s="43">
        <f>'BAR BB| Open rates'!AV24*0.85+25</f>
        <v>33855</v>
      </c>
      <c r="AW24" s="43">
        <f>'BAR BB| Open rates'!AW24*0.85+25</f>
        <v>32155</v>
      </c>
      <c r="AX24" s="43">
        <f>'BAR BB| Open rates'!AX24*0.85+25</f>
        <v>33855</v>
      </c>
      <c r="AY24" s="43">
        <f>'BAR BB| Open rates'!AY24*0.85+25</f>
        <v>35300</v>
      </c>
      <c r="AZ24" s="43">
        <f>'BAR BB| Open rates'!AZ24*0.85+25</f>
        <v>37170</v>
      </c>
      <c r="BA24" s="43">
        <f>'BAR BB| Open rates'!BA24*0.85+25</f>
        <v>31305</v>
      </c>
      <c r="BB24" s="43">
        <f>'BAR BB| Open rates'!BB24*0.85+25</f>
        <v>29605</v>
      </c>
      <c r="BC24" s="43">
        <f>'BAR BB| Open rates'!BC24*0.85+25</f>
        <v>30455</v>
      </c>
      <c r="BD24" s="43">
        <f>'BAR BB| Open rates'!BD24*0.85+25</f>
        <v>29605</v>
      </c>
      <c r="BE24" s="43">
        <f>'BAR BB| Open rates'!BE24*0.85+25</f>
        <v>30455</v>
      </c>
      <c r="BF24" s="43">
        <f>'BAR BB| Open rates'!BF24*0.85+25</f>
        <v>29605</v>
      </c>
      <c r="BG24" s="43">
        <f>'BAR BB| Open rates'!BG24*0.85+25</f>
        <v>30455</v>
      </c>
      <c r="BH24" s="43">
        <f>'BAR BB| Open rates'!BH24*0.85+25</f>
        <v>29605</v>
      </c>
      <c r="BI24" s="43">
        <f>'BAR BB| Open rates'!BI24*0.85+25</f>
        <v>29605</v>
      </c>
      <c r="BJ24" s="43">
        <f>'BAR BB| Open rates'!BJ24*0.85+25</f>
        <v>30455</v>
      </c>
      <c r="BK24" s="43">
        <f>'BAR BB| Open rates'!BK24*0.85+25</f>
        <v>29605</v>
      </c>
      <c r="BL24" s="43">
        <f>'BAR BB| Open rates'!BL24*0.85+25</f>
        <v>30455</v>
      </c>
      <c r="BM24" s="43">
        <f>'BAR BB| Open rates'!BM24*0.85+25</f>
        <v>29605</v>
      </c>
      <c r="BN24" s="43">
        <f>'BAR BB| Open rates'!BN24*0.85+25</f>
        <v>30455</v>
      </c>
      <c r="BO24" s="43">
        <f>'BAR BB| Open rates'!BO24*0.85+25</f>
        <v>33600</v>
      </c>
      <c r="BP24" s="43">
        <f>'BAR BB| Open rates'!BP24*0.85+25</f>
        <v>35470</v>
      </c>
    </row>
    <row r="25" spans="1:68" s="36" customFormat="1" ht="12" customHeight="1" x14ac:dyDescent="0.2">
      <c r="A25" s="237">
        <v>2</v>
      </c>
      <c r="B25" s="43">
        <f>'BAR BB| Open rates'!B25*0.85+25</f>
        <v>33855</v>
      </c>
      <c r="C25" s="43">
        <f>'BAR BB| Open rates'!C25*0.85+25</f>
        <v>33005</v>
      </c>
      <c r="D25" s="43">
        <f>'BAR BB| Open rates'!D25*0.85+25</f>
        <v>33855</v>
      </c>
      <c r="E25" s="43">
        <f>'BAR BB| Open rates'!E25*0.85+25</f>
        <v>33005</v>
      </c>
      <c r="F25" s="43">
        <f>'BAR BB| Open rates'!F25*0.85+25</f>
        <v>36150</v>
      </c>
      <c r="G25" s="43">
        <f>'BAR BB| Open rates'!G25*0.85+25</f>
        <v>33855</v>
      </c>
      <c r="H25" s="43">
        <f>'BAR BB| Open rates'!H25*0.85+25</f>
        <v>40655</v>
      </c>
      <c r="I25" s="43">
        <f>'BAR BB| Open rates'!I25*0.85+25</f>
        <v>46520</v>
      </c>
      <c r="J25" s="43">
        <f>'BAR BB| Open rates'!J25*0.85+25</f>
        <v>62755</v>
      </c>
      <c r="K25" s="43">
        <f>'BAR BB| Open rates'!K25*0.85+25</f>
        <v>42950</v>
      </c>
      <c r="L25" s="43">
        <f>'BAR BB| Open rates'!L25*0.85+25</f>
        <v>44820</v>
      </c>
      <c r="M25" s="43">
        <f>'BAR BB| Open rates'!M25*0.85+25</f>
        <v>42950</v>
      </c>
      <c r="N25" s="43">
        <f>'BAR BB| Open rates'!N25*0.85+25</f>
        <v>46520</v>
      </c>
      <c r="O25" s="43">
        <f>'BAR BB| Open rates'!O25*0.85+25</f>
        <v>48220</v>
      </c>
      <c r="P25" s="43">
        <f>'BAR BB| Open rates'!P25*0.85+25</f>
        <v>46520</v>
      </c>
      <c r="Q25" s="43">
        <f>'BAR BB| Open rates'!Q25*0.85+25</f>
        <v>48220</v>
      </c>
      <c r="R25" s="43">
        <f>'BAR BB| Open rates'!R25*0.85+25</f>
        <v>46520</v>
      </c>
      <c r="S25" s="43">
        <f>'BAR BB| Open rates'!S25*0.85+25</f>
        <v>48220</v>
      </c>
      <c r="T25" s="43">
        <f>'BAR BB| Open rates'!T25*0.85+25</f>
        <v>46520</v>
      </c>
      <c r="U25" s="43">
        <f>'BAR BB| Open rates'!U25*0.85+25</f>
        <v>48220</v>
      </c>
      <c r="V25" s="43">
        <f>'BAR BB| Open rates'!V25*0.85+25</f>
        <v>46520</v>
      </c>
      <c r="W25" s="43">
        <f>'BAR BB| Open rates'!W25*0.85+25</f>
        <v>48220</v>
      </c>
      <c r="X25" s="43">
        <f>'BAR BB| Open rates'!X25*0.85+25</f>
        <v>46520</v>
      </c>
      <c r="Y25" s="43">
        <f>'BAR BB| Open rates'!Y25*0.85+25</f>
        <v>48220</v>
      </c>
      <c r="Z25" s="43">
        <f>'BAR BB| Open rates'!Z25*0.85+25</f>
        <v>46520</v>
      </c>
      <c r="AA25" s="43">
        <f>'BAR BB| Open rates'!AA25*0.85+25</f>
        <v>48220</v>
      </c>
      <c r="AB25" s="43">
        <f>'BAR BB| Open rates'!AB25*0.85+25</f>
        <v>46520</v>
      </c>
      <c r="AC25" s="43">
        <f>'BAR BB| Open rates'!AC25*0.85+25</f>
        <v>48220</v>
      </c>
      <c r="AD25" s="43">
        <f>'BAR BB| Open rates'!AD25*0.85+25</f>
        <v>42950</v>
      </c>
      <c r="AE25" s="43">
        <f>'BAR BB| Open rates'!AE25*0.85+25</f>
        <v>44820</v>
      </c>
      <c r="AF25" s="43">
        <f>'BAR BB| Open rates'!AF25*0.85+25</f>
        <v>42950</v>
      </c>
      <c r="AG25" s="43">
        <f>'BAR BB| Open rates'!AG25*0.85+25</f>
        <v>39720</v>
      </c>
      <c r="AH25" s="43">
        <f>'BAR BB| Open rates'!AH25*0.85+25</f>
        <v>39720</v>
      </c>
      <c r="AI25" s="43">
        <f>'BAR BB| Open rates'!AI25*0.85+25</f>
        <v>37850</v>
      </c>
      <c r="AJ25" s="43">
        <f>'BAR BB| Open rates'!AJ25*0.85+25</f>
        <v>39720</v>
      </c>
      <c r="AK25" s="43">
        <f>'BAR BB| Open rates'!AK25*0.85+25</f>
        <v>37850</v>
      </c>
      <c r="AL25" s="43">
        <f>'BAR BB| Open rates'!AL25*0.85+25</f>
        <v>39720</v>
      </c>
      <c r="AM25" s="43">
        <f>'BAR BB| Open rates'!AM25*0.85+25</f>
        <v>37850</v>
      </c>
      <c r="AN25" s="43">
        <f>'BAR BB| Open rates'!AN25*0.85+25</f>
        <v>39720</v>
      </c>
      <c r="AO25" s="43">
        <f>'BAR BB| Open rates'!AO25*0.85+25</f>
        <v>37850</v>
      </c>
      <c r="AP25" s="43">
        <f>'BAR BB| Open rates'!AP25*0.85+25</f>
        <v>36405</v>
      </c>
      <c r="AQ25" s="43">
        <f>'BAR BB| Open rates'!AQ25*0.85+25</f>
        <v>34705</v>
      </c>
      <c r="AR25" s="43">
        <f>'BAR BB| Open rates'!AR25*0.85+25</f>
        <v>36405</v>
      </c>
      <c r="AS25" s="43">
        <f>'BAR BB| Open rates'!AS25*0.85+25</f>
        <v>34705</v>
      </c>
      <c r="AT25" s="43">
        <f>'BAR BB| Open rates'!AT25*0.85+25</f>
        <v>36405</v>
      </c>
      <c r="AU25" s="43">
        <f>'BAR BB| Open rates'!AU25*0.85+25</f>
        <v>34705</v>
      </c>
      <c r="AV25" s="43">
        <f>'BAR BB| Open rates'!AV25*0.85+25</f>
        <v>36405</v>
      </c>
      <c r="AW25" s="43">
        <f>'BAR BB| Open rates'!AW25*0.85+25</f>
        <v>34705</v>
      </c>
      <c r="AX25" s="43">
        <f>'BAR BB| Open rates'!AX25*0.85+25</f>
        <v>36405</v>
      </c>
      <c r="AY25" s="43">
        <f>'BAR BB| Open rates'!AY25*0.85+25</f>
        <v>37850</v>
      </c>
      <c r="AZ25" s="43">
        <f>'BAR BB| Open rates'!AZ25*0.85+25</f>
        <v>39720</v>
      </c>
      <c r="BA25" s="43">
        <f>'BAR BB| Open rates'!BA25*0.85+25</f>
        <v>33855</v>
      </c>
      <c r="BB25" s="43">
        <f>'BAR BB| Open rates'!BB25*0.85+25</f>
        <v>32155</v>
      </c>
      <c r="BC25" s="43">
        <f>'BAR BB| Open rates'!BC25*0.85+25</f>
        <v>33005</v>
      </c>
      <c r="BD25" s="43">
        <f>'BAR BB| Open rates'!BD25*0.85+25</f>
        <v>32155</v>
      </c>
      <c r="BE25" s="43">
        <f>'BAR BB| Open rates'!BE25*0.85+25</f>
        <v>33005</v>
      </c>
      <c r="BF25" s="43">
        <f>'BAR BB| Open rates'!BF25*0.85+25</f>
        <v>32155</v>
      </c>
      <c r="BG25" s="43">
        <f>'BAR BB| Open rates'!BG25*0.85+25</f>
        <v>33005</v>
      </c>
      <c r="BH25" s="43">
        <f>'BAR BB| Open rates'!BH25*0.85+25</f>
        <v>32155</v>
      </c>
      <c r="BI25" s="43">
        <f>'BAR BB| Open rates'!BI25*0.85+25</f>
        <v>32155</v>
      </c>
      <c r="BJ25" s="43">
        <f>'BAR BB| Open rates'!BJ25*0.85+25</f>
        <v>33005</v>
      </c>
      <c r="BK25" s="43">
        <f>'BAR BB| Open rates'!BK25*0.85+25</f>
        <v>32155</v>
      </c>
      <c r="BL25" s="43">
        <f>'BAR BB| Open rates'!BL25*0.85+25</f>
        <v>33005</v>
      </c>
      <c r="BM25" s="43">
        <f>'BAR BB| Open rates'!BM25*0.85+25</f>
        <v>32155</v>
      </c>
      <c r="BN25" s="43">
        <f>'BAR BB| Open rates'!BN25*0.85+25</f>
        <v>33005</v>
      </c>
      <c r="BO25" s="43">
        <f>'BAR BB| Open rates'!BO25*0.85+25</f>
        <v>36150</v>
      </c>
      <c r="BP25" s="43">
        <f>'BAR BB| Open rates'!BP25*0.85+25</f>
        <v>38020</v>
      </c>
    </row>
    <row r="26" spans="1:68" s="36" customFormat="1" ht="12" customHeight="1" x14ac:dyDescent="0.2">
      <c r="A26" s="237">
        <v>3</v>
      </c>
      <c r="B26" s="43">
        <f>'BAR BB| Open rates'!B26*0.85+25</f>
        <v>36405</v>
      </c>
      <c r="C26" s="43">
        <f>'BAR BB| Open rates'!C26*0.85+25</f>
        <v>35555</v>
      </c>
      <c r="D26" s="43">
        <f>'BAR BB| Open rates'!D26*0.85+25</f>
        <v>36405</v>
      </c>
      <c r="E26" s="43">
        <f>'BAR BB| Open rates'!E26*0.85+25</f>
        <v>35555</v>
      </c>
      <c r="F26" s="43">
        <f>'BAR BB| Open rates'!F26*0.85+25</f>
        <v>38700</v>
      </c>
      <c r="G26" s="43">
        <f>'BAR BB| Open rates'!G26*0.85+25</f>
        <v>36405</v>
      </c>
      <c r="H26" s="43">
        <f>'BAR BB| Open rates'!H26*0.85+25</f>
        <v>43205</v>
      </c>
      <c r="I26" s="43">
        <f>'BAR BB| Open rates'!I26*0.85+25</f>
        <v>49070</v>
      </c>
      <c r="J26" s="43">
        <f>'BAR BB| Open rates'!J26*0.85+25</f>
        <v>65305</v>
      </c>
      <c r="K26" s="43">
        <f>'BAR BB| Open rates'!K26*0.85+25</f>
        <v>45500</v>
      </c>
      <c r="L26" s="43">
        <f>'BAR BB| Open rates'!L26*0.85+25</f>
        <v>47370</v>
      </c>
      <c r="M26" s="43">
        <f>'BAR BB| Open rates'!M26*0.85+25</f>
        <v>45500</v>
      </c>
      <c r="N26" s="43">
        <f>'BAR BB| Open rates'!N26*0.85+25</f>
        <v>49070</v>
      </c>
      <c r="O26" s="43">
        <f>'BAR BB| Open rates'!O26*0.85+25</f>
        <v>50770</v>
      </c>
      <c r="P26" s="43">
        <f>'BAR BB| Open rates'!P26*0.85+25</f>
        <v>49070</v>
      </c>
      <c r="Q26" s="43">
        <f>'BAR BB| Open rates'!Q26*0.85+25</f>
        <v>50770</v>
      </c>
      <c r="R26" s="43">
        <f>'BAR BB| Open rates'!R26*0.85+25</f>
        <v>49070</v>
      </c>
      <c r="S26" s="43">
        <f>'BAR BB| Open rates'!S26*0.85+25</f>
        <v>50770</v>
      </c>
      <c r="T26" s="43">
        <f>'BAR BB| Open rates'!T26*0.85+25</f>
        <v>49070</v>
      </c>
      <c r="U26" s="43">
        <f>'BAR BB| Open rates'!U26*0.85+25</f>
        <v>50770</v>
      </c>
      <c r="V26" s="43">
        <f>'BAR BB| Open rates'!V26*0.85+25</f>
        <v>49070</v>
      </c>
      <c r="W26" s="43">
        <f>'BAR BB| Open rates'!W26*0.85+25</f>
        <v>50770</v>
      </c>
      <c r="X26" s="43">
        <f>'BAR BB| Open rates'!X26*0.85+25</f>
        <v>49070</v>
      </c>
      <c r="Y26" s="43">
        <f>'BAR BB| Open rates'!Y26*0.85+25</f>
        <v>50770</v>
      </c>
      <c r="Z26" s="43">
        <f>'BAR BB| Open rates'!Z26*0.85+25</f>
        <v>49070</v>
      </c>
      <c r="AA26" s="43">
        <f>'BAR BB| Open rates'!AA26*0.85+25</f>
        <v>50770</v>
      </c>
      <c r="AB26" s="43">
        <f>'BAR BB| Open rates'!AB26*0.85+25</f>
        <v>49070</v>
      </c>
      <c r="AC26" s="43">
        <f>'BAR BB| Open rates'!AC26*0.85+25</f>
        <v>50770</v>
      </c>
      <c r="AD26" s="43">
        <f>'BAR BB| Open rates'!AD26*0.85+25</f>
        <v>45500</v>
      </c>
      <c r="AE26" s="43">
        <f>'BAR BB| Open rates'!AE26*0.85+25</f>
        <v>47370</v>
      </c>
      <c r="AF26" s="43">
        <f>'BAR BB| Open rates'!AF26*0.85+25</f>
        <v>45500</v>
      </c>
      <c r="AG26" s="43">
        <f>'BAR BB| Open rates'!AG26*0.85+25</f>
        <v>42270</v>
      </c>
      <c r="AH26" s="43">
        <f>'BAR BB| Open rates'!AH26*0.85+25</f>
        <v>42270</v>
      </c>
      <c r="AI26" s="43">
        <f>'BAR BB| Open rates'!AI26*0.85+25</f>
        <v>40400</v>
      </c>
      <c r="AJ26" s="43">
        <f>'BAR BB| Open rates'!AJ26*0.85+25</f>
        <v>42270</v>
      </c>
      <c r="AK26" s="43">
        <f>'BAR BB| Open rates'!AK26*0.85+25</f>
        <v>40400</v>
      </c>
      <c r="AL26" s="43">
        <f>'BAR BB| Open rates'!AL26*0.85+25</f>
        <v>42270</v>
      </c>
      <c r="AM26" s="43">
        <f>'BAR BB| Open rates'!AM26*0.85+25</f>
        <v>40400</v>
      </c>
      <c r="AN26" s="43">
        <f>'BAR BB| Open rates'!AN26*0.85+25</f>
        <v>42270</v>
      </c>
      <c r="AO26" s="43">
        <f>'BAR BB| Open rates'!AO26*0.85+25</f>
        <v>40400</v>
      </c>
      <c r="AP26" s="43">
        <f>'BAR BB| Open rates'!AP26*0.85+25</f>
        <v>38955</v>
      </c>
      <c r="AQ26" s="43">
        <f>'BAR BB| Open rates'!AQ26*0.85+25</f>
        <v>37255</v>
      </c>
      <c r="AR26" s="43">
        <f>'BAR BB| Open rates'!AR26*0.85+25</f>
        <v>38955</v>
      </c>
      <c r="AS26" s="43">
        <f>'BAR BB| Open rates'!AS26*0.85+25</f>
        <v>37255</v>
      </c>
      <c r="AT26" s="43">
        <f>'BAR BB| Open rates'!AT26*0.85+25</f>
        <v>38955</v>
      </c>
      <c r="AU26" s="43">
        <f>'BAR BB| Open rates'!AU26*0.85+25</f>
        <v>37255</v>
      </c>
      <c r="AV26" s="43">
        <f>'BAR BB| Open rates'!AV26*0.85+25</f>
        <v>38955</v>
      </c>
      <c r="AW26" s="43">
        <f>'BAR BB| Open rates'!AW26*0.85+25</f>
        <v>37255</v>
      </c>
      <c r="AX26" s="43">
        <f>'BAR BB| Open rates'!AX26*0.85+25</f>
        <v>38955</v>
      </c>
      <c r="AY26" s="43">
        <f>'BAR BB| Open rates'!AY26*0.85+25</f>
        <v>40400</v>
      </c>
      <c r="AZ26" s="43">
        <f>'BAR BB| Open rates'!AZ26*0.85+25</f>
        <v>42270</v>
      </c>
      <c r="BA26" s="43">
        <f>'BAR BB| Open rates'!BA26*0.85+25</f>
        <v>36405</v>
      </c>
      <c r="BB26" s="43">
        <f>'BAR BB| Open rates'!BB26*0.85+25</f>
        <v>34705</v>
      </c>
      <c r="BC26" s="43">
        <f>'BAR BB| Open rates'!BC26*0.85+25</f>
        <v>35555</v>
      </c>
      <c r="BD26" s="43">
        <f>'BAR BB| Open rates'!BD26*0.85+25</f>
        <v>34705</v>
      </c>
      <c r="BE26" s="43">
        <f>'BAR BB| Open rates'!BE26*0.85+25</f>
        <v>35555</v>
      </c>
      <c r="BF26" s="43">
        <f>'BAR BB| Open rates'!BF26*0.85+25</f>
        <v>34705</v>
      </c>
      <c r="BG26" s="43">
        <f>'BAR BB| Open rates'!BG26*0.85+25</f>
        <v>35555</v>
      </c>
      <c r="BH26" s="43">
        <f>'BAR BB| Open rates'!BH26*0.85+25</f>
        <v>34705</v>
      </c>
      <c r="BI26" s="43">
        <f>'BAR BB| Open rates'!BI26*0.85+25</f>
        <v>34705</v>
      </c>
      <c r="BJ26" s="43">
        <f>'BAR BB| Open rates'!BJ26*0.85+25</f>
        <v>35555</v>
      </c>
      <c r="BK26" s="43">
        <f>'BAR BB| Open rates'!BK26*0.85+25</f>
        <v>34705</v>
      </c>
      <c r="BL26" s="43">
        <f>'BAR BB| Open rates'!BL26*0.85+25</f>
        <v>35555</v>
      </c>
      <c r="BM26" s="43">
        <f>'BAR BB| Open rates'!BM26*0.85+25</f>
        <v>34705</v>
      </c>
      <c r="BN26" s="43">
        <f>'BAR BB| Open rates'!BN26*0.85+25</f>
        <v>35555</v>
      </c>
      <c r="BO26" s="43">
        <f>'BAR BB| Open rates'!BO26*0.85+25</f>
        <v>38700</v>
      </c>
      <c r="BP26" s="43">
        <f>'BAR BB| Open rates'!BP26*0.85+25</f>
        <v>40570</v>
      </c>
    </row>
    <row r="27" spans="1:68" s="36" customFormat="1" ht="12" customHeight="1" x14ac:dyDescent="0.2">
      <c r="A27" s="237">
        <v>4</v>
      </c>
      <c r="B27" s="43">
        <f>'BAR BB| Open rates'!B27*0.85+25</f>
        <v>38955</v>
      </c>
      <c r="C27" s="43">
        <f>'BAR BB| Open rates'!C27*0.85+25</f>
        <v>38105</v>
      </c>
      <c r="D27" s="43">
        <f>'BAR BB| Open rates'!D27*0.85+25</f>
        <v>38955</v>
      </c>
      <c r="E27" s="43">
        <f>'BAR BB| Open rates'!E27*0.85+25</f>
        <v>38105</v>
      </c>
      <c r="F27" s="43">
        <f>'BAR BB| Open rates'!F27*0.85+25</f>
        <v>41250</v>
      </c>
      <c r="G27" s="43">
        <f>'BAR BB| Open rates'!G27*0.85+25</f>
        <v>38955</v>
      </c>
      <c r="H27" s="43">
        <f>'BAR BB| Open rates'!H27*0.85+25</f>
        <v>45755</v>
      </c>
      <c r="I27" s="43">
        <f>'BAR BB| Open rates'!I27*0.85+25</f>
        <v>51620</v>
      </c>
      <c r="J27" s="43">
        <f>'BAR BB| Open rates'!J27*0.85+25</f>
        <v>67855</v>
      </c>
      <c r="K27" s="43">
        <f>'BAR BB| Open rates'!K27*0.85+25</f>
        <v>48050</v>
      </c>
      <c r="L27" s="43">
        <f>'BAR BB| Open rates'!L27*0.85+25</f>
        <v>49920</v>
      </c>
      <c r="M27" s="43">
        <f>'BAR BB| Open rates'!M27*0.85+25</f>
        <v>48050</v>
      </c>
      <c r="N27" s="43">
        <f>'BAR BB| Open rates'!N27*0.85+25</f>
        <v>51620</v>
      </c>
      <c r="O27" s="43">
        <f>'BAR BB| Open rates'!O27*0.85+25</f>
        <v>53320</v>
      </c>
      <c r="P27" s="43">
        <f>'BAR BB| Open rates'!P27*0.85+25</f>
        <v>51620</v>
      </c>
      <c r="Q27" s="43">
        <f>'BAR BB| Open rates'!Q27*0.85+25</f>
        <v>53320</v>
      </c>
      <c r="R27" s="43">
        <f>'BAR BB| Open rates'!R27*0.85+25</f>
        <v>51620</v>
      </c>
      <c r="S27" s="43">
        <f>'BAR BB| Open rates'!S27*0.85+25</f>
        <v>53320</v>
      </c>
      <c r="T27" s="43">
        <f>'BAR BB| Open rates'!T27*0.85+25</f>
        <v>51620</v>
      </c>
      <c r="U27" s="43">
        <f>'BAR BB| Open rates'!U27*0.85+25</f>
        <v>53320</v>
      </c>
      <c r="V27" s="43">
        <f>'BAR BB| Open rates'!V27*0.85+25</f>
        <v>51620</v>
      </c>
      <c r="W27" s="43">
        <f>'BAR BB| Open rates'!W27*0.85+25</f>
        <v>53320</v>
      </c>
      <c r="X27" s="43">
        <f>'BAR BB| Open rates'!X27*0.85+25</f>
        <v>51620</v>
      </c>
      <c r="Y27" s="43">
        <f>'BAR BB| Open rates'!Y27*0.85+25</f>
        <v>53320</v>
      </c>
      <c r="Z27" s="43">
        <f>'BAR BB| Open rates'!Z27*0.85+25</f>
        <v>51620</v>
      </c>
      <c r="AA27" s="43">
        <f>'BAR BB| Open rates'!AA27*0.85+25</f>
        <v>53320</v>
      </c>
      <c r="AB27" s="43">
        <f>'BAR BB| Open rates'!AB27*0.85+25</f>
        <v>51620</v>
      </c>
      <c r="AC27" s="43">
        <f>'BAR BB| Open rates'!AC27*0.85+25</f>
        <v>53320</v>
      </c>
      <c r="AD27" s="43">
        <f>'BAR BB| Open rates'!AD27*0.85+25</f>
        <v>48050</v>
      </c>
      <c r="AE27" s="43">
        <f>'BAR BB| Open rates'!AE27*0.85+25</f>
        <v>49920</v>
      </c>
      <c r="AF27" s="43">
        <f>'BAR BB| Open rates'!AF27*0.85+25</f>
        <v>48050</v>
      </c>
      <c r="AG27" s="43">
        <f>'BAR BB| Open rates'!AG27*0.85+25</f>
        <v>44820</v>
      </c>
      <c r="AH27" s="43">
        <f>'BAR BB| Open rates'!AH27*0.85+25</f>
        <v>44820</v>
      </c>
      <c r="AI27" s="43">
        <f>'BAR BB| Open rates'!AI27*0.85+25</f>
        <v>42950</v>
      </c>
      <c r="AJ27" s="43">
        <f>'BAR BB| Open rates'!AJ27*0.85+25</f>
        <v>44820</v>
      </c>
      <c r="AK27" s="43">
        <f>'BAR BB| Open rates'!AK27*0.85+25</f>
        <v>42950</v>
      </c>
      <c r="AL27" s="43">
        <f>'BAR BB| Open rates'!AL27*0.85+25</f>
        <v>44820</v>
      </c>
      <c r="AM27" s="43">
        <f>'BAR BB| Open rates'!AM27*0.85+25</f>
        <v>42950</v>
      </c>
      <c r="AN27" s="43">
        <f>'BAR BB| Open rates'!AN27*0.85+25</f>
        <v>44820</v>
      </c>
      <c r="AO27" s="43">
        <f>'BAR BB| Open rates'!AO27*0.85+25</f>
        <v>42950</v>
      </c>
      <c r="AP27" s="43">
        <f>'BAR BB| Open rates'!AP27*0.85+25</f>
        <v>41505</v>
      </c>
      <c r="AQ27" s="43">
        <f>'BAR BB| Open rates'!AQ27*0.85+25</f>
        <v>39805</v>
      </c>
      <c r="AR27" s="43">
        <f>'BAR BB| Open rates'!AR27*0.85+25</f>
        <v>41505</v>
      </c>
      <c r="AS27" s="43">
        <f>'BAR BB| Open rates'!AS27*0.85+25</f>
        <v>39805</v>
      </c>
      <c r="AT27" s="43">
        <f>'BAR BB| Open rates'!AT27*0.85+25</f>
        <v>41505</v>
      </c>
      <c r="AU27" s="43">
        <f>'BAR BB| Open rates'!AU27*0.85+25</f>
        <v>39805</v>
      </c>
      <c r="AV27" s="43">
        <f>'BAR BB| Open rates'!AV27*0.85+25</f>
        <v>41505</v>
      </c>
      <c r="AW27" s="43">
        <f>'BAR BB| Open rates'!AW27*0.85+25</f>
        <v>39805</v>
      </c>
      <c r="AX27" s="43">
        <f>'BAR BB| Open rates'!AX27*0.85+25</f>
        <v>41505</v>
      </c>
      <c r="AY27" s="43">
        <f>'BAR BB| Open rates'!AY27*0.85+25</f>
        <v>42950</v>
      </c>
      <c r="AZ27" s="43">
        <f>'BAR BB| Open rates'!AZ27*0.85+25</f>
        <v>44820</v>
      </c>
      <c r="BA27" s="43">
        <f>'BAR BB| Open rates'!BA27*0.85+25</f>
        <v>38955</v>
      </c>
      <c r="BB27" s="43">
        <f>'BAR BB| Open rates'!BB27*0.85+25</f>
        <v>37255</v>
      </c>
      <c r="BC27" s="43">
        <f>'BAR BB| Open rates'!BC27*0.85+25</f>
        <v>38105</v>
      </c>
      <c r="BD27" s="43">
        <f>'BAR BB| Open rates'!BD27*0.85+25</f>
        <v>37255</v>
      </c>
      <c r="BE27" s="43">
        <f>'BAR BB| Open rates'!BE27*0.85+25</f>
        <v>38105</v>
      </c>
      <c r="BF27" s="43">
        <f>'BAR BB| Open rates'!BF27*0.85+25</f>
        <v>37255</v>
      </c>
      <c r="BG27" s="43">
        <f>'BAR BB| Open rates'!BG27*0.85+25</f>
        <v>38105</v>
      </c>
      <c r="BH27" s="43">
        <f>'BAR BB| Open rates'!BH27*0.85+25</f>
        <v>37255</v>
      </c>
      <c r="BI27" s="43">
        <f>'BAR BB| Open rates'!BI27*0.85+25</f>
        <v>37255</v>
      </c>
      <c r="BJ27" s="43">
        <f>'BAR BB| Open rates'!BJ27*0.85+25</f>
        <v>38105</v>
      </c>
      <c r="BK27" s="43">
        <f>'BAR BB| Open rates'!BK27*0.85+25</f>
        <v>37255</v>
      </c>
      <c r="BL27" s="43">
        <f>'BAR BB| Open rates'!BL27*0.85+25</f>
        <v>38105</v>
      </c>
      <c r="BM27" s="43">
        <f>'BAR BB| Open rates'!BM27*0.85+25</f>
        <v>37255</v>
      </c>
      <c r="BN27" s="43">
        <f>'BAR BB| Open rates'!BN27*0.85+25</f>
        <v>38105</v>
      </c>
      <c r="BO27" s="43">
        <f>'BAR BB| Open rates'!BO27*0.85+25</f>
        <v>41250</v>
      </c>
      <c r="BP27" s="43">
        <f>'BAR BB| Open rates'!BP27*0.85+25</f>
        <v>43120</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rates'!B29*0.85+25</f>
        <v>33855</v>
      </c>
      <c r="C29" s="43">
        <f>'BAR BB| Open rates'!C29*0.85+25</f>
        <v>33005</v>
      </c>
      <c r="D29" s="43">
        <f>'BAR BB| Open rates'!D29*0.85+25</f>
        <v>33855</v>
      </c>
      <c r="E29" s="43">
        <f>'BAR BB| Open rates'!E29*0.85+25</f>
        <v>33005</v>
      </c>
      <c r="F29" s="43">
        <f>'BAR BB| Open rates'!F29*0.85+25</f>
        <v>36150</v>
      </c>
      <c r="G29" s="43">
        <f>'BAR BB| Open rates'!G29*0.85+25</f>
        <v>33855</v>
      </c>
      <c r="H29" s="43">
        <f>'BAR BB| Open rates'!H29*0.85+25</f>
        <v>39805</v>
      </c>
      <c r="I29" s="43">
        <f>'BAR BB| Open rates'!I29*0.85+25</f>
        <v>45670</v>
      </c>
      <c r="J29" s="43">
        <f>'BAR BB| Open rates'!J29*0.85+25</f>
        <v>61905</v>
      </c>
      <c r="K29" s="43">
        <f>'BAR BB| Open rates'!K29*0.85+25</f>
        <v>42100</v>
      </c>
      <c r="L29" s="43">
        <f>'BAR BB| Open rates'!L29*0.85+25</f>
        <v>43970</v>
      </c>
      <c r="M29" s="43">
        <f>'BAR BB| Open rates'!M29*0.85+25</f>
        <v>42100</v>
      </c>
      <c r="N29" s="43">
        <f>'BAR BB| Open rates'!N29*0.85+25</f>
        <v>45670</v>
      </c>
      <c r="O29" s="43">
        <f>'BAR BB| Open rates'!O29*0.85+25</f>
        <v>47370</v>
      </c>
      <c r="P29" s="43">
        <f>'BAR BB| Open rates'!P29*0.85+25</f>
        <v>45670</v>
      </c>
      <c r="Q29" s="43">
        <f>'BAR BB| Open rates'!Q29*0.85+25</f>
        <v>47370</v>
      </c>
      <c r="R29" s="43">
        <f>'BAR BB| Open rates'!R29*0.85+25</f>
        <v>45670</v>
      </c>
      <c r="S29" s="43">
        <f>'BAR BB| Open rates'!S29*0.85+25</f>
        <v>47370</v>
      </c>
      <c r="T29" s="43">
        <f>'BAR BB| Open rates'!T29*0.85+25</f>
        <v>45670</v>
      </c>
      <c r="U29" s="43">
        <f>'BAR BB| Open rates'!U29*0.85+25</f>
        <v>47370</v>
      </c>
      <c r="V29" s="43">
        <f>'BAR BB| Open rates'!V29*0.85+25</f>
        <v>45670</v>
      </c>
      <c r="W29" s="43">
        <f>'BAR BB| Open rates'!W29*0.85+25</f>
        <v>47370</v>
      </c>
      <c r="X29" s="43">
        <f>'BAR BB| Open rates'!X29*0.85+25</f>
        <v>45670</v>
      </c>
      <c r="Y29" s="43">
        <f>'BAR BB| Open rates'!Y29*0.85+25</f>
        <v>47370</v>
      </c>
      <c r="Z29" s="43">
        <f>'BAR BB| Open rates'!Z29*0.85+25</f>
        <v>45670</v>
      </c>
      <c r="AA29" s="43">
        <f>'BAR BB| Open rates'!AA29*0.85+25</f>
        <v>47370</v>
      </c>
      <c r="AB29" s="43">
        <f>'BAR BB| Open rates'!AB29*0.85+25</f>
        <v>45670</v>
      </c>
      <c r="AC29" s="43">
        <f>'BAR BB| Open rates'!AC29*0.85+25</f>
        <v>47370</v>
      </c>
      <c r="AD29" s="43">
        <f>'BAR BB| Open rates'!AD29*0.85+25</f>
        <v>42100</v>
      </c>
      <c r="AE29" s="43">
        <f>'BAR BB| Open rates'!AE29*0.85+25</f>
        <v>43970</v>
      </c>
      <c r="AF29" s="43">
        <f>'BAR BB| Open rates'!AF29*0.85+25</f>
        <v>42100</v>
      </c>
      <c r="AG29" s="43">
        <f>'BAR BB| Open rates'!AG29*0.85+25</f>
        <v>40570</v>
      </c>
      <c r="AH29" s="43">
        <f>'BAR BB| Open rates'!AH29*0.85+25</f>
        <v>40570</v>
      </c>
      <c r="AI29" s="43">
        <f>'BAR BB| Open rates'!AI29*0.85+25</f>
        <v>38700</v>
      </c>
      <c r="AJ29" s="43">
        <f>'BAR BB| Open rates'!AJ29*0.85+25</f>
        <v>40570</v>
      </c>
      <c r="AK29" s="43">
        <f>'BAR BB| Open rates'!AK29*0.85+25</f>
        <v>38700</v>
      </c>
      <c r="AL29" s="43">
        <f>'BAR BB| Open rates'!AL29*0.85+25</f>
        <v>40570</v>
      </c>
      <c r="AM29" s="43">
        <f>'BAR BB| Open rates'!AM29*0.85+25</f>
        <v>38700</v>
      </c>
      <c r="AN29" s="43">
        <f>'BAR BB| Open rates'!AN29*0.85+25</f>
        <v>40570</v>
      </c>
      <c r="AO29" s="43">
        <f>'BAR BB| Open rates'!AO29*0.85+25</f>
        <v>38700</v>
      </c>
      <c r="AP29" s="43">
        <f>'BAR BB| Open rates'!AP29*0.85+25</f>
        <v>35555</v>
      </c>
      <c r="AQ29" s="43">
        <f>'BAR BB| Open rates'!AQ29*0.85+25</f>
        <v>33855</v>
      </c>
      <c r="AR29" s="43">
        <f>'BAR BB| Open rates'!AR29*0.85+25</f>
        <v>35555</v>
      </c>
      <c r="AS29" s="43">
        <f>'BAR BB| Open rates'!AS29*0.85+25</f>
        <v>33855</v>
      </c>
      <c r="AT29" s="43">
        <f>'BAR BB| Open rates'!AT29*0.85+25</f>
        <v>35555</v>
      </c>
      <c r="AU29" s="43">
        <f>'BAR BB| Open rates'!AU29*0.85+25</f>
        <v>33855</v>
      </c>
      <c r="AV29" s="43">
        <f>'BAR BB| Open rates'!AV29*0.85+25</f>
        <v>35555</v>
      </c>
      <c r="AW29" s="43">
        <f>'BAR BB| Open rates'!AW29*0.85+25</f>
        <v>33855</v>
      </c>
      <c r="AX29" s="43">
        <f>'BAR BB| Open rates'!AX29*0.85+25</f>
        <v>35555</v>
      </c>
      <c r="AY29" s="43">
        <f>'BAR BB| Open rates'!AY29*0.85+25</f>
        <v>37000</v>
      </c>
      <c r="AZ29" s="43">
        <f>'BAR BB| Open rates'!AZ29*0.85+25</f>
        <v>38870</v>
      </c>
      <c r="BA29" s="43">
        <f>'BAR BB| Open rates'!BA29*0.85+25</f>
        <v>33005</v>
      </c>
      <c r="BB29" s="43">
        <f>'BAR BB| Open rates'!BB29*0.85+25</f>
        <v>32155</v>
      </c>
      <c r="BC29" s="43">
        <f>'BAR BB| Open rates'!BC29*0.85+25</f>
        <v>33005</v>
      </c>
      <c r="BD29" s="43">
        <f>'BAR BB| Open rates'!BD29*0.85+25</f>
        <v>32155</v>
      </c>
      <c r="BE29" s="43">
        <f>'BAR BB| Open rates'!BE29*0.85+25</f>
        <v>33005</v>
      </c>
      <c r="BF29" s="43">
        <f>'BAR BB| Open rates'!BF29*0.85+25</f>
        <v>32155</v>
      </c>
      <c r="BG29" s="43">
        <f>'BAR BB| Open rates'!BG29*0.85+25</f>
        <v>33005</v>
      </c>
      <c r="BH29" s="43">
        <f>'BAR BB| Open rates'!BH29*0.85+25</f>
        <v>32155</v>
      </c>
      <c r="BI29" s="43">
        <f>'BAR BB| Open rates'!BI29*0.85+25</f>
        <v>32155</v>
      </c>
      <c r="BJ29" s="43">
        <f>'BAR BB| Open rates'!BJ29*0.85+25</f>
        <v>33005</v>
      </c>
      <c r="BK29" s="43">
        <f>'BAR BB| Open rates'!BK29*0.85+25</f>
        <v>32155</v>
      </c>
      <c r="BL29" s="43">
        <f>'BAR BB| Open rates'!BL29*0.85+25</f>
        <v>33005</v>
      </c>
      <c r="BM29" s="43">
        <f>'BAR BB| Open rates'!BM29*0.85+25</f>
        <v>32155</v>
      </c>
      <c r="BN29" s="43">
        <f>'BAR BB| Open rates'!BN29*0.85+25</f>
        <v>33005</v>
      </c>
      <c r="BO29" s="43">
        <f>'BAR BB| Open rates'!BO29*0.85+25</f>
        <v>36150</v>
      </c>
      <c r="BP29" s="43">
        <f>'BAR BB| Open rates'!BP29*0.85+25</f>
        <v>38020</v>
      </c>
    </row>
    <row r="30" spans="1:68" s="36" customFormat="1" ht="12" customHeight="1" x14ac:dyDescent="0.2">
      <c r="A30" s="237">
        <v>2</v>
      </c>
      <c r="B30" s="43">
        <f>'BAR BB| Open rates'!B30*0.85+25</f>
        <v>36405</v>
      </c>
      <c r="C30" s="43">
        <f>'BAR BB| Open rates'!C30*0.85+25</f>
        <v>35555</v>
      </c>
      <c r="D30" s="43">
        <f>'BAR BB| Open rates'!D30*0.85+25</f>
        <v>36405</v>
      </c>
      <c r="E30" s="43">
        <f>'BAR BB| Open rates'!E30*0.85+25</f>
        <v>35555</v>
      </c>
      <c r="F30" s="43">
        <f>'BAR BB| Open rates'!F30*0.85+25</f>
        <v>38700</v>
      </c>
      <c r="G30" s="43">
        <f>'BAR BB| Open rates'!G30*0.85+25</f>
        <v>36405</v>
      </c>
      <c r="H30" s="43">
        <f>'BAR BB| Open rates'!H30*0.85+25</f>
        <v>42355</v>
      </c>
      <c r="I30" s="43">
        <f>'BAR BB| Open rates'!I30*0.85+25</f>
        <v>48220</v>
      </c>
      <c r="J30" s="43">
        <f>'BAR BB| Open rates'!J30*0.85+25</f>
        <v>64455</v>
      </c>
      <c r="K30" s="43">
        <f>'BAR BB| Open rates'!K30*0.85+25</f>
        <v>44650</v>
      </c>
      <c r="L30" s="43">
        <f>'BAR BB| Open rates'!L30*0.85+25</f>
        <v>46520</v>
      </c>
      <c r="M30" s="43">
        <f>'BAR BB| Open rates'!M30*0.85+25</f>
        <v>44650</v>
      </c>
      <c r="N30" s="43">
        <f>'BAR BB| Open rates'!N30*0.85+25</f>
        <v>48220</v>
      </c>
      <c r="O30" s="43">
        <f>'BAR BB| Open rates'!O30*0.85+25</f>
        <v>49920</v>
      </c>
      <c r="P30" s="43">
        <f>'BAR BB| Open rates'!P30*0.85+25</f>
        <v>48220</v>
      </c>
      <c r="Q30" s="43">
        <f>'BAR BB| Open rates'!Q30*0.85+25</f>
        <v>49920</v>
      </c>
      <c r="R30" s="43">
        <f>'BAR BB| Open rates'!R30*0.85+25</f>
        <v>48220</v>
      </c>
      <c r="S30" s="43">
        <f>'BAR BB| Open rates'!S30*0.85+25</f>
        <v>49920</v>
      </c>
      <c r="T30" s="43">
        <f>'BAR BB| Open rates'!T30*0.85+25</f>
        <v>48220</v>
      </c>
      <c r="U30" s="43">
        <f>'BAR BB| Open rates'!U30*0.85+25</f>
        <v>49920</v>
      </c>
      <c r="V30" s="43">
        <f>'BAR BB| Open rates'!V30*0.85+25</f>
        <v>48220</v>
      </c>
      <c r="W30" s="43">
        <f>'BAR BB| Open rates'!W30*0.85+25</f>
        <v>49920</v>
      </c>
      <c r="X30" s="43">
        <f>'BAR BB| Open rates'!X30*0.85+25</f>
        <v>48220</v>
      </c>
      <c r="Y30" s="43">
        <f>'BAR BB| Open rates'!Y30*0.85+25</f>
        <v>49920</v>
      </c>
      <c r="Z30" s="43">
        <f>'BAR BB| Open rates'!Z30*0.85+25</f>
        <v>48220</v>
      </c>
      <c r="AA30" s="43">
        <f>'BAR BB| Open rates'!AA30*0.85+25</f>
        <v>49920</v>
      </c>
      <c r="AB30" s="43">
        <f>'BAR BB| Open rates'!AB30*0.85+25</f>
        <v>48220</v>
      </c>
      <c r="AC30" s="43">
        <f>'BAR BB| Open rates'!AC30*0.85+25</f>
        <v>49920</v>
      </c>
      <c r="AD30" s="43">
        <f>'BAR BB| Open rates'!AD30*0.85+25</f>
        <v>44650</v>
      </c>
      <c r="AE30" s="43">
        <f>'BAR BB| Open rates'!AE30*0.85+25</f>
        <v>46520</v>
      </c>
      <c r="AF30" s="43">
        <f>'BAR BB| Open rates'!AF30*0.85+25</f>
        <v>44650</v>
      </c>
      <c r="AG30" s="43">
        <f>'BAR BB| Open rates'!AG30*0.85+25</f>
        <v>43120</v>
      </c>
      <c r="AH30" s="43">
        <f>'BAR BB| Open rates'!AH30*0.85+25</f>
        <v>43120</v>
      </c>
      <c r="AI30" s="43">
        <f>'BAR BB| Open rates'!AI30*0.85+25</f>
        <v>41250</v>
      </c>
      <c r="AJ30" s="43">
        <f>'BAR BB| Open rates'!AJ30*0.85+25</f>
        <v>43120</v>
      </c>
      <c r="AK30" s="43">
        <f>'BAR BB| Open rates'!AK30*0.85+25</f>
        <v>41250</v>
      </c>
      <c r="AL30" s="43">
        <f>'BAR BB| Open rates'!AL30*0.85+25</f>
        <v>43120</v>
      </c>
      <c r="AM30" s="43">
        <f>'BAR BB| Open rates'!AM30*0.85+25</f>
        <v>41250</v>
      </c>
      <c r="AN30" s="43">
        <f>'BAR BB| Open rates'!AN30*0.85+25</f>
        <v>43120</v>
      </c>
      <c r="AO30" s="43">
        <f>'BAR BB| Open rates'!AO30*0.85+25</f>
        <v>41250</v>
      </c>
      <c r="AP30" s="43">
        <f>'BAR BB| Open rates'!AP30*0.85+25</f>
        <v>38105</v>
      </c>
      <c r="AQ30" s="43">
        <f>'BAR BB| Open rates'!AQ30*0.85+25</f>
        <v>36405</v>
      </c>
      <c r="AR30" s="43">
        <f>'BAR BB| Open rates'!AR30*0.85+25</f>
        <v>38105</v>
      </c>
      <c r="AS30" s="43">
        <f>'BAR BB| Open rates'!AS30*0.85+25</f>
        <v>36405</v>
      </c>
      <c r="AT30" s="43">
        <f>'BAR BB| Open rates'!AT30*0.85+25</f>
        <v>38105</v>
      </c>
      <c r="AU30" s="43">
        <f>'BAR BB| Open rates'!AU30*0.85+25</f>
        <v>36405</v>
      </c>
      <c r="AV30" s="43">
        <f>'BAR BB| Open rates'!AV30*0.85+25</f>
        <v>38105</v>
      </c>
      <c r="AW30" s="43">
        <f>'BAR BB| Open rates'!AW30*0.85+25</f>
        <v>36405</v>
      </c>
      <c r="AX30" s="43">
        <f>'BAR BB| Open rates'!AX30*0.85+25</f>
        <v>38105</v>
      </c>
      <c r="AY30" s="43">
        <f>'BAR BB| Open rates'!AY30*0.85+25</f>
        <v>39550</v>
      </c>
      <c r="AZ30" s="43">
        <f>'BAR BB| Open rates'!AZ30*0.85+25</f>
        <v>41420</v>
      </c>
      <c r="BA30" s="43">
        <f>'BAR BB| Open rates'!BA30*0.85+25</f>
        <v>35555</v>
      </c>
      <c r="BB30" s="43">
        <f>'BAR BB| Open rates'!BB30*0.85+25</f>
        <v>34705</v>
      </c>
      <c r="BC30" s="43">
        <f>'BAR BB| Open rates'!BC30*0.85+25</f>
        <v>35555</v>
      </c>
      <c r="BD30" s="43">
        <f>'BAR BB| Open rates'!BD30*0.85+25</f>
        <v>34705</v>
      </c>
      <c r="BE30" s="43">
        <f>'BAR BB| Open rates'!BE30*0.85+25</f>
        <v>35555</v>
      </c>
      <c r="BF30" s="43">
        <f>'BAR BB| Open rates'!BF30*0.85+25</f>
        <v>34705</v>
      </c>
      <c r="BG30" s="43">
        <f>'BAR BB| Open rates'!BG30*0.85+25</f>
        <v>35555</v>
      </c>
      <c r="BH30" s="43">
        <f>'BAR BB| Open rates'!BH30*0.85+25</f>
        <v>34705</v>
      </c>
      <c r="BI30" s="43">
        <f>'BAR BB| Open rates'!BI30*0.85+25</f>
        <v>34705</v>
      </c>
      <c r="BJ30" s="43">
        <f>'BAR BB| Open rates'!BJ30*0.85+25</f>
        <v>35555</v>
      </c>
      <c r="BK30" s="43">
        <f>'BAR BB| Open rates'!BK30*0.85+25</f>
        <v>34705</v>
      </c>
      <c r="BL30" s="43">
        <f>'BAR BB| Open rates'!BL30*0.85+25</f>
        <v>35555</v>
      </c>
      <c r="BM30" s="43">
        <f>'BAR BB| Open rates'!BM30*0.85+25</f>
        <v>34705</v>
      </c>
      <c r="BN30" s="43">
        <f>'BAR BB| Open rates'!BN30*0.85+25</f>
        <v>35555</v>
      </c>
      <c r="BO30" s="43">
        <f>'BAR BB| Open rates'!BO30*0.85+25</f>
        <v>38700</v>
      </c>
      <c r="BP30" s="43">
        <f>'BAR BB| Open rates'!BP30*0.85+25</f>
        <v>40570</v>
      </c>
    </row>
    <row r="31" spans="1:68" s="36" customFormat="1" ht="12" customHeight="1" x14ac:dyDescent="0.2">
      <c r="A31" s="237">
        <v>3</v>
      </c>
      <c r="B31" s="43">
        <f>'BAR BB| Open rates'!B31*0.85+25</f>
        <v>38955</v>
      </c>
      <c r="C31" s="43">
        <f>'BAR BB| Open rates'!C31*0.85+25</f>
        <v>38105</v>
      </c>
      <c r="D31" s="43">
        <f>'BAR BB| Open rates'!D31*0.85+25</f>
        <v>38955</v>
      </c>
      <c r="E31" s="43">
        <f>'BAR BB| Open rates'!E31*0.85+25</f>
        <v>38105</v>
      </c>
      <c r="F31" s="43">
        <f>'BAR BB| Open rates'!F31*0.85+25</f>
        <v>41250</v>
      </c>
      <c r="G31" s="43">
        <f>'BAR BB| Open rates'!G31*0.85+25</f>
        <v>38955</v>
      </c>
      <c r="H31" s="43">
        <f>'BAR BB| Open rates'!H31*0.85+25</f>
        <v>44905</v>
      </c>
      <c r="I31" s="43">
        <f>'BAR BB| Open rates'!I31*0.85+25</f>
        <v>50770</v>
      </c>
      <c r="J31" s="43">
        <f>'BAR BB| Open rates'!J31*0.85+25</f>
        <v>67005</v>
      </c>
      <c r="K31" s="43">
        <f>'BAR BB| Open rates'!K31*0.85+25</f>
        <v>47200</v>
      </c>
      <c r="L31" s="43">
        <f>'BAR BB| Open rates'!L31*0.85+25</f>
        <v>49070</v>
      </c>
      <c r="M31" s="43">
        <f>'BAR BB| Open rates'!M31*0.85+25</f>
        <v>47200</v>
      </c>
      <c r="N31" s="43">
        <f>'BAR BB| Open rates'!N31*0.85+25</f>
        <v>50770</v>
      </c>
      <c r="O31" s="43">
        <f>'BAR BB| Open rates'!O31*0.85+25</f>
        <v>52470</v>
      </c>
      <c r="P31" s="43">
        <f>'BAR BB| Open rates'!P31*0.85+25</f>
        <v>50770</v>
      </c>
      <c r="Q31" s="43">
        <f>'BAR BB| Open rates'!Q31*0.85+25</f>
        <v>52470</v>
      </c>
      <c r="R31" s="43">
        <f>'BAR BB| Open rates'!R31*0.85+25</f>
        <v>50770</v>
      </c>
      <c r="S31" s="43">
        <f>'BAR BB| Open rates'!S31*0.85+25</f>
        <v>52470</v>
      </c>
      <c r="T31" s="43">
        <f>'BAR BB| Open rates'!T31*0.85+25</f>
        <v>50770</v>
      </c>
      <c r="U31" s="43">
        <f>'BAR BB| Open rates'!U31*0.85+25</f>
        <v>52470</v>
      </c>
      <c r="V31" s="43">
        <f>'BAR BB| Open rates'!V31*0.85+25</f>
        <v>50770</v>
      </c>
      <c r="W31" s="43">
        <f>'BAR BB| Open rates'!W31*0.85+25</f>
        <v>52470</v>
      </c>
      <c r="X31" s="43">
        <f>'BAR BB| Open rates'!X31*0.85+25</f>
        <v>50770</v>
      </c>
      <c r="Y31" s="43">
        <f>'BAR BB| Open rates'!Y31*0.85+25</f>
        <v>52470</v>
      </c>
      <c r="Z31" s="43">
        <f>'BAR BB| Open rates'!Z31*0.85+25</f>
        <v>50770</v>
      </c>
      <c r="AA31" s="43">
        <f>'BAR BB| Open rates'!AA31*0.85+25</f>
        <v>52470</v>
      </c>
      <c r="AB31" s="43">
        <f>'BAR BB| Open rates'!AB31*0.85+25</f>
        <v>50770</v>
      </c>
      <c r="AC31" s="43">
        <f>'BAR BB| Open rates'!AC31*0.85+25</f>
        <v>52470</v>
      </c>
      <c r="AD31" s="43">
        <f>'BAR BB| Open rates'!AD31*0.85+25</f>
        <v>47200</v>
      </c>
      <c r="AE31" s="43">
        <f>'BAR BB| Open rates'!AE31*0.85+25</f>
        <v>49070</v>
      </c>
      <c r="AF31" s="43">
        <f>'BAR BB| Open rates'!AF31*0.85+25</f>
        <v>47200</v>
      </c>
      <c r="AG31" s="43">
        <f>'BAR BB| Open rates'!AG31*0.85+25</f>
        <v>45670</v>
      </c>
      <c r="AH31" s="43">
        <f>'BAR BB| Open rates'!AH31*0.85+25</f>
        <v>45670</v>
      </c>
      <c r="AI31" s="43">
        <f>'BAR BB| Open rates'!AI31*0.85+25</f>
        <v>43800</v>
      </c>
      <c r="AJ31" s="43">
        <f>'BAR BB| Open rates'!AJ31*0.85+25</f>
        <v>45670</v>
      </c>
      <c r="AK31" s="43">
        <f>'BAR BB| Open rates'!AK31*0.85+25</f>
        <v>43800</v>
      </c>
      <c r="AL31" s="43">
        <f>'BAR BB| Open rates'!AL31*0.85+25</f>
        <v>45670</v>
      </c>
      <c r="AM31" s="43">
        <f>'BAR BB| Open rates'!AM31*0.85+25</f>
        <v>43800</v>
      </c>
      <c r="AN31" s="43">
        <f>'BAR BB| Open rates'!AN31*0.85+25</f>
        <v>45670</v>
      </c>
      <c r="AO31" s="43">
        <f>'BAR BB| Open rates'!AO31*0.85+25</f>
        <v>43800</v>
      </c>
      <c r="AP31" s="43">
        <f>'BAR BB| Open rates'!AP31*0.85+25</f>
        <v>40655</v>
      </c>
      <c r="AQ31" s="43">
        <f>'BAR BB| Open rates'!AQ31*0.85+25</f>
        <v>38955</v>
      </c>
      <c r="AR31" s="43">
        <f>'BAR BB| Open rates'!AR31*0.85+25</f>
        <v>40655</v>
      </c>
      <c r="AS31" s="43">
        <f>'BAR BB| Open rates'!AS31*0.85+25</f>
        <v>38955</v>
      </c>
      <c r="AT31" s="43">
        <f>'BAR BB| Open rates'!AT31*0.85+25</f>
        <v>40655</v>
      </c>
      <c r="AU31" s="43">
        <f>'BAR BB| Open rates'!AU31*0.85+25</f>
        <v>38955</v>
      </c>
      <c r="AV31" s="43">
        <f>'BAR BB| Open rates'!AV31*0.85+25</f>
        <v>40655</v>
      </c>
      <c r="AW31" s="43">
        <f>'BAR BB| Open rates'!AW31*0.85+25</f>
        <v>38955</v>
      </c>
      <c r="AX31" s="43">
        <f>'BAR BB| Open rates'!AX31*0.85+25</f>
        <v>40655</v>
      </c>
      <c r="AY31" s="43">
        <f>'BAR BB| Open rates'!AY31*0.85+25</f>
        <v>42100</v>
      </c>
      <c r="AZ31" s="43">
        <f>'BAR BB| Open rates'!AZ31*0.85+25</f>
        <v>43970</v>
      </c>
      <c r="BA31" s="43">
        <f>'BAR BB| Open rates'!BA31*0.85+25</f>
        <v>38105</v>
      </c>
      <c r="BB31" s="43">
        <f>'BAR BB| Open rates'!BB31*0.85+25</f>
        <v>37255</v>
      </c>
      <c r="BC31" s="43">
        <f>'BAR BB| Open rates'!BC31*0.85+25</f>
        <v>38105</v>
      </c>
      <c r="BD31" s="43">
        <f>'BAR BB| Open rates'!BD31*0.85+25</f>
        <v>37255</v>
      </c>
      <c r="BE31" s="43">
        <f>'BAR BB| Open rates'!BE31*0.85+25</f>
        <v>38105</v>
      </c>
      <c r="BF31" s="43">
        <f>'BAR BB| Open rates'!BF31*0.85+25</f>
        <v>37255</v>
      </c>
      <c r="BG31" s="43">
        <f>'BAR BB| Open rates'!BG31*0.85+25</f>
        <v>38105</v>
      </c>
      <c r="BH31" s="43">
        <f>'BAR BB| Open rates'!BH31*0.85+25</f>
        <v>37255</v>
      </c>
      <c r="BI31" s="43">
        <f>'BAR BB| Open rates'!BI31*0.85+25</f>
        <v>37255</v>
      </c>
      <c r="BJ31" s="43">
        <f>'BAR BB| Open rates'!BJ31*0.85+25</f>
        <v>38105</v>
      </c>
      <c r="BK31" s="43">
        <f>'BAR BB| Open rates'!BK31*0.85+25</f>
        <v>37255</v>
      </c>
      <c r="BL31" s="43">
        <f>'BAR BB| Open rates'!BL31*0.85+25</f>
        <v>38105</v>
      </c>
      <c r="BM31" s="43">
        <f>'BAR BB| Open rates'!BM31*0.85+25</f>
        <v>37255</v>
      </c>
      <c r="BN31" s="43">
        <f>'BAR BB| Open rates'!BN31*0.85+25</f>
        <v>38105</v>
      </c>
      <c r="BO31" s="43">
        <f>'BAR BB| Open rates'!BO31*0.85+25</f>
        <v>41250</v>
      </c>
      <c r="BP31" s="43">
        <f>'BAR BB| Open rates'!BP31*0.85+25</f>
        <v>43120</v>
      </c>
    </row>
    <row r="32" spans="1:68" s="36" customFormat="1" ht="12" customHeight="1" x14ac:dyDescent="0.2">
      <c r="A32" s="237">
        <v>4</v>
      </c>
      <c r="B32" s="43">
        <f>'BAR BB| Open rates'!B32*0.85+25</f>
        <v>41505</v>
      </c>
      <c r="C32" s="43">
        <f>'BAR BB| Open rates'!C32*0.85+25</f>
        <v>40655</v>
      </c>
      <c r="D32" s="43">
        <f>'BAR BB| Open rates'!D32*0.85+25</f>
        <v>41505</v>
      </c>
      <c r="E32" s="43">
        <f>'BAR BB| Open rates'!E32*0.85+25</f>
        <v>40655</v>
      </c>
      <c r="F32" s="43">
        <f>'BAR BB| Open rates'!F32*0.85+25</f>
        <v>43800</v>
      </c>
      <c r="G32" s="43">
        <f>'BAR BB| Open rates'!G32*0.85+25</f>
        <v>41505</v>
      </c>
      <c r="H32" s="43">
        <f>'BAR BB| Open rates'!H32*0.85+25</f>
        <v>47455</v>
      </c>
      <c r="I32" s="43">
        <f>'BAR BB| Open rates'!I32*0.85+25</f>
        <v>53320</v>
      </c>
      <c r="J32" s="43">
        <f>'BAR BB| Open rates'!J32*0.85+25</f>
        <v>69555</v>
      </c>
      <c r="K32" s="43">
        <f>'BAR BB| Open rates'!K32*0.85+25</f>
        <v>49750</v>
      </c>
      <c r="L32" s="43">
        <f>'BAR BB| Open rates'!L32*0.85+25</f>
        <v>51620</v>
      </c>
      <c r="M32" s="43">
        <f>'BAR BB| Open rates'!M32*0.85+25</f>
        <v>49750</v>
      </c>
      <c r="N32" s="43">
        <f>'BAR BB| Open rates'!N32*0.85+25</f>
        <v>53320</v>
      </c>
      <c r="O32" s="43">
        <f>'BAR BB| Open rates'!O32*0.85+25</f>
        <v>55020</v>
      </c>
      <c r="P32" s="43">
        <f>'BAR BB| Open rates'!P32*0.85+25</f>
        <v>53320</v>
      </c>
      <c r="Q32" s="43">
        <f>'BAR BB| Open rates'!Q32*0.85+25</f>
        <v>55020</v>
      </c>
      <c r="R32" s="43">
        <f>'BAR BB| Open rates'!R32*0.85+25</f>
        <v>53320</v>
      </c>
      <c r="S32" s="43">
        <f>'BAR BB| Open rates'!S32*0.85+25</f>
        <v>55020</v>
      </c>
      <c r="T32" s="43">
        <f>'BAR BB| Open rates'!T32*0.85+25</f>
        <v>53320</v>
      </c>
      <c r="U32" s="43">
        <f>'BAR BB| Open rates'!U32*0.85+25</f>
        <v>55020</v>
      </c>
      <c r="V32" s="43">
        <f>'BAR BB| Open rates'!V32*0.85+25</f>
        <v>53320</v>
      </c>
      <c r="W32" s="43">
        <f>'BAR BB| Open rates'!W32*0.85+25</f>
        <v>55020</v>
      </c>
      <c r="X32" s="43">
        <f>'BAR BB| Open rates'!X32*0.85+25</f>
        <v>53320</v>
      </c>
      <c r="Y32" s="43">
        <f>'BAR BB| Open rates'!Y32*0.85+25</f>
        <v>55020</v>
      </c>
      <c r="Z32" s="43">
        <f>'BAR BB| Open rates'!Z32*0.85+25</f>
        <v>53320</v>
      </c>
      <c r="AA32" s="43">
        <f>'BAR BB| Open rates'!AA32*0.85+25</f>
        <v>55020</v>
      </c>
      <c r="AB32" s="43">
        <f>'BAR BB| Open rates'!AB32*0.85+25</f>
        <v>53320</v>
      </c>
      <c r="AC32" s="43">
        <f>'BAR BB| Open rates'!AC32*0.85+25</f>
        <v>55020</v>
      </c>
      <c r="AD32" s="43">
        <f>'BAR BB| Open rates'!AD32*0.85+25</f>
        <v>49750</v>
      </c>
      <c r="AE32" s="43">
        <f>'BAR BB| Open rates'!AE32*0.85+25</f>
        <v>51620</v>
      </c>
      <c r="AF32" s="43">
        <f>'BAR BB| Open rates'!AF32*0.85+25</f>
        <v>49750</v>
      </c>
      <c r="AG32" s="43">
        <f>'BAR BB| Open rates'!AG32*0.85+25</f>
        <v>48220</v>
      </c>
      <c r="AH32" s="43">
        <f>'BAR BB| Open rates'!AH32*0.85+25</f>
        <v>48220</v>
      </c>
      <c r="AI32" s="43">
        <f>'BAR BB| Open rates'!AI32*0.85+25</f>
        <v>46350</v>
      </c>
      <c r="AJ32" s="43">
        <f>'BAR BB| Open rates'!AJ32*0.85+25</f>
        <v>48220</v>
      </c>
      <c r="AK32" s="43">
        <f>'BAR BB| Open rates'!AK32*0.85+25</f>
        <v>46350</v>
      </c>
      <c r="AL32" s="43">
        <f>'BAR BB| Open rates'!AL32*0.85+25</f>
        <v>48220</v>
      </c>
      <c r="AM32" s="43">
        <f>'BAR BB| Open rates'!AM32*0.85+25</f>
        <v>46350</v>
      </c>
      <c r="AN32" s="43">
        <f>'BAR BB| Open rates'!AN32*0.85+25</f>
        <v>48220</v>
      </c>
      <c r="AO32" s="43">
        <f>'BAR BB| Open rates'!AO32*0.85+25</f>
        <v>46350</v>
      </c>
      <c r="AP32" s="43">
        <f>'BAR BB| Open rates'!AP32*0.85+25</f>
        <v>43205</v>
      </c>
      <c r="AQ32" s="43">
        <f>'BAR BB| Open rates'!AQ32*0.85+25</f>
        <v>41505</v>
      </c>
      <c r="AR32" s="43">
        <f>'BAR BB| Open rates'!AR32*0.85+25</f>
        <v>43205</v>
      </c>
      <c r="AS32" s="43">
        <f>'BAR BB| Open rates'!AS32*0.85+25</f>
        <v>41505</v>
      </c>
      <c r="AT32" s="43">
        <f>'BAR BB| Open rates'!AT32*0.85+25</f>
        <v>43205</v>
      </c>
      <c r="AU32" s="43">
        <f>'BAR BB| Open rates'!AU32*0.85+25</f>
        <v>41505</v>
      </c>
      <c r="AV32" s="43">
        <f>'BAR BB| Open rates'!AV32*0.85+25</f>
        <v>43205</v>
      </c>
      <c r="AW32" s="43">
        <f>'BAR BB| Open rates'!AW32*0.85+25</f>
        <v>41505</v>
      </c>
      <c r="AX32" s="43">
        <f>'BAR BB| Open rates'!AX32*0.85+25</f>
        <v>43205</v>
      </c>
      <c r="AY32" s="43">
        <f>'BAR BB| Open rates'!AY32*0.85+25</f>
        <v>44650</v>
      </c>
      <c r="AZ32" s="43">
        <f>'BAR BB| Open rates'!AZ32*0.85+25</f>
        <v>46520</v>
      </c>
      <c r="BA32" s="43">
        <f>'BAR BB| Open rates'!BA32*0.85+25</f>
        <v>40655</v>
      </c>
      <c r="BB32" s="43">
        <f>'BAR BB| Open rates'!BB32*0.85+25</f>
        <v>39805</v>
      </c>
      <c r="BC32" s="43">
        <f>'BAR BB| Open rates'!BC32*0.85+25</f>
        <v>40655</v>
      </c>
      <c r="BD32" s="43">
        <f>'BAR BB| Open rates'!BD32*0.85+25</f>
        <v>39805</v>
      </c>
      <c r="BE32" s="43">
        <f>'BAR BB| Open rates'!BE32*0.85+25</f>
        <v>40655</v>
      </c>
      <c r="BF32" s="43">
        <f>'BAR BB| Open rates'!BF32*0.85+25</f>
        <v>39805</v>
      </c>
      <c r="BG32" s="43">
        <f>'BAR BB| Open rates'!BG32*0.85+25</f>
        <v>40655</v>
      </c>
      <c r="BH32" s="43">
        <f>'BAR BB| Open rates'!BH32*0.85+25</f>
        <v>39805</v>
      </c>
      <c r="BI32" s="43">
        <f>'BAR BB| Open rates'!BI32*0.85+25</f>
        <v>39805</v>
      </c>
      <c r="BJ32" s="43">
        <f>'BAR BB| Open rates'!BJ32*0.85+25</f>
        <v>40655</v>
      </c>
      <c r="BK32" s="43">
        <f>'BAR BB| Open rates'!BK32*0.85+25</f>
        <v>39805</v>
      </c>
      <c r="BL32" s="43">
        <f>'BAR BB| Open rates'!BL32*0.85+25</f>
        <v>40655</v>
      </c>
      <c r="BM32" s="43">
        <f>'BAR BB| Open rates'!BM32*0.85+25</f>
        <v>39805</v>
      </c>
      <c r="BN32" s="43">
        <f>'BAR BB| Open rates'!BN32*0.85+25</f>
        <v>40655</v>
      </c>
      <c r="BO32" s="43">
        <f>'BAR BB| Open rates'!BO32*0.85+25</f>
        <v>43800</v>
      </c>
      <c r="BP32" s="43">
        <f>'BAR BB| Open rates'!BP32*0.85+25</f>
        <v>45670</v>
      </c>
    </row>
    <row r="33" spans="1:68"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x14ac:dyDescent="0.2">
      <c r="A34" s="237">
        <v>1</v>
      </c>
      <c r="B34" s="43">
        <f>'BAR BB| Open rates'!B34*0.85+25</f>
        <v>42355</v>
      </c>
      <c r="C34" s="43">
        <f>'BAR BB| Open rates'!C34*0.85+25</f>
        <v>41505</v>
      </c>
      <c r="D34" s="43">
        <f>'BAR BB| Open rates'!D34*0.85+25</f>
        <v>42355</v>
      </c>
      <c r="E34" s="43">
        <f>'BAR BB| Open rates'!E34*0.85+25</f>
        <v>41505</v>
      </c>
      <c r="F34" s="43">
        <f>'BAR BB| Open rates'!F34*0.85+25</f>
        <v>44650</v>
      </c>
      <c r="G34" s="43">
        <f>'BAR BB| Open rates'!G34*0.85+25</f>
        <v>42355</v>
      </c>
      <c r="H34" s="43">
        <f>'BAR BB| Open rates'!H34*0.85+25</f>
        <v>58590</v>
      </c>
      <c r="I34" s="43">
        <f>'BAR BB| Open rates'!I34*0.85+25</f>
        <v>64455</v>
      </c>
      <c r="J34" s="43">
        <f>'BAR BB| Open rates'!J34*0.85+25</f>
        <v>80690</v>
      </c>
      <c r="K34" s="43">
        <f>'BAR BB| Open rates'!K34*0.85+25</f>
        <v>60885</v>
      </c>
      <c r="L34" s="43">
        <f>'BAR BB| Open rates'!L34*0.85+25</f>
        <v>62755</v>
      </c>
      <c r="M34" s="43">
        <f>'BAR BB| Open rates'!M34*0.85+25</f>
        <v>60885</v>
      </c>
      <c r="N34" s="43">
        <f>'BAR BB| Open rates'!N34*0.85+25</f>
        <v>64455</v>
      </c>
      <c r="O34" s="43">
        <f>'BAR BB| Open rates'!O34*0.85+25</f>
        <v>66155</v>
      </c>
      <c r="P34" s="43">
        <f>'BAR BB| Open rates'!P34*0.85+25</f>
        <v>64455</v>
      </c>
      <c r="Q34" s="43">
        <f>'BAR BB| Open rates'!Q34*0.85+25</f>
        <v>66155</v>
      </c>
      <c r="R34" s="43">
        <f>'BAR BB| Open rates'!R34*0.85+25</f>
        <v>64455</v>
      </c>
      <c r="S34" s="43">
        <f>'BAR BB| Open rates'!S34*0.85+25</f>
        <v>66155</v>
      </c>
      <c r="T34" s="43">
        <f>'BAR BB| Open rates'!T34*0.85+25</f>
        <v>64455</v>
      </c>
      <c r="U34" s="43">
        <f>'BAR BB| Open rates'!U34*0.85+25</f>
        <v>66155</v>
      </c>
      <c r="V34" s="43">
        <f>'BAR BB| Open rates'!V34*0.85+25</f>
        <v>64455</v>
      </c>
      <c r="W34" s="43">
        <f>'BAR BB| Open rates'!W34*0.85+25</f>
        <v>66155</v>
      </c>
      <c r="X34" s="43">
        <f>'BAR BB| Open rates'!X34*0.85+25</f>
        <v>64455</v>
      </c>
      <c r="Y34" s="43">
        <f>'BAR BB| Open rates'!Y34*0.85+25</f>
        <v>66155</v>
      </c>
      <c r="Z34" s="43">
        <f>'BAR BB| Open rates'!Z34*0.85+25</f>
        <v>64455</v>
      </c>
      <c r="AA34" s="43">
        <f>'BAR BB| Open rates'!AA34*0.85+25</f>
        <v>66155</v>
      </c>
      <c r="AB34" s="43">
        <f>'BAR BB| Open rates'!AB34*0.85+25</f>
        <v>64455</v>
      </c>
      <c r="AC34" s="43">
        <f>'BAR BB| Open rates'!AC34*0.85+25</f>
        <v>66155</v>
      </c>
      <c r="AD34" s="43">
        <f>'BAR BB| Open rates'!AD34*0.85+25</f>
        <v>60885</v>
      </c>
      <c r="AE34" s="43">
        <f>'BAR BB| Open rates'!AE34*0.85+25</f>
        <v>62755</v>
      </c>
      <c r="AF34" s="43">
        <f>'BAR BB| Open rates'!AF34*0.85+25</f>
        <v>60885</v>
      </c>
      <c r="AG34" s="43">
        <f>'BAR BB| Open rates'!AG34*0.85+25</f>
        <v>46520</v>
      </c>
      <c r="AH34" s="43">
        <f>'BAR BB| Open rates'!AH34*0.85+25</f>
        <v>46520</v>
      </c>
      <c r="AI34" s="43">
        <f>'BAR BB| Open rates'!AI34*0.85+25</f>
        <v>44650</v>
      </c>
      <c r="AJ34" s="43">
        <f>'BAR BB| Open rates'!AJ34*0.85+25</f>
        <v>46520</v>
      </c>
      <c r="AK34" s="43">
        <f>'BAR BB| Open rates'!AK34*0.85+25</f>
        <v>44650</v>
      </c>
      <c r="AL34" s="43">
        <f>'BAR BB| Open rates'!AL34*0.85+25</f>
        <v>46520</v>
      </c>
      <c r="AM34" s="43">
        <f>'BAR BB| Open rates'!AM34*0.85+25</f>
        <v>44650</v>
      </c>
      <c r="AN34" s="43">
        <f>'BAR BB| Open rates'!AN34*0.85+25</f>
        <v>46520</v>
      </c>
      <c r="AO34" s="43">
        <f>'BAR BB| Open rates'!AO34*0.85+25</f>
        <v>44650</v>
      </c>
      <c r="AP34" s="43">
        <f>'BAR BB| Open rates'!AP34*0.85+25</f>
        <v>43205</v>
      </c>
      <c r="AQ34" s="43">
        <f>'BAR BB| Open rates'!AQ34*0.85+25</f>
        <v>41505</v>
      </c>
      <c r="AR34" s="43">
        <f>'BAR BB| Open rates'!AR34*0.85+25</f>
        <v>43205</v>
      </c>
      <c r="AS34" s="43">
        <f>'BAR BB| Open rates'!AS34*0.85+25</f>
        <v>41505</v>
      </c>
      <c r="AT34" s="43">
        <f>'BAR BB| Open rates'!AT34*0.85+25</f>
        <v>43205</v>
      </c>
      <c r="AU34" s="43">
        <f>'BAR BB| Open rates'!AU34*0.85+25</f>
        <v>41505</v>
      </c>
      <c r="AV34" s="43">
        <f>'BAR BB| Open rates'!AV34*0.85+25</f>
        <v>43205</v>
      </c>
      <c r="AW34" s="43">
        <f>'BAR BB| Open rates'!AW34*0.85+25</f>
        <v>41505</v>
      </c>
      <c r="AX34" s="43">
        <f>'BAR BB| Open rates'!AX34*0.85+25</f>
        <v>43205</v>
      </c>
      <c r="AY34" s="43">
        <f>'BAR BB| Open rates'!AY34*0.85+25</f>
        <v>44650</v>
      </c>
      <c r="AZ34" s="43">
        <f>'BAR BB| Open rates'!AZ34*0.85+25</f>
        <v>46520</v>
      </c>
      <c r="BA34" s="43">
        <f>'BAR BB| Open rates'!BA34*0.85+25</f>
        <v>40655</v>
      </c>
      <c r="BB34" s="43">
        <f>'BAR BB| Open rates'!BB34*0.85+25</f>
        <v>36405</v>
      </c>
      <c r="BC34" s="43">
        <f>'BAR BB| Open rates'!BC34*0.85+25</f>
        <v>37255</v>
      </c>
      <c r="BD34" s="43">
        <f>'BAR BB| Open rates'!BD34*0.85+25</f>
        <v>36405</v>
      </c>
      <c r="BE34" s="43">
        <f>'BAR BB| Open rates'!BE34*0.85+25</f>
        <v>37255</v>
      </c>
      <c r="BF34" s="43">
        <f>'BAR BB| Open rates'!BF34*0.85+25</f>
        <v>36405</v>
      </c>
      <c r="BG34" s="43">
        <f>'BAR BB| Open rates'!BG34*0.85+25</f>
        <v>37255</v>
      </c>
      <c r="BH34" s="43">
        <f>'BAR BB| Open rates'!BH34*0.85+25</f>
        <v>36405</v>
      </c>
      <c r="BI34" s="43">
        <f>'BAR BB| Open rates'!BI34*0.85+25</f>
        <v>36405</v>
      </c>
      <c r="BJ34" s="43">
        <f>'BAR BB| Open rates'!BJ34*0.85+25</f>
        <v>37255</v>
      </c>
      <c r="BK34" s="43">
        <f>'BAR BB| Open rates'!BK34*0.85+25</f>
        <v>36405</v>
      </c>
      <c r="BL34" s="43">
        <f>'BAR BB| Open rates'!BL34*0.85+25</f>
        <v>37255</v>
      </c>
      <c r="BM34" s="43">
        <f>'BAR BB| Open rates'!BM34*0.85+25</f>
        <v>36405</v>
      </c>
      <c r="BN34" s="43">
        <f>'BAR BB| Open rates'!BN34*0.85+25</f>
        <v>37255</v>
      </c>
      <c r="BO34" s="43">
        <f>'BAR BB| Open rates'!BO34*0.85+25</f>
        <v>40400</v>
      </c>
      <c r="BP34" s="43">
        <f>'BAR BB| Open rates'!BP34*0.85+25</f>
        <v>42270</v>
      </c>
    </row>
    <row r="35" spans="1:68" x14ac:dyDescent="0.2">
      <c r="A35" s="237">
        <v>2</v>
      </c>
      <c r="B35" s="43">
        <f>'BAR BB| Open rates'!B35*0.85+25</f>
        <v>44905</v>
      </c>
      <c r="C35" s="43">
        <f>'BAR BB| Open rates'!C35*0.85+25</f>
        <v>44055</v>
      </c>
      <c r="D35" s="43">
        <f>'BAR BB| Open rates'!D35*0.85+25</f>
        <v>44905</v>
      </c>
      <c r="E35" s="43">
        <f>'BAR BB| Open rates'!E35*0.85+25</f>
        <v>44055</v>
      </c>
      <c r="F35" s="43">
        <f>'BAR BB| Open rates'!F35*0.85+25</f>
        <v>47200</v>
      </c>
      <c r="G35" s="43">
        <f>'BAR BB| Open rates'!G35*0.85+25</f>
        <v>44905</v>
      </c>
      <c r="H35" s="43">
        <f>'BAR BB| Open rates'!H35*0.85+25</f>
        <v>61140</v>
      </c>
      <c r="I35" s="43">
        <f>'BAR BB| Open rates'!I35*0.85+25</f>
        <v>67005</v>
      </c>
      <c r="J35" s="43">
        <f>'BAR BB| Open rates'!J35*0.85+25</f>
        <v>83240</v>
      </c>
      <c r="K35" s="43">
        <f>'BAR BB| Open rates'!K35*0.85+25</f>
        <v>63435</v>
      </c>
      <c r="L35" s="43">
        <f>'BAR BB| Open rates'!L35*0.85+25</f>
        <v>65305</v>
      </c>
      <c r="M35" s="43">
        <f>'BAR BB| Open rates'!M35*0.85+25</f>
        <v>63435</v>
      </c>
      <c r="N35" s="43">
        <f>'BAR BB| Open rates'!N35*0.85+25</f>
        <v>67005</v>
      </c>
      <c r="O35" s="43">
        <f>'BAR BB| Open rates'!O35*0.85+25</f>
        <v>68705</v>
      </c>
      <c r="P35" s="43">
        <f>'BAR BB| Open rates'!P35*0.85+25</f>
        <v>67005</v>
      </c>
      <c r="Q35" s="43">
        <f>'BAR BB| Open rates'!Q35*0.85+25</f>
        <v>68705</v>
      </c>
      <c r="R35" s="43">
        <f>'BAR BB| Open rates'!R35*0.85+25</f>
        <v>67005</v>
      </c>
      <c r="S35" s="43">
        <f>'BAR BB| Open rates'!S35*0.85+25</f>
        <v>68705</v>
      </c>
      <c r="T35" s="43">
        <f>'BAR BB| Open rates'!T35*0.85+25</f>
        <v>67005</v>
      </c>
      <c r="U35" s="43">
        <f>'BAR BB| Open rates'!U35*0.85+25</f>
        <v>68705</v>
      </c>
      <c r="V35" s="43">
        <f>'BAR BB| Open rates'!V35*0.85+25</f>
        <v>67005</v>
      </c>
      <c r="W35" s="43">
        <f>'BAR BB| Open rates'!W35*0.85+25</f>
        <v>68705</v>
      </c>
      <c r="X35" s="43">
        <f>'BAR BB| Open rates'!X35*0.85+25</f>
        <v>67005</v>
      </c>
      <c r="Y35" s="43">
        <f>'BAR BB| Open rates'!Y35*0.85+25</f>
        <v>68705</v>
      </c>
      <c r="Z35" s="43">
        <f>'BAR BB| Open rates'!Z35*0.85+25</f>
        <v>67005</v>
      </c>
      <c r="AA35" s="43">
        <f>'BAR BB| Open rates'!AA35*0.85+25</f>
        <v>68705</v>
      </c>
      <c r="AB35" s="43">
        <f>'BAR BB| Open rates'!AB35*0.85+25</f>
        <v>67005</v>
      </c>
      <c r="AC35" s="43">
        <f>'BAR BB| Open rates'!AC35*0.85+25</f>
        <v>68705</v>
      </c>
      <c r="AD35" s="43">
        <f>'BAR BB| Open rates'!AD35*0.85+25</f>
        <v>63435</v>
      </c>
      <c r="AE35" s="43">
        <f>'BAR BB| Open rates'!AE35*0.85+25</f>
        <v>65305</v>
      </c>
      <c r="AF35" s="43">
        <f>'BAR BB| Open rates'!AF35*0.85+25</f>
        <v>63435</v>
      </c>
      <c r="AG35" s="43">
        <f>'BAR BB| Open rates'!AG35*0.85+25</f>
        <v>49070</v>
      </c>
      <c r="AH35" s="43">
        <f>'BAR BB| Open rates'!AH35*0.85+25</f>
        <v>49070</v>
      </c>
      <c r="AI35" s="43">
        <f>'BAR BB| Open rates'!AI35*0.85+25</f>
        <v>47200</v>
      </c>
      <c r="AJ35" s="43">
        <f>'BAR BB| Open rates'!AJ35*0.85+25</f>
        <v>49070</v>
      </c>
      <c r="AK35" s="43">
        <f>'BAR BB| Open rates'!AK35*0.85+25</f>
        <v>47200</v>
      </c>
      <c r="AL35" s="43">
        <f>'BAR BB| Open rates'!AL35*0.85+25</f>
        <v>49070</v>
      </c>
      <c r="AM35" s="43">
        <f>'BAR BB| Open rates'!AM35*0.85+25</f>
        <v>47200</v>
      </c>
      <c r="AN35" s="43">
        <f>'BAR BB| Open rates'!AN35*0.85+25</f>
        <v>49070</v>
      </c>
      <c r="AO35" s="43">
        <f>'BAR BB| Open rates'!AO35*0.85+25</f>
        <v>47200</v>
      </c>
      <c r="AP35" s="43">
        <f>'BAR BB| Open rates'!AP35*0.85+25</f>
        <v>45755</v>
      </c>
      <c r="AQ35" s="43">
        <f>'BAR BB| Open rates'!AQ35*0.85+25</f>
        <v>44055</v>
      </c>
      <c r="AR35" s="43">
        <f>'BAR BB| Open rates'!AR35*0.85+25</f>
        <v>45755</v>
      </c>
      <c r="AS35" s="43">
        <f>'BAR BB| Open rates'!AS35*0.85+25</f>
        <v>44055</v>
      </c>
      <c r="AT35" s="43">
        <f>'BAR BB| Open rates'!AT35*0.85+25</f>
        <v>45755</v>
      </c>
      <c r="AU35" s="43">
        <f>'BAR BB| Open rates'!AU35*0.85+25</f>
        <v>44055</v>
      </c>
      <c r="AV35" s="43">
        <f>'BAR BB| Open rates'!AV35*0.85+25</f>
        <v>45755</v>
      </c>
      <c r="AW35" s="43">
        <f>'BAR BB| Open rates'!AW35*0.85+25</f>
        <v>44055</v>
      </c>
      <c r="AX35" s="43">
        <f>'BAR BB| Open rates'!AX35*0.85+25</f>
        <v>45755</v>
      </c>
      <c r="AY35" s="43">
        <f>'BAR BB| Open rates'!AY35*0.85+25</f>
        <v>47200</v>
      </c>
      <c r="AZ35" s="43">
        <f>'BAR BB| Open rates'!AZ35*0.85+25</f>
        <v>49070</v>
      </c>
      <c r="BA35" s="43">
        <f>'BAR BB| Open rates'!BA35*0.85+25</f>
        <v>43205</v>
      </c>
      <c r="BB35" s="43">
        <f>'BAR BB| Open rates'!BB35*0.85+25</f>
        <v>38955</v>
      </c>
      <c r="BC35" s="43">
        <f>'BAR BB| Open rates'!BC35*0.85+25</f>
        <v>39805</v>
      </c>
      <c r="BD35" s="43">
        <f>'BAR BB| Open rates'!BD35*0.85+25</f>
        <v>38955</v>
      </c>
      <c r="BE35" s="43">
        <f>'BAR BB| Open rates'!BE35*0.85+25</f>
        <v>39805</v>
      </c>
      <c r="BF35" s="43">
        <f>'BAR BB| Open rates'!BF35*0.85+25</f>
        <v>38955</v>
      </c>
      <c r="BG35" s="43">
        <f>'BAR BB| Open rates'!BG35*0.85+25</f>
        <v>39805</v>
      </c>
      <c r="BH35" s="43">
        <f>'BAR BB| Open rates'!BH35*0.85+25</f>
        <v>38955</v>
      </c>
      <c r="BI35" s="43">
        <f>'BAR BB| Open rates'!BI35*0.85+25</f>
        <v>38955</v>
      </c>
      <c r="BJ35" s="43">
        <f>'BAR BB| Open rates'!BJ35*0.85+25</f>
        <v>39805</v>
      </c>
      <c r="BK35" s="43">
        <f>'BAR BB| Open rates'!BK35*0.85+25</f>
        <v>38955</v>
      </c>
      <c r="BL35" s="43">
        <f>'BAR BB| Open rates'!BL35*0.85+25</f>
        <v>39805</v>
      </c>
      <c r="BM35" s="43">
        <f>'BAR BB| Open rates'!BM35*0.85+25</f>
        <v>38955</v>
      </c>
      <c r="BN35" s="43">
        <f>'BAR BB| Open rates'!BN35*0.85+25</f>
        <v>39805</v>
      </c>
      <c r="BO35" s="43">
        <f>'BAR BB| Open rates'!BO35*0.85+25</f>
        <v>42950</v>
      </c>
      <c r="BP35" s="43">
        <f>'BAR BB| Open rates'!BP35*0.85+25</f>
        <v>44820</v>
      </c>
    </row>
    <row r="36" spans="1:68" x14ac:dyDescent="0.2">
      <c r="A36" s="237">
        <v>3</v>
      </c>
      <c r="B36" s="43">
        <f>'BAR BB| Open rates'!B36*0.85+25</f>
        <v>47455</v>
      </c>
      <c r="C36" s="43">
        <f>'BAR BB| Open rates'!C36*0.85+25</f>
        <v>46605</v>
      </c>
      <c r="D36" s="43">
        <f>'BAR BB| Open rates'!D36*0.85+25</f>
        <v>47455</v>
      </c>
      <c r="E36" s="43">
        <f>'BAR BB| Open rates'!E36*0.85+25</f>
        <v>46605</v>
      </c>
      <c r="F36" s="43">
        <f>'BAR BB| Open rates'!F36*0.85+25</f>
        <v>49750</v>
      </c>
      <c r="G36" s="43">
        <f>'BAR BB| Open rates'!G36*0.85+25</f>
        <v>47455</v>
      </c>
      <c r="H36" s="43">
        <f>'BAR BB| Open rates'!H36*0.85+25</f>
        <v>63690</v>
      </c>
      <c r="I36" s="43">
        <f>'BAR BB| Open rates'!I36*0.85+25</f>
        <v>69555</v>
      </c>
      <c r="J36" s="43">
        <f>'BAR BB| Open rates'!J36*0.85+25</f>
        <v>85790</v>
      </c>
      <c r="K36" s="43">
        <f>'BAR BB| Open rates'!K36*0.85+25</f>
        <v>65985</v>
      </c>
      <c r="L36" s="43">
        <f>'BAR BB| Open rates'!L36*0.85+25</f>
        <v>67855</v>
      </c>
      <c r="M36" s="43">
        <f>'BAR BB| Open rates'!M36*0.85+25</f>
        <v>65985</v>
      </c>
      <c r="N36" s="43">
        <f>'BAR BB| Open rates'!N36*0.85+25</f>
        <v>69555</v>
      </c>
      <c r="O36" s="43">
        <f>'BAR BB| Open rates'!O36*0.85+25</f>
        <v>71255</v>
      </c>
      <c r="P36" s="43">
        <f>'BAR BB| Open rates'!P36*0.85+25</f>
        <v>69555</v>
      </c>
      <c r="Q36" s="43">
        <f>'BAR BB| Open rates'!Q36*0.85+25</f>
        <v>71255</v>
      </c>
      <c r="R36" s="43">
        <f>'BAR BB| Open rates'!R36*0.85+25</f>
        <v>69555</v>
      </c>
      <c r="S36" s="43">
        <f>'BAR BB| Open rates'!S36*0.85+25</f>
        <v>71255</v>
      </c>
      <c r="T36" s="43">
        <f>'BAR BB| Open rates'!T36*0.85+25</f>
        <v>69555</v>
      </c>
      <c r="U36" s="43">
        <f>'BAR BB| Open rates'!U36*0.85+25</f>
        <v>71255</v>
      </c>
      <c r="V36" s="43">
        <f>'BAR BB| Open rates'!V36*0.85+25</f>
        <v>69555</v>
      </c>
      <c r="W36" s="43">
        <f>'BAR BB| Open rates'!W36*0.85+25</f>
        <v>71255</v>
      </c>
      <c r="X36" s="43">
        <f>'BAR BB| Open rates'!X36*0.85+25</f>
        <v>69555</v>
      </c>
      <c r="Y36" s="43">
        <f>'BAR BB| Open rates'!Y36*0.85+25</f>
        <v>71255</v>
      </c>
      <c r="Z36" s="43">
        <f>'BAR BB| Open rates'!Z36*0.85+25</f>
        <v>69555</v>
      </c>
      <c r="AA36" s="43">
        <f>'BAR BB| Open rates'!AA36*0.85+25</f>
        <v>71255</v>
      </c>
      <c r="AB36" s="43">
        <f>'BAR BB| Open rates'!AB36*0.85+25</f>
        <v>69555</v>
      </c>
      <c r="AC36" s="43">
        <f>'BAR BB| Open rates'!AC36*0.85+25</f>
        <v>71255</v>
      </c>
      <c r="AD36" s="43">
        <f>'BAR BB| Open rates'!AD36*0.85+25</f>
        <v>65985</v>
      </c>
      <c r="AE36" s="43">
        <f>'BAR BB| Open rates'!AE36*0.85+25</f>
        <v>67855</v>
      </c>
      <c r="AF36" s="43">
        <f>'BAR BB| Open rates'!AF36*0.85+25</f>
        <v>65985</v>
      </c>
      <c r="AG36" s="43">
        <f>'BAR BB| Open rates'!AG36*0.85+25</f>
        <v>51620</v>
      </c>
      <c r="AH36" s="43">
        <f>'BAR BB| Open rates'!AH36*0.85+25</f>
        <v>51620</v>
      </c>
      <c r="AI36" s="43">
        <f>'BAR BB| Open rates'!AI36*0.85+25</f>
        <v>49750</v>
      </c>
      <c r="AJ36" s="43">
        <f>'BAR BB| Open rates'!AJ36*0.85+25</f>
        <v>51620</v>
      </c>
      <c r="AK36" s="43">
        <f>'BAR BB| Open rates'!AK36*0.85+25</f>
        <v>49750</v>
      </c>
      <c r="AL36" s="43">
        <f>'BAR BB| Open rates'!AL36*0.85+25</f>
        <v>51620</v>
      </c>
      <c r="AM36" s="43">
        <f>'BAR BB| Open rates'!AM36*0.85+25</f>
        <v>49750</v>
      </c>
      <c r="AN36" s="43">
        <f>'BAR BB| Open rates'!AN36*0.85+25</f>
        <v>51620</v>
      </c>
      <c r="AO36" s="43">
        <f>'BAR BB| Open rates'!AO36*0.85+25</f>
        <v>49750</v>
      </c>
      <c r="AP36" s="43">
        <f>'BAR BB| Open rates'!AP36*0.85+25</f>
        <v>48305</v>
      </c>
      <c r="AQ36" s="43">
        <f>'BAR BB| Open rates'!AQ36*0.85+25</f>
        <v>46605</v>
      </c>
      <c r="AR36" s="43">
        <f>'BAR BB| Open rates'!AR36*0.85+25</f>
        <v>48305</v>
      </c>
      <c r="AS36" s="43">
        <f>'BAR BB| Open rates'!AS36*0.85+25</f>
        <v>46605</v>
      </c>
      <c r="AT36" s="43">
        <f>'BAR BB| Open rates'!AT36*0.85+25</f>
        <v>48305</v>
      </c>
      <c r="AU36" s="43">
        <f>'BAR BB| Open rates'!AU36*0.85+25</f>
        <v>46605</v>
      </c>
      <c r="AV36" s="43">
        <f>'BAR BB| Open rates'!AV36*0.85+25</f>
        <v>48305</v>
      </c>
      <c r="AW36" s="43">
        <f>'BAR BB| Open rates'!AW36*0.85+25</f>
        <v>46605</v>
      </c>
      <c r="AX36" s="43">
        <f>'BAR BB| Open rates'!AX36*0.85+25</f>
        <v>48305</v>
      </c>
      <c r="AY36" s="43">
        <f>'BAR BB| Open rates'!AY36*0.85+25</f>
        <v>49750</v>
      </c>
      <c r="AZ36" s="43">
        <f>'BAR BB| Open rates'!AZ36*0.85+25</f>
        <v>51620</v>
      </c>
      <c r="BA36" s="43">
        <f>'BAR BB| Open rates'!BA36*0.85+25</f>
        <v>45755</v>
      </c>
      <c r="BB36" s="43">
        <f>'BAR BB| Open rates'!BB36*0.85+25</f>
        <v>41505</v>
      </c>
      <c r="BC36" s="43">
        <f>'BAR BB| Open rates'!BC36*0.85+25</f>
        <v>42355</v>
      </c>
      <c r="BD36" s="43">
        <f>'BAR BB| Open rates'!BD36*0.85+25</f>
        <v>41505</v>
      </c>
      <c r="BE36" s="43">
        <f>'BAR BB| Open rates'!BE36*0.85+25</f>
        <v>42355</v>
      </c>
      <c r="BF36" s="43">
        <f>'BAR BB| Open rates'!BF36*0.85+25</f>
        <v>41505</v>
      </c>
      <c r="BG36" s="43">
        <f>'BAR BB| Open rates'!BG36*0.85+25</f>
        <v>42355</v>
      </c>
      <c r="BH36" s="43">
        <f>'BAR BB| Open rates'!BH36*0.85+25</f>
        <v>41505</v>
      </c>
      <c r="BI36" s="43">
        <f>'BAR BB| Open rates'!BI36*0.85+25</f>
        <v>41505</v>
      </c>
      <c r="BJ36" s="43">
        <f>'BAR BB| Open rates'!BJ36*0.85+25</f>
        <v>42355</v>
      </c>
      <c r="BK36" s="43">
        <f>'BAR BB| Open rates'!BK36*0.85+25</f>
        <v>41505</v>
      </c>
      <c r="BL36" s="43">
        <f>'BAR BB| Open rates'!BL36*0.85+25</f>
        <v>42355</v>
      </c>
      <c r="BM36" s="43">
        <f>'BAR BB| Open rates'!BM36*0.85+25</f>
        <v>41505</v>
      </c>
      <c r="BN36" s="43">
        <f>'BAR BB| Open rates'!BN36*0.85+25</f>
        <v>42355</v>
      </c>
      <c r="BO36" s="43">
        <f>'BAR BB| Open rates'!BO36*0.85+25</f>
        <v>45500</v>
      </c>
      <c r="BP36" s="43">
        <f>'BAR BB| Open rates'!BP36*0.85+25</f>
        <v>47370</v>
      </c>
    </row>
    <row r="37" spans="1:68" x14ac:dyDescent="0.2">
      <c r="A37" s="237">
        <v>4</v>
      </c>
      <c r="B37" s="43">
        <f>'BAR BB| Open rates'!B37*0.85+25</f>
        <v>50005</v>
      </c>
      <c r="C37" s="43">
        <f>'BAR BB| Open rates'!C37*0.85+25</f>
        <v>49155</v>
      </c>
      <c r="D37" s="43">
        <f>'BAR BB| Open rates'!D37*0.85+25</f>
        <v>50005</v>
      </c>
      <c r="E37" s="43">
        <f>'BAR BB| Open rates'!E37*0.85+25</f>
        <v>49155</v>
      </c>
      <c r="F37" s="43">
        <f>'BAR BB| Open rates'!F37*0.85+25</f>
        <v>52300</v>
      </c>
      <c r="G37" s="43">
        <f>'BAR BB| Open rates'!G37*0.85+25</f>
        <v>50005</v>
      </c>
      <c r="H37" s="43">
        <f>'BAR BB| Open rates'!H37*0.85+25</f>
        <v>66240</v>
      </c>
      <c r="I37" s="43">
        <f>'BAR BB| Open rates'!I37*0.85+25</f>
        <v>72105</v>
      </c>
      <c r="J37" s="43">
        <f>'BAR BB| Open rates'!J37*0.85+25</f>
        <v>88340</v>
      </c>
      <c r="K37" s="43">
        <f>'BAR BB| Open rates'!K37*0.85+25</f>
        <v>68535</v>
      </c>
      <c r="L37" s="43">
        <f>'BAR BB| Open rates'!L37*0.85+25</f>
        <v>70405</v>
      </c>
      <c r="M37" s="43">
        <f>'BAR BB| Open rates'!M37*0.85+25</f>
        <v>68535</v>
      </c>
      <c r="N37" s="43">
        <f>'BAR BB| Open rates'!N37*0.85+25</f>
        <v>72105</v>
      </c>
      <c r="O37" s="43">
        <f>'BAR BB| Open rates'!O37*0.85+25</f>
        <v>73805</v>
      </c>
      <c r="P37" s="43">
        <f>'BAR BB| Open rates'!P37*0.85+25</f>
        <v>72105</v>
      </c>
      <c r="Q37" s="43">
        <f>'BAR BB| Open rates'!Q37*0.85+25</f>
        <v>73805</v>
      </c>
      <c r="R37" s="43">
        <f>'BAR BB| Open rates'!R37*0.85+25</f>
        <v>72105</v>
      </c>
      <c r="S37" s="43">
        <f>'BAR BB| Open rates'!S37*0.85+25</f>
        <v>73805</v>
      </c>
      <c r="T37" s="43">
        <f>'BAR BB| Open rates'!T37*0.85+25</f>
        <v>72105</v>
      </c>
      <c r="U37" s="43">
        <f>'BAR BB| Open rates'!U37*0.85+25</f>
        <v>73805</v>
      </c>
      <c r="V37" s="43">
        <f>'BAR BB| Open rates'!V37*0.85+25</f>
        <v>72105</v>
      </c>
      <c r="W37" s="43">
        <f>'BAR BB| Open rates'!W37*0.85+25</f>
        <v>73805</v>
      </c>
      <c r="X37" s="43">
        <f>'BAR BB| Open rates'!X37*0.85+25</f>
        <v>72105</v>
      </c>
      <c r="Y37" s="43">
        <f>'BAR BB| Open rates'!Y37*0.85+25</f>
        <v>73805</v>
      </c>
      <c r="Z37" s="43">
        <f>'BAR BB| Open rates'!Z37*0.85+25</f>
        <v>72105</v>
      </c>
      <c r="AA37" s="43">
        <f>'BAR BB| Open rates'!AA37*0.85+25</f>
        <v>73805</v>
      </c>
      <c r="AB37" s="43">
        <f>'BAR BB| Open rates'!AB37*0.85+25</f>
        <v>72105</v>
      </c>
      <c r="AC37" s="43">
        <f>'BAR BB| Open rates'!AC37*0.85+25</f>
        <v>73805</v>
      </c>
      <c r="AD37" s="43">
        <f>'BAR BB| Open rates'!AD37*0.85+25</f>
        <v>68535</v>
      </c>
      <c r="AE37" s="43">
        <f>'BAR BB| Open rates'!AE37*0.85+25</f>
        <v>70405</v>
      </c>
      <c r="AF37" s="43">
        <f>'BAR BB| Open rates'!AF37*0.85+25</f>
        <v>68535</v>
      </c>
      <c r="AG37" s="43">
        <f>'BAR BB| Open rates'!AG37*0.85+25</f>
        <v>54170</v>
      </c>
      <c r="AH37" s="43">
        <f>'BAR BB| Open rates'!AH37*0.85+25</f>
        <v>54170</v>
      </c>
      <c r="AI37" s="43">
        <f>'BAR BB| Open rates'!AI37*0.85+25</f>
        <v>52300</v>
      </c>
      <c r="AJ37" s="43">
        <f>'BAR BB| Open rates'!AJ37*0.85+25</f>
        <v>54170</v>
      </c>
      <c r="AK37" s="43">
        <f>'BAR BB| Open rates'!AK37*0.85+25</f>
        <v>52300</v>
      </c>
      <c r="AL37" s="43">
        <f>'BAR BB| Open rates'!AL37*0.85+25</f>
        <v>54170</v>
      </c>
      <c r="AM37" s="43">
        <f>'BAR BB| Open rates'!AM37*0.85+25</f>
        <v>52300</v>
      </c>
      <c r="AN37" s="43">
        <f>'BAR BB| Open rates'!AN37*0.85+25</f>
        <v>54170</v>
      </c>
      <c r="AO37" s="43">
        <f>'BAR BB| Open rates'!AO37*0.85+25</f>
        <v>52300</v>
      </c>
      <c r="AP37" s="43">
        <f>'BAR BB| Open rates'!AP37*0.85+25</f>
        <v>50855</v>
      </c>
      <c r="AQ37" s="43">
        <f>'BAR BB| Open rates'!AQ37*0.85+25</f>
        <v>49155</v>
      </c>
      <c r="AR37" s="43">
        <f>'BAR BB| Open rates'!AR37*0.85+25</f>
        <v>50855</v>
      </c>
      <c r="AS37" s="43">
        <f>'BAR BB| Open rates'!AS37*0.85+25</f>
        <v>49155</v>
      </c>
      <c r="AT37" s="43">
        <f>'BAR BB| Open rates'!AT37*0.85+25</f>
        <v>50855</v>
      </c>
      <c r="AU37" s="43">
        <f>'BAR BB| Open rates'!AU37*0.85+25</f>
        <v>49155</v>
      </c>
      <c r="AV37" s="43">
        <f>'BAR BB| Open rates'!AV37*0.85+25</f>
        <v>50855</v>
      </c>
      <c r="AW37" s="43">
        <f>'BAR BB| Open rates'!AW37*0.85+25</f>
        <v>49155</v>
      </c>
      <c r="AX37" s="43">
        <f>'BAR BB| Open rates'!AX37*0.85+25</f>
        <v>50855</v>
      </c>
      <c r="AY37" s="43">
        <f>'BAR BB| Open rates'!AY37*0.85+25</f>
        <v>52300</v>
      </c>
      <c r="AZ37" s="43">
        <f>'BAR BB| Open rates'!AZ37*0.85+25</f>
        <v>54170</v>
      </c>
      <c r="BA37" s="43">
        <f>'BAR BB| Open rates'!BA37*0.85+25</f>
        <v>48305</v>
      </c>
      <c r="BB37" s="43">
        <f>'BAR BB| Open rates'!BB37*0.85+25</f>
        <v>44055</v>
      </c>
      <c r="BC37" s="43">
        <f>'BAR BB| Open rates'!BC37*0.85+25</f>
        <v>44905</v>
      </c>
      <c r="BD37" s="43">
        <f>'BAR BB| Open rates'!BD37*0.85+25</f>
        <v>44055</v>
      </c>
      <c r="BE37" s="43">
        <f>'BAR BB| Open rates'!BE37*0.85+25</f>
        <v>44905</v>
      </c>
      <c r="BF37" s="43">
        <f>'BAR BB| Open rates'!BF37*0.85+25</f>
        <v>44055</v>
      </c>
      <c r="BG37" s="43">
        <f>'BAR BB| Open rates'!BG37*0.85+25</f>
        <v>44905</v>
      </c>
      <c r="BH37" s="43">
        <f>'BAR BB| Open rates'!BH37*0.85+25</f>
        <v>44055</v>
      </c>
      <c r="BI37" s="43">
        <f>'BAR BB| Open rates'!BI37*0.85+25</f>
        <v>44055</v>
      </c>
      <c r="BJ37" s="43">
        <f>'BAR BB| Open rates'!BJ37*0.85+25</f>
        <v>44905</v>
      </c>
      <c r="BK37" s="43">
        <f>'BAR BB| Open rates'!BK37*0.85+25</f>
        <v>44055</v>
      </c>
      <c r="BL37" s="43">
        <f>'BAR BB| Open rates'!BL37*0.85+25</f>
        <v>44905</v>
      </c>
      <c r="BM37" s="43">
        <f>'BAR BB| Open rates'!BM37*0.85+25</f>
        <v>44055</v>
      </c>
      <c r="BN37" s="43">
        <f>'BAR BB| Open rates'!BN37*0.85+25</f>
        <v>44905</v>
      </c>
      <c r="BO37" s="43">
        <f>'BAR BB| Open rates'!BO37*0.85+25</f>
        <v>48050</v>
      </c>
      <c r="BP37" s="43">
        <f>'BAR BB| Open rates'!BP37*0.85+25</f>
        <v>49920</v>
      </c>
    </row>
    <row r="38" spans="1:68" x14ac:dyDescent="0.2">
      <c r="A38" s="237">
        <v>5</v>
      </c>
      <c r="B38" s="43">
        <f>'BAR BB| Open rates'!B38*0.85+25</f>
        <v>52555</v>
      </c>
      <c r="C38" s="43">
        <f>'BAR BB| Open rates'!C38*0.85+25</f>
        <v>51705</v>
      </c>
      <c r="D38" s="43">
        <f>'BAR BB| Open rates'!D38*0.85+25</f>
        <v>52555</v>
      </c>
      <c r="E38" s="43">
        <f>'BAR BB| Open rates'!E38*0.85+25</f>
        <v>51705</v>
      </c>
      <c r="F38" s="43">
        <f>'BAR BB| Open rates'!F38*0.85+25</f>
        <v>54850</v>
      </c>
      <c r="G38" s="43">
        <f>'BAR BB| Open rates'!G38*0.85+25</f>
        <v>52555</v>
      </c>
      <c r="H38" s="43">
        <f>'BAR BB| Open rates'!H38*0.85+25</f>
        <v>68790</v>
      </c>
      <c r="I38" s="43">
        <f>'BAR BB| Open rates'!I38*0.85+25</f>
        <v>74655</v>
      </c>
      <c r="J38" s="43">
        <f>'BAR BB| Open rates'!J38*0.85+25</f>
        <v>90890</v>
      </c>
      <c r="K38" s="43">
        <f>'BAR BB| Open rates'!K38*0.85+25</f>
        <v>71085</v>
      </c>
      <c r="L38" s="43">
        <f>'BAR BB| Open rates'!L38*0.85+25</f>
        <v>72955</v>
      </c>
      <c r="M38" s="43">
        <f>'BAR BB| Open rates'!M38*0.85+25</f>
        <v>71085</v>
      </c>
      <c r="N38" s="43">
        <f>'BAR BB| Open rates'!N38*0.85+25</f>
        <v>74655</v>
      </c>
      <c r="O38" s="43">
        <f>'BAR BB| Open rates'!O38*0.85+25</f>
        <v>76355</v>
      </c>
      <c r="P38" s="43">
        <f>'BAR BB| Open rates'!P38*0.85+25</f>
        <v>74655</v>
      </c>
      <c r="Q38" s="43">
        <f>'BAR BB| Open rates'!Q38*0.85+25</f>
        <v>76355</v>
      </c>
      <c r="R38" s="43">
        <f>'BAR BB| Open rates'!R38*0.85+25</f>
        <v>74655</v>
      </c>
      <c r="S38" s="43">
        <f>'BAR BB| Open rates'!S38*0.85+25</f>
        <v>76355</v>
      </c>
      <c r="T38" s="43">
        <f>'BAR BB| Open rates'!T38*0.85+25</f>
        <v>74655</v>
      </c>
      <c r="U38" s="43">
        <f>'BAR BB| Open rates'!U38*0.85+25</f>
        <v>76355</v>
      </c>
      <c r="V38" s="43">
        <f>'BAR BB| Open rates'!V38*0.85+25</f>
        <v>74655</v>
      </c>
      <c r="W38" s="43">
        <f>'BAR BB| Open rates'!W38*0.85+25</f>
        <v>76355</v>
      </c>
      <c r="X38" s="43">
        <f>'BAR BB| Open rates'!X38*0.85+25</f>
        <v>74655</v>
      </c>
      <c r="Y38" s="43">
        <f>'BAR BB| Open rates'!Y38*0.85+25</f>
        <v>76355</v>
      </c>
      <c r="Z38" s="43">
        <f>'BAR BB| Open rates'!Z38*0.85+25</f>
        <v>74655</v>
      </c>
      <c r="AA38" s="43">
        <f>'BAR BB| Open rates'!AA38*0.85+25</f>
        <v>76355</v>
      </c>
      <c r="AB38" s="43">
        <f>'BAR BB| Open rates'!AB38*0.85+25</f>
        <v>74655</v>
      </c>
      <c r="AC38" s="43">
        <f>'BAR BB| Open rates'!AC38*0.85+25</f>
        <v>76355</v>
      </c>
      <c r="AD38" s="43">
        <f>'BAR BB| Open rates'!AD38*0.85+25</f>
        <v>71085</v>
      </c>
      <c r="AE38" s="43">
        <f>'BAR BB| Open rates'!AE38*0.85+25</f>
        <v>72955</v>
      </c>
      <c r="AF38" s="43">
        <f>'BAR BB| Open rates'!AF38*0.85+25</f>
        <v>71085</v>
      </c>
      <c r="AG38" s="43">
        <f>'BAR BB| Open rates'!AG38*0.85+25</f>
        <v>56720</v>
      </c>
      <c r="AH38" s="43">
        <f>'BAR BB| Open rates'!AH38*0.85+25</f>
        <v>56720</v>
      </c>
      <c r="AI38" s="43">
        <f>'BAR BB| Open rates'!AI38*0.85+25</f>
        <v>54850</v>
      </c>
      <c r="AJ38" s="43">
        <f>'BAR BB| Open rates'!AJ38*0.85+25</f>
        <v>56720</v>
      </c>
      <c r="AK38" s="43">
        <f>'BAR BB| Open rates'!AK38*0.85+25</f>
        <v>54850</v>
      </c>
      <c r="AL38" s="43">
        <f>'BAR BB| Open rates'!AL38*0.85+25</f>
        <v>56720</v>
      </c>
      <c r="AM38" s="43">
        <f>'BAR BB| Open rates'!AM38*0.85+25</f>
        <v>54850</v>
      </c>
      <c r="AN38" s="43">
        <f>'BAR BB| Open rates'!AN38*0.85+25</f>
        <v>56720</v>
      </c>
      <c r="AO38" s="43">
        <f>'BAR BB| Open rates'!AO38*0.85+25</f>
        <v>54850</v>
      </c>
      <c r="AP38" s="43">
        <f>'BAR BB| Open rates'!AP38*0.85+25</f>
        <v>53405</v>
      </c>
      <c r="AQ38" s="43">
        <f>'BAR BB| Open rates'!AQ38*0.85+25</f>
        <v>51705</v>
      </c>
      <c r="AR38" s="43">
        <f>'BAR BB| Open rates'!AR38*0.85+25</f>
        <v>53405</v>
      </c>
      <c r="AS38" s="43">
        <f>'BAR BB| Open rates'!AS38*0.85+25</f>
        <v>51705</v>
      </c>
      <c r="AT38" s="43">
        <f>'BAR BB| Open rates'!AT38*0.85+25</f>
        <v>53405</v>
      </c>
      <c r="AU38" s="43">
        <f>'BAR BB| Open rates'!AU38*0.85+25</f>
        <v>51705</v>
      </c>
      <c r="AV38" s="43">
        <f>'BAR BB| Open rates'!AV38*0.85+25</f>
        <v>53405</v>
      </c>
      <c r="AW38" s="43">
        <f>'BAR BB| Open rates'!AW38*0.85+25</f>
        <v>51705</v>
      </c>
      <c r="AX38" s="43">
        <f>'BAR BB| Open rates'!AX38*0.85+25</f>
        <v>53405</v>
      </c>
      <c r="AY38" s="43">
        <f>'BAR BB| Open rates'!AY38*0.85+25</f>
        <v>54850</v>
      </c>
      <c r="AZ38" s="43">
        <f>'BAR BB| Open rates'!AZ38*0.85+25</f>
        <v>56720</v>
      </c>
      <c r="BA38" s="43">
        <f>'BAR BB| Open rates'!BA38*0.85+25</f>
        <v>50855</v>
      </c>
      <c r="BB38" s="43">
        <f>'BAR BB| Open rates'!BB38*0.85+25</f>
        <v>46605</v>
      </c>
      <c r="BC38" s="43">
        <f>'BAR BB| Open rates'!BC38*0.85+25</f>
        <v>47455</v>
      </c>
      <c r="BD38" s="43">
        <f>'BAR BB| Open rates'!BD38*0.85+25</f>
        <v>46605</v>
      </c>
      <c r="BE38" s="43">
        <f>'BAR BB| Open rates'!BE38*0.85+25</f>
        <v>47455</v>
      </c>
      <c r="BF38" s="43">
        <f>'BAR BB| Open rates'!BF38*0.85+25</f>
        <v>46605</v>
      </c>
      <c r="BG38" s="43">
        <f>'BAR BB| Open rates'!BG38*0.85+25</f>
        <v>47455</v>
      </c>
      <c r="BH38" s="43">
        <f>'BAR BB| Open rates'!BH38*0.85+25</f>
        <v>46605</v>
      </c>
      <c r="BI38" s="43">
        <f>'BAR BB| Open rates'!BI38*0.85+25</f>
        <v>46605</v>
      </c>
      <c r="BJ38" s="43">
        <f>'BAR BB| Open rates'!BJ38*0.85+25</f>
        <v>47455</v>
      </c>
      <c r="BK38" s="43">
        <f>'BAR BB| Open rates'!BK38*0.85+25</f>
        <v>46605</v>
      </c>
      <c r="BL38" s="43">
        <f>'BAR BB| Open rates'!BL38*0.85+25</f>
        <v>47455</v>
      </c>
      <c r="BM38" s="43">
        <f>'BAR BB| Open rates'!BM38*0.85+25</f>
        <v>46605</v>
      </c>
      <c r="BN38" s="43">
        <f>'BAR BB| Open rates'!BN38*0.85+25</f>
        <v>47455</v>
      </c>
      <c r="BO38" s="43">
        <f>'BAR BB| Open rates'!BO38*0.85+25</f>
        <v>50600</v>
      </c>
      <c r="BP38" s="43">
        <f>'BAR BB| Open rates'!BP38*0.85+25</f>
        <v>52470</v>
      </c>
    </row>
    <row r="39" spans="1:68" x14ac:dyDescent="0.2">
      <c r="A39" s="237">
        <v>6</v>
      </c>
      <c r="B39" s="43">
        <f>'BAR BB| Open rates'!B39*0.85+25</f>
        <v>55105</v>
      </c>
      <c r="C39" s="43">
        <f>'BAR BB| Open rates'!C39*0.85+25</f>
        <v>54255</v>
      </c>
      <c r="D39" s="43">
        <f>'BAR BB| Open rates'!D39*0.85+25</f>
        <v>55105</v>
      </c>
      <c r="E39" s="43">
        <f>'BAR BB| Open rates'!E39*0.85+25</f>
        <v>54255</v>
      </c>
      <c r="F39" s="43">
        <f>'BAR BB| Open rates'!F39*0.85+25</f>
        <v>57400</v>
      </c>
      <c r="G39" s="43">
        <f>'BAR BB| Open rates'!G39*0.85+25</f>
        <v>55105</v>
      </c>
      <c r="H39" s="43">
        <f>'BAR BB| Open rates'!H39*0.85+25</f>
        <v>71340</v>
      </c>
      <c r="I39" s="43">
        <f>'BAR BB| Open rates'!I39*0.85+25</f>
        <v>77205</v>
      </c>
      <c r="J39" s="43">
        <f>'BAR BB| Open rates'!J39*0.85+25</f>
        <v>93440</v>
      </c>
      <c r="K39" s="43">
        <f>'BAR BB| Open rates'!K39*0.85+25</f>
        <v>73635</v>
      </c>
      <c r="L39" s="43">
        <f>'BAR BB| Open rates'!L39*0.85+25</f>
        <v>75505</v>
      </c>
      <c r="M39" s="43">
        <f>'BAR BB| Open rates'!M39*0.85+25</f>
        <v>73635</v>
      </c>
      <c r="N39" s="43">
        <f>'BAR BB| Open rates'!N39*0.85+25</f>
        <v>77205</v>
      </c>
      <c r="O39" s="43">
        <f>'BAR BB| Open rates'!O39*0.85+25</f>
        <v>78905</v>
      </c>
      <c r="P39" s="43">
        <f>'BAR BB| Open rates'!P39*0.85+25</f>
        <v>77205</v>
      </c>
      <c r="Q39" s="43">
        <f>'BAR BB| Open rates'!Q39*0.85+25</f>
        <v>78905</v>
      </c>
      <c r="R39" s="43">
        <f>'BAR BB| Open rates'!R39*0.85+25</f>
        <v>77205</v>
      </c>
      <c r="S39" s="43">
        <f>'BAR BB| Open rates'!S39*0.85+25</f>
        <v>78905</v>
      </c>
      <c r="T39" s="43">
        <f>'BAR BB| Open rates'!T39*0.85+25</f>
        <v>77205</v>
      </c>
      <c r="U39" s="43">
        <f>'BAR BB| Open rates'!U39*0.85+25</f>
        <v>78905</v>
      </c>
      <c r="V39" s="43">
        <f>'BAR BB| Open rates'!V39*0.85+25</f>
        <v>77205</v>
      </c>
      <c r="W39" s="43">
        <f>'BAR BB| Open rates'!W39*0.85+25</f>
        <v>78905</v>
      </c>
      <c r="X39" s="43">
        <f>'BAR BB| Open rates'!X39*0.85+25</f>
        <v>77205</v>
      </c>
      <c r="Y39" s="43">
        <f>'BAR BB| Open rates'!Y39*0.85+25</f>
        <v>78905</v>
      </c>
      <c r="Z39" s="43">
        <f>'BAR BB| Open rates'!Z39*0.85+25</f>
        <v>77205</v>
      </c>
      <c r="AA39" s="43">
        <f>'BAR BB| Open rates'!AA39*0.85+25</f>
        <v>78905</v>
      </c>
      <c r="AB39" s="43">
        <f>'BAR BB| Open rates'!AB39*0.85+25</f>
        <v>77205</v>
      </c>
      <c r="AC39" s="43">
        <f>'BAR BB| Open rates'!AC39*0.85+25</f>
        <v>78905</v>
      </c>
      <c r="AD39" s="43">
        <f>'BAR BB| Open rates'!AD39*0.85+25</f>
        <v>73635</v>
      </c>
      <c r="AE39" s="43">
        <f>'BAR BB| Open rates'!AE39*0.85+25</f>
        <v>75505</v>
      </c>
      <c r="AF39" s="43">
        <f>'BAR BB| Open rates'!AF39*0.85+25</f>
        <v>73635</v>
      </c>
      <c r="AG39" s="43">
        <f>'BAR BB| Open rates'!AG39*0.85+25</f>
        <v>59270</v>
      </c>
      <c r="AH39" s="43">
        <f>'BAR BB| Open rates'!AH39*0.85+25</f>
        <v>59270</v>
      </c>
      <c r="AI39" s="43">
        <f>'BAR BB| Open rates'!AI39*0.85+25</f>
        <v>57400</v>
      </c>
      <c r="AJ39" s="43">
        <f>'BAR BB| Open rates'!AJ39*0.85+25</f>
        <v>59270</v>
      </c>
      <c r="AK39" s="43">
        <f>'BAR BB| Open rates'!AK39*0.85+25</f>
        <v>57400</v>
      </c>
      <c r="AL39" s="43">
        <f>'BAR BB| Open rates'!AL39*0.85+25</f>
        <v>59270</v>
      </c>
      <c r="AM39" s="43">
        <f>'BAR BB| Open rates'!AM39*0.85+25</f>
        <v>57400</v>
      </c>
      <c r="AN39" s="43">
        <f>'BAR BB| Open rates'!AN39*0.85+25</f>
        <v>59270</v>
      </c>
      <c r="AO39" s="43">
        <f>'BAR BB| Open rates'!AO39*0.85+25</f>
        <v>57400</v>
      </c>
      <c r="AP39" s="43">
        <f>'BAR BB| Open rates'!AP39*0.85+25</f>
        <v>55955</v>
      </c>
      <c r="AQ39" s="43">
        <f>'BAR BB| Open rates'!AQ39*0.85+25</f>
        <v>54255</v>
      </c>
      <c r="AR39" s="43">
        <f>'BAR BB| Open rates'!AR39*0.85+25</f>
        <v>55955</v>
      </c>
      <c r="AS39" s="43">
        <f>'BAR BB| Open rates'!AS39*0.85+25</f>
        <v>54255</v>
      </c>
      <c r="AT39" s="43">
        <f>'BAR BB| Open rates'!AT39*0.85+25</f>
        <v>55955</v>
      </c>
      <c r="AU39" s="43">
        <f>'BAR BB| Open rates'!AU39*0.85+25</f>
        <v>54255</v>
      </c>
      <c r="AV39" s="43">
        <f>'BAR BB| Open rates'!AV39*0.85+25</f>
        <v>55955</v>
      </c>
      <c r="AW39" s="43">
        <f>'BAR BB| Open rates'!AW39*0.85+25</f>
        <v>54255</v>
      </c>
      <c r="AX39" s="43">
        <f>'BAR BB| Open rates'!AX39*0.85+25</f>
        <v>55955</v>
      </c>
      <c r="AY39" s="43">
        <f>'BAR BB| Open rates'!AY39*0.85+25</f>
        <v>57400</v>
      </c>
      <c r="AZ39" s="43">
        <f>'BAR BB| Open rates'!AZ39*0.85+25</f>
        <v>59270</v>
      </c>
      <c r="BA39" s="43">
        <f>'BAR BB| Open rates'!BA39*0.85+25</f>
        <v>53405</v>
      </c>
      <c r="BB39" s="43">
        <f>'BAR BB| Open rates'!BB39*0.85+25</f>
        <v>49155</v>
      </c>
      <c r="BC39" s="43">
        <f>'BAR BB| Open rates'!BC39*0.85+25</f>
        <v>50005</v>
      </c>
      <c r="BD39" s="43">
        <f>'BAR BB| Open rates'!BD39*0.85+25</f>
        <v>49155</v>
      </c>
      <c r="BE39" s="43">
        <f>'BAR BB| Open rates'!BE39*0.85+25</f>
        <v>50005</v>
      </c>
      <c r="BF39" s="43">
        <f>'BAR BB| Open rates'!BF39*0.85+25</f>
        <v>49155</v>
      </c>
      <c r="BG39" s="43">
        <f>'BAR BB| Open rates'!BG39*0.85+25</f>
        <v>50005</v>
      </c>
      <c r="BH39" s="43">
        <f>'BAR BB| Open rates'!BH39*0.85+25</f>
        <v>49155</v>
      </c>
      <c r="BI39" s="43">
        <f>'BAR BB| Open rates'!BI39*0.85+25</f>
        <v>49155</v>
      </c>
      <c r="BJ39" s="43">
        <f>'BAR BB| Open rates'!BJ39*0.85+25</f>
        <v>50005</v>
      </c>
      <c r="BK39" s="43">
        <f>'BAR BB| Open rates'!BK39*0.85+25</f>
        <v>49155</v>
      </c>
      <c r="BL39" s="43">
        <f>'BAR BB| Open rates'!BL39*0.85+25</f>
        <v>50005</v>
      </c>
      <c r="BM39" s="43">
        <f>'BAR BB| Open rates'!BM39*0.85+25</f>
        <v>49155</v>
      </c>
      <c r="BN39" s="43">
        <f>'BAR BB| Open rates'!BN39*0.85+25</f>
        <v>50005</v>
      </c>
      <c r="BO39" s="43">
        <f>'BAR BB| Open rates'!BO39*0.85+25</f>
        <v>53150</v>
      </c>
      <c r="BP39" s="43">
        <f>'BAR BB| Open rates'!BP39*0.85+25</f>
        <v>55020</v>
      </c>
    </row>
    <row r="40" spans="1:68"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row>
    <row r="41" spans="1:68" x14ac:dyDescent="0.2">
      <c r="A41" s="237">
        <v>1</v>
      </c>
      <c r="B41" s="43">
        <f>'BAR BB| Open rates'!B41*0.85+25</f>
        <v>48900</v>
      </c>
      <c r="C41" s="43">
        <f>'BAR BB| Open rates'!C41*0.85+25</f>
        <v>48050</v>
      </c>
      <c r="D41" s="43">
        <f>'BAR BB| Open rates'!D41*0.85+25</f>
        <v>48900</v>
      </c>
      <c r="E41" s="43">
        <f>'BAR BB| Open rates'!E41*0.85+25</f>
        <v>48050</v>
      </c>
      <c r="F41" s="43">
        <f>'BAR BB| Open rates'!F41*0.85+25</f>
        <v>51195</v>
      </c>
      <c r="G41" s="43">
        <f>'BAR BB| Open rates'!G41*0.85+25</f>
        <v>48900</v>
      </c>
      <c r="H41" s="43">
        <f>'BAR BB| Open rates'!H41*0.85+25</f>
        <v>67090</v>
      </c>
      <c r="I41" s="43">
        <f>'BAR BB| Open rates'!I41*0.85+25</f>
        <v>72955</v>
      </c>
      <c r="J41" s="43">
        <f>'BAR BB| Open rates'!J41*0.85+25</f>
        <v>89190</v>
      </c>
      <c r="K41" s="43">
        <f>'BAR BB| Open rates'!K41*0.85+25</f>
        <v>69385</v>
      </c>
      <c r="L41" s="43">
        <f>'BAR BB| Open rates'!L41*0.85+25</f>
        <v>71255</v>
      </c>
      <c r="M41" s="43">
        <f>'BAR BB| Open rates'!M41*0.85+25</f>
        <v>69385</v>
      </c>
      <c r="N41" s="43">
        <f>'BAR BB| Open rates'!N41*0.85+25</f>
        <v>72955</v>
      </c>
      <c r="O41" s="43">
        <f>'BAR BB| Open rates'!O41*0.85+25</f>
        <v>74655</v>
      </c>
      <c r="P41" s="43">
        <f>'BAR BB| Open rates'!P41*0.85+25</f>
        <v>72955</v>
      </c>
      <c r="Q41" s="43">
        <f>'BAR BB| Open rates'!Q41*0.85+25</f>
        <v>74655</v>
      </c>
      <c r="R41" s="43">
        <f>'BAR BB| Open rates'!R41*0.85+25</f>
        <v>72955</v>
      </c>
      <c r="S41" s="43">
        <f>'BAR BB| Open rates'!S41*0.85+25</f>
        <v>74655</v>
      </c>
      <c r="T41" s="43">
        <f>'BAR BB| Open rates'!T41*0.85+25</f>
        <v>72955</v>
      </c>
      <c r="U41" s="43">
        <f>'BAR BB| Open rates'!U41*0.85+25</f>
        <v>74655</v>
      </c>
      <c r="V41" s="43">
        <f>'BAR BB| Open rates'!V41*0.85+25</f>
        <v>72955</v>
      </c>
      <c r="W41" s="43">
        <f>'BAR BB| Open rates'!W41*0.85+25</f>
        <v>74655</v>
      </c>
      <c r="X41" s="43">
        <f>'BAR BB| Open rates'!X41*0.85+25</f>
        <v>72955</v>
      </c>
      <c r="Y41" s="43">
        <f>'BAR BB| Open rates'!Y41*0.85+25</f>
        <v>74655</v>
      </c>
      <c r="Z41" s="43">
        <f>'BAR BB| Open rates'!Z41*0.85+25</f>
        <v>72955</v>
      </c>
      <c r="AA41" s="43">
        <f>'BAR BB| Open rates'!AA41*0.85+25</f>
        <v>74655</v>
      </c>
      <c r="AB41" s="43">
        <f>'BAR BB| Open rates'!AB41*0.85+25</f>
        <v>72955</v>
      </c>
      <c r="AC41" s="43">
        <f>'BAR BB| Open rates'!AC41*0.85+25</f>
        <v>74655</v>
      </c>
      <c r="AD41" s="43">
        <f>'BAR BB| Open rates'!AD41*0.85+25</f>
        <v>69385</v>
      </c>
      <c r="AE41" s="43">
        <f>'BAR BB| Open rates'!AE41*0.85+25</f>
        <v>71255</v>
      </c>
      <c r="AF41" s="43">
        <f>'BAR BB| Open rates'!AF41*0.85+25</f>
        <v>69385</v>
      </c>
      <c r="AG41" s="43">
        <f>'BAR BB| Open rates'!AG41*0.85+25</f>
        <v>58505</v>
      </c>
      <c r="AH41" s="43">
        <f>'BAR BB| Open rates'!AH41*0.85+25</f>
        <v>58505</v>
      </c>
      <c r="AI41" s="43">
        <f>'BAR BB| Open rates'!AI41*0.85+25</f>
        <v>56635</v>
      </c>
      <c r="AJ41" s="43">
        <f>'BAR BB| Open rates'!AJ41*0.85+25</f>
        <v>58505</v>
      </c>
      <c r="AK41" s="43">
        <f>'BAR BB| Open rates'!AK41*0.85+25</f>
        <v>56635</v>
      </c>
      <c r="AL41" s="43">
        <f>'BAR BB| Open rates'!AL41*0.85+25</f>
        <v>58505</v>
      </c>
      <c r="AM41" s="43">
        <f>'BAR BB| Open rates'!AM41*0.85+25</f>
        <v>56635</v>
      </c>
      <c r="AN41" s="43">
        <f>'BAR BB| Open rates'!AN41*0.85+25</f>
        <v>58505</v>
      </c>
      <c r="AO41" s="43">
        <f>'BAR BB| Open rates'!AO41*0.85+25</f>
        <v>56635</v>
      </c>
      <c r="AP41" s="43">
        <f>'BAR BB| Open rates'!AP41*0.85+25</f>
        <v>49750</v>
      </c>
      <c r="AQ41" s="43">
        <f>'BAR BB| Open rates'!AQ41*0.85+25</f>
        <v>48050</v>
      </c>
      <c r="AR41" s="43">
        <f>'BAR BB| Open rates'!AR41*0.85+25</f>
        <v>49750</v>
      </c>
      <c r="AS41" s="43">
        <f>'BAR BB| Open rates'!AS41*0.85+25</f>
        <v>48050</v>
      </c>
      <c r="AT41" s="43">
        <f>'BAR BB| Open rates'!AT41*0.85+25</f>
        <v>49750</v>
      </c>
      <c r="AU41" s="43">
        <f>'BAR BB| Open rates'!AU41*0.85+25</f>
        <v>48050</v>
      </c>
      <c r="AV41" s="43">
        <f>'BAR BB| Open rates'!AV41*0.85+25</f>
        <v>49750</v>
      </c>
      <c r="AW41" s="43">
        <f>'BAR BB| Open rates'!AW41*0.85+25</f>
        <v>48050</v>
      </c>
      <c r="AX41" s="43">
        <f>'BAR BB| Open rates'!AX41*0.85+25</f>
        <v>49750</v>
      </c>
      <c r="AY41" s="43">
        <f>'BAR BB| Open rates'!AY41*0.85+25</f>
        <v>51195</v>
      </c>
      <c r="AZ41" s="43">
        <f>'BAR BB| Open rates'!AZ41*0.85+25</f>
        <v>53065</v>
      </c>
      <c r="BA41" s="43">
        <f>'BAR BB| Open rates'!BA41*0.85+25</f>
        <v>47200</v>
      </c>
      <c r="BB41" s="43">
        <f>'BAR BB| Open rates'!BB41*0.85+25</f>
        <v>47200</v>
      </c>
      <c r="BC41" s="43">
        <f>'BAR BB| Open rates'!BC41*0.85+25</f>
        <v>48050</v>
      </c>
      <c r="BD41" s="43">
        <f>'BAR BB| Open rates'!BD41*0.85+25</f>
        <v>47200</v>
      </c>
      <c r="BE41" s="43">
        <f>'BAR BB| Open rates'!BE41*0.85+25</f>
        <v>48050</v>
      </c>
      <c r="BF41" s="43">
        <f>'BAR BB| Open rates'!BF41*0.85+25</f>
        <v>47200</v>
      </c>
      <c r="BG41" s="43">
        <f>'BAR BB| Open rates'!BG41*0.85+25</f>
        <v>48050</v>
      </c>
      <c r="BH41" s="43">
        <f>'BAR BB| Open rates'!BH41*0.85+25</f>
        <v>47200</v>
      </c>
      <c r="BI41" s="43">
        <f>'BAR BB| Open rates'!BI41*0.85+25</f>
        <v>47200</v>
      </c>
      <c r="BJ41" s="43">
        <f>'BAR BB| Open rates'!BJ41*0.85+25</f>
        <v>48050</v>
      </c>
      <c r="BK41" s="43">
        <f>'BAR BB| Open rates'!BK41*0.85+25</f>
        <v>47200</v>
      </c>
      <c r="BL41" s="43">
        <f>'BAR BB| Open rates'!BL41*0.85+25</f>
        <v>48050</v>
      </c>
      <c r="BM41" s="43">
        <f>'BAR BB| Open rates'!BM41*0.85+25</f>
        <v>47200</v>
      </c>
      <c r="BN41" s="43">
        <f>'BAR BB| Open rates'!BN41*0.85+25</f>
        <v>48050</v>
      </c>
      <c r="BO41" s="43">
        <f>'BAR BB| Open rates'!BO41*0.85+25</f>
        <v>51195</v>
      </c>
      <c r="BP41" s="43">
        <f>'BAR BB| Open rates'!BP41*0.85+25</f>
        <v>53065</v>
      </c>
    </row>
    <row r="42" spans="1:68" x14ac:dyDescent="0.2">
      <c r="A42" s="237">
        <v>2</v>
      </c>
      <c r="B42" s="43">
        <f>'BAR BB| Open rates'!B42*0.85+25</f>
        <v>51450</v>
      </c>
      <c r="C42" s="43">
        <f>'BAR BB| Open rates'!C42*0.85+25</f>
        <v>50600</v>
      </c>
      <c r="D42" s="43">
        <f>'BAR BB| Open rates'!D42*0.85+25</f>
        <v>51450</v>
      </c>
      <c r="E42" s="43">
        <f>'BAR BB| Open rates'!E42*0.85+25</f>
        <v>50600</v>
      </c>
      <c r="F42" s="43">
        <f>'BAR BB| Open rates'!F42*0.85+25</f>
        <v>53745</v>
      </c>
      <c r="G42" s="43">
        <f>'BAR BB| Open rates'!G42*0.85+25</f>
        <v>51450</v>
      </c>
      <c r="H42" s="43">
        <f>'BAR BB| Open rates'!H42*0.85+25</f>
        <v>69640</v>
      </c>
      <c r="I42" s="43">
        <f>'BAR BB| Open rates'!I42*0.85+25</f>
        <v>75505</v>
      </c>
      <c r="J42" s="43">
        <f>'BAR BB| Open rates'!J42*0.85+25</f>
        <v>91740</v>
      </c>
      <c r="K42" s="43">
        <f>'BAR BB| Open rates'!K42*0.85+25</f>
        <v>71935</v>
      </c>
      <c r="L42" s="43">
        <f>'BAR BB| Open rates'!L42*0.85+25</f>
        <v>73805</v>
      </c>
      <c r="M42" s="43">
        <f>'BAR BB| Open rates'!M42*0.85+25</f>
        <v>71935</v>
      </c>
      <c r="N42" s="43">
        <f>'BAR BB| Open rates'!N42*0.85+25</f>
        <v>75505</v>
      </c>
      <c r="O42" s="43">
        <f>'BAR BB| Open rates'!O42*0.85+25</f>
        <v>77205</v>
      </c>
      <c r="P42" s="43">
        <f>'BAR BB| Open rates'!P42*0.85+25</f>
        <v>75505</v>
      </c>
      <c r="Q42" s="43">
        <f>'BAR BB| Open rates'!Q42*0.85+25</f>
        <v>77205</v>
      </c>
      <c r="R42" s="43">
        <f>'BAR BB| Open rates'!R42*0.85+25</f>
        <v>75505</v>
      </c>
      <c r="S42" s="43">
        <f>'BAR BB| Open rates'!S42*0.85+25</f>
        <v>77205</v>
      </c>
      <c r="T42" s="43">
        <f>'BAR BB| Open rates'!T42*0.85+25</f>
        <v>75505</v>
      </c>
      <c r="U42" s="43">
        <f>'BAR BB| Open rates'!U42*0.85+25</f>
        <v>77205</v>
      </c>
      <c r="V42" s="43">
        <f>'BAR BB| Open rates'!V42*0.85+25</f>
        <v>75505</v>
      </c>
      <c r="W42" s="43">
        <f>'BAR BB| Open rates'!W42*0.85+25</f>
        <v>77205</v>
      </c>
      <c r="X42" s="43">
        <f>'BAR BB| Open rates'!X42*0.85+25</f>
        <v>75505</v>
      </c>
      <c r="Y42" s="43">
        <f>'BAR BB| Open rates'!Y42*0.85+25</f>
        <v>77205</v>
      </c>
      <c r="Z42" s="43">
        <f>'BAR BB| Open rates'!Z42*0.85+25</f>
        <v>75505</v>
      </c>
      <c r="AA42" s="43">
        <f>'BAR BB| Open rates'!AA42*0.85+25</f>
        <v>77205</v>
      </c>
      <c r="AB42" s="43">
        <f>'BAR BB| Open rates'!AB42*0.85+25</f>
        <v>75505</v>
      </c>
      <c r="AC42" s="43">
        <f>'BAR BB| Open rates'!AC42*0.85+25</f>
        <v>77205</v>
      </c>
      <c r="AD42" s="43">
        <f>'BAR BB| Open rates'!AD42*0.85+25</f>
        <v>71935</v>
      </c>
      <c r="AE42" s="43">
        <f>'BAR BB| Open rates'!AE42*0.85+25</f>
        <v>73805</v>
      </c>
      <c r="AF42" s="43">
        <f>'BAR BB| Open rates'!AF42*0.85+25</f>
        <v>71935</v>
      </c>
      <c r="AG42" s="43">
        <f>'BAR BB| Open rates'!AG42*0.85+25</f>
        <v>61055</v>
      </c>
      <c r="AH42" s="43">
        <f>'BAR BB| Open rates'!AH42*0.85+25</f>
        <v>61055</v>
      </c>
      <c r="AI42" s="43">
        <f>'BAR BB| Open rates'!AI42*0.85+25</f>
        <v>59185</v>
      </c>
      <c r="AJ42" s="43">
        <f>'BAR BB| Open rates'!AJ42*0.85+25</f>
        <v>61055</v>
      </c>
      <c r="AK42" s="43">
        <f>'BAR BB| Open rates'!AK42*0.85+25</f>
        <v>59185</v>
      </c>
      <c r="AL42" s="43">
        <f>'BAR BB| Open rates'!AL42*0.85+25</f>
        <v>61055</v>
      </c>
      <c r="AM42" s="43">
        <f>'BAR BB| Open rates'!AM42*0.85+25</f>
        <v>59185</v>
      </c>
      <c r="AN42" s="43">
        <f>'BAR BB| Open rates'!AN42*0.85+25</f>
        <v>61055</v>
      </c>
      <c r="AO42" s="43">
        <f>'BAR BB| Open rates'!AO42*0.85+25</f>
        <v>59185</v>
      </c>
      <c r="AP42" s="43">
        <f>'BAR BB| Open rates'!AP42*0.85+25</f>
        <v>52300</v>
      </c>
      <c r="AQ42" s="43">
        <f>'BAR BB| Open rates'!AQ42*0.85+25</f>
        <v>50600</v>
      </c>
      <c r="AR42" s="43">
        <f>'BAR BB| Open rates'!AR42*0.85+25</f>
        <v>52300</v>
      </c>
      <c r="AS42" s="43">
        <f>'BAR BB| Open rates'!AS42*0.85+25</f>
        <v>50600</v>
      </c>
      <c r="AT42" s="43">
        <f>'BAR BB| Open rates'!AT42*0.85+25</f>
        <v>52300</v>
      </c>
      <c r="AU42" s="43">
        <f>'BAR BB| Open rates'!AU42*0.85+25</f>
        <v>50600</v>
      </c>
      <c r="AV42" s="43">
        <f>'BAR BB| Open rates'!AV42*0.85+25</f>
        <v>52300</v>
      </c>
      <c r="AW42" s="43">
        <f>'BAR BB| Open rates'!AW42*0.85+25</f>
        <v>50600</v>
      </c>
      <c r="AX42" s="43">
        <f>'BAR BB| Open rates'!AX42*0.85+25</f>
        <v>52300</v>
      </c>
      <c r="AY42" s="43">
        <f>'BAR BB| Open rates'!AY42*0.85+25</f>
        <v>53745</v>
      </c>
      <c r="AZ42" s="43">
        <f>'BAR BB| Open rates'!AZ42*0.85+25</f>
        <v>55615</v>
      </c>
      <c r="BA42" s="43">
        <f>'BAR BB| Open rates'!BA42*0.85+25</f>
        <v>49750</v>
      </c>
      <c r="BB42" s="43">
        <f>'BAR BB| Open rates'!BB42*0.85+25</f>
        <v>49750</v>
      </c>
      <c r="BC42" s="43">
        <f>'BAR BB| Open rates'!BC42*0.85+25</f>
        <v>50600</v>
      </c>
      <c r="BD42" s="43">
        <f>'BAR BB| Open rates'!BD42*0.85+25</f>
        <v>49750</v>
      </c>
      <c r="BE42" s="43">
        <f>'BAR BB| Open rates'!BE42*0.85+25</f>
        <v>50600</v>
      </c>
      <c r="BF42" s="43">
        <f>'BAR BB| Open rates'!BF42*0.85+25</f>
        <v>49750</v>
      </c>
      <c r="BG42" s="43">
        <f>'BAR BB| Open rates'!BG42*0.85+25</f>
        <v>50600</v>
      </c>
      <c r="BH42" s="43">
        <f>'BAR BB| Open rates'!BH42*0.85+25</f>
        <v>49750</v>
      </c>
      <c r="BI42" s="43">
        <f>'BAR BB| Open rates'!BI42*0.85+25</f>
        <v>49750</v>
      </c>
      <c r="BJ42" s="43">
        <f>'BAR BB| Open rates'!BJ42*0.85+25</f>
        <v>50600</v>
      </c>
      <c r="BK42" s="43">
        <f>'BAR BB| Open rates'!BK42*0.85+25</f>
        <v>49750</v>
      </c>
      <c r="BL42" s="43">
        <f>'BAR BB| Open rates'!BL42*0.85+25</f>
        <v>50600</v>
      </c>
      <c r="BM42" s="43">
        <f>'BAR BB| Open rates'!BM42*0.85+25</f>
        <v>49750</v>
      </c>
      <c r="BN42" s="43">
        <f>'BAR BB| Open rates'!BN42*0.85+25</f>
        <v>50600</v>
      </c>
      <c r="BO42" s="43">
        <f>'BAR BB| Open rates'!BO42*0.85+25</f>
        <v>53745</v>
      </c>
      <c r="BP42" s="43">
        <f>'BAR BB| Open rates'!BP42*0.85+25</f>
        <v>55615</v>
      </c>
    </row>
    <row r="43" spans="1:68" x14ac:dyDescent="0.2">
      <c r="A43" s="237">
        <v>3</v>
      </c>
      <c r="B43" s="43">
        <f>'BAR BB| Open rates'!B43*0.85+25</f>
        <v>54000</v>
      </c>
      <c r="C43" s="43">
        <f>'BAR BB| Open rates'!C43*0.85+25</f>
        <v>53150</v>
      </c>
      <c r="D43" s="43">
        <f>'BAR BB| Open rates'!D43*0.85+25</f>
        <v>54000</v>
      </c>
      <c r="E43" s="43">
        <f>'BAR BB| Open rates'!E43*0.85+25</f>
        <v>53150</v>
      </c>
      <c r="F43" s="43">
        <f>'BAR BB| Open rates'!F43*0.85+25</f>
        <v>56295</v>
      </c>
      <c r="G43" s="43">
        <f>'BAR BB| Open rates'!G43*0.85+25</f>
        <v>54000</v>
      </c>
      <c r="H43" s="43">
        <f>'BAR BB| Open rates'!H43*0.85+25</f>
        <v>72190</v>
      </c>
      <c r="I43" s="43">
        <f>'BAR BB| Open rates'!I43*0.85+25</f>
        <v>78055</v>
      </c>
      <c r="J43" s="43">
        <f>'BAR BB| Open rates'!J43*0.85+25</f>
        <v>94290</v>
      </c>
      <c r="K43" s="43">
        <f>'BAR BB| Open rates'!K43*0.85+25</f>
        <v>74485</v>
      </c>
      <c r="L43" s="43">
        <f>'BAR BB| Open rates'!L43*0.85+25</f>
        <v>76355</v>
      </c>
      <c r="M43" s="43">
        <f>'BAR BB| Open rates'!M43*0.85+25</f>
        <v>74485</v>
      </c>
      <c r="N43" s="43">
        <f>'BAR BB| Open rates'!N43*0.85+25</f>
        <v>78055</v>
      </c>
      <c r="O43" s="43">
        <f>'BAR BB| Open rates'!O43*0.85+25</f>
        <v>79755</v>
      </c>
      <c r="P43" s="43">
        <f>'BAR BB| Open rates'!P43*0.85+25</f>
        <v>78055</v>
      </c>
      <c r="Q43" s="43">
        <f>'BAR BB| Open rates'!Q43*0.85+25</f>
        <v>79755</v>
      </c>
      <c r="R43" s="43">
        <f>'BAR BB| Open rates'!R43*0.85+25</f>
        <v>78055</v>
      </c>
      <c r="S43" s="43">
        <f>'BAR BB| Open rates'!S43*0.85+25</f>
        <v>79755</v>
      </c>
      <c r="T43" s="43">
        <f>'BAR BB| Open rates'!T43*0.85+25</f>
        <v>78055</v>
      </c>
      <c r="U43" s="43">
        <f>'BAR BB| Open rates'!U43*0.85+25</f>
        <v>79755</v>
      </c>
      <c r="V43" s="43">
        <f>'BAR BB| Open rates'!V43*0.85+25</f>
        <v>78055</v>
      </c>
      <c r="W43" s="43">
        <f>'BAR BB| Open rates'!W43*0.85+25</f>
        <v>79755</v>
      </c>
      <c r="X43" s="43">
        <f>'BAR BB| Open rates'!X43*0.85+25</f>
        <v>78055</v>
      </c>
      <c r="Y43" s="43">
        <f>'BAR BB| Open rates'!Y43*0.85+25</f>
        <v>79755</v>
      </c>
      <c r="Z43" s="43">
        <f>'BAR BB| Open rates'!Z43*0.85+25</f>
        <v>78055</v>
      </c>
      <c r="AA43" s="43">
        <f>'BAR BB| Open rates'!AA43*0.85+25</f>
        <v>79755</v>
      </c>
      <c r="AB43" s="43">
        <f>'BAR BB| Open rates'!AB43*0.85+25</f>
        <v>78055</v>
      </c>
      <c r="AC43" s="43">
        <f>'BAR BB| Open rates'!AC43*0.85+25</f>
        <v>79755</v>
      </c>
      <c r="AD43" s="43">
        <f>'BAR BB| Open rates'!AD43*0.85+25</f>
        <v>74485</v>
      </c>
      <c r="AE43" s="43">
        <f>'BAR BB| Open rates'!AE43*0.85+25</f>
        <v>76355</v>
      </c>
      <c r="AF43" s="43">
        <f>'BAR BB| Open rates'!AF43*0.85+25</f>
        <v>74485</v>
      </c>
      <c r="AG43" s="43">
        <f>'BAR BB| Open rates'!AG43*0.85+25</f>
        <v>63605</v>
      </c>
      <c r="AH43" s="43">
        <f>'BAR BB| Open rates'!AH43*0.85+25</f>
        <v>63605</v>
      </c>
      <c r="AI43" s="43">
        <f>'BAR BB| Open rates'!AI43*0.85+25</f>
        <v>61735</v>
      </c>
      <c r="AJ43" s="43">
        <f>'BAR BB| Open rates'!AJ43*0.85+25</f>
        <v>63605</v>
      </c>
      <c r="AK43" s="43">
        <f>'BAR BB| Open rates'!AK43*0.85+25</f>
        <v>61735</v>
      </c>
      <c r="AL43" s="43">
        <f>'BAR BB| Open rates'!AL43*0.85+25</f>
        <v>63605</v>
      </c>
      <c r="AM43" s="43">
        <f>'BAR BB| Open rates'!AM43*0.85+25</f>
        <v>61735</v>
      </c>
      <c r="AN43" s="43">
        <f>'BAR BB| Open rates'!AN43*0.85+25</f>
        <v>63605</v>
      </c>
      <c r="AO43" s="43">
        <f>'BAR BB| Open rates'!AO43*0.85+25</f>
        <v>61735</v>
      </c>
      <c r="AP43" s="43">
        <f>'BAR BB| Open rates'!AP43*0.85+25</f>
        <v>54850</v>
      </c>
      <c r="AQ43" s="43">
        <f>'BAR BB| Open rates'!AQ43*0.85+25</f>
        <v>53150</v>
      </c>
      <c r="AR43" s="43">
        <f>'BAR BB| Open rates'!AR43*0.85+25</f>
        <v>54850</v>
      </c>
      <c r="AS43" s="43">
        <f>'BAR BB| Open rates'!AS43*0.85+25</f>
        <v>53150</v>
      </c>
      <c r="AT43" s="43">
        <f>'BAR BB| Open rates'!AT43*0.85+25</f>
        <v>54850</v>
      </c>
      <c r="AU43" s="43">
        <f>'BAR BB| Open rates'!AU43*0.85+25</f>
        <v>53150</v>
      </c>
      <c r="AV43" s="43">
        <f>'BAR BB| Open rates'!AV43*0.85+25</f>
        <v>54850</v>
      </c>
      <c r="AW43" s="43">
        <f>'BAR BB| Open rates'!AW43*0.85+25</f>
        <v>53150</v>
      </c>
      <c r="AX43" s="43">
        <f>'BAR BB| Open rates'!AX43*0.85+25</f>
        <v>54850</v>
      </c>
      <c r="AY43" s="43">
        <f>'BAR BB| Open rates'!AY43*0.85+25</f>
        <v>56295</v>
      </c>
      <c r="AZ43" s="43">
        <f>'BAR BB| Open rates'!AZ43*0.85+25</f>
        <v>58165</v>
      </c>
      <c r="BA43" s="43">
        <f>'BAR BB| Open rates'!BA43*0.85+25</f>
        <v>52300</v>
      </c>
      <c r="BB43" s="43">
        <f>'BAR BB| Open rates'!BB43*0.85+25</f>
        <v>52300</v>
      </c>
      <c r="BC43" s="43">
        <f>'BAR BB| Open rates'!BC43*0.85+25</f>
        <v>53150</v>
      </c>
      <c r="BD43" s="43">
        <f>'BAR BB| Open rates'!BD43*0.85+25</f>
        <v>52300</v>
      </c>
      <c r="BE43" s="43">
        <f>'BAR BB| Open rates'!BE43*0.85+25</f>
        <v>53150</v>
      </c>
      <c r="BF43" s="43">
        <f>'BAR BB| Open rates'!BF43*0.85+25</f>
        <v>52300</v>
      </c>
      <c r="BG43" s="43">
        <f>'BAR BB| Open rates'!BG43*0.85+25</f>
        <v>53150</v>
      </c>
      <c r="BH43" s="43">
        <f>'BAR BB| Open rates'!BH43*0.85+25</f>
        <v>52300</v>
      </c>
      <c r="BI43" s="43">
        <f>'BAR BB| Open rates'!BI43*0.85+25</f>
        <v>52300</v>
      </c>
      <c r="BJ43" s="43">
        <f>'BAR BB| Open rates'!BJ43*0.85+25</f>
        <v>53150</v>
      </c>
      <c r="BK43" s="43">
        <f>'BAR BB| Open rates'!BK43*0.85+25</f>
        <v>52300</v>
      </c>
      <c r="BL43" s="43">
        <f>'BAR BB| Open rates'!BL43*0.85+25</f>
        <v>53150</v>
      </c>
      <c r="BM43" s="43">
        <f>'BAR BB| Open rates'!BM43*0.85+25</f>
        <v>52300</v>
      </c>
      <c r="BN43" s="43">
        <f>'BAR BB| Open rates'!BN43*0.85+25</f>
        <v>53150</v>
      </c>
      <c r="BO43" s="43">
        <f>'BAR BB| Open rates'!BO43*0.85+25</f>
        <v>56295</v>
      </c>
      <c r="BP43" s="43">
        <f>'BAR BB| Open rates'!BP43*0.85+25</f>
        <v>58165</v>
      </c>
    </row>
    <row r="44" spans="1:68" x14ac:dyDescent="0.2">
      <c r="A44" s="237">
        <v>4</v>
      </c>
      <c r="B44" s="43">
        <f>'BAR BB| Open rates'!B44*0.85+25</f>
        <v>56550</v>
      </c>
      <c r="C44" s="43">
        <f>'BAR BB| Open rates'!C44*0.85+25</f>
        <v>55700</v>
      </c>
      <c r="D44" s="43">
        <f>'BAR BB| Open rates'!D44*0.85+25</f>
        <v>56550</v>
      </c>
      <c r="E44" s="43">
        <f>'BAR BB| Open rates'!E44*0.85+25</f>
        <v>55700</v>
      </c>
      <c r="F44" s="43">
        <f>'BAR BB| Open rates'!F44*0.85+25</f>
        <v>58845</v>
      </c>
      <c r="G44" s="43">
        <f>'BAR BB| Open rates'!G44*0.85+25</f>
        <v>56550</v>
      </c>
      <c r="H44" s="43">
        <f>'BAR BB| Open rates'!H44*0.85+25</f>
        <v>74740</v>
      </c>
      <c r="I44" s="43">
        <f>'BAR BB| Open rates'!I44*0.85+25</f>
        <v>80605</v>
      </c>
      <c r="J44" s="43">
        <f>'BAR BB| Open rates'!J44*0.85+25</f>
        <v>96840</v>
      </c>
      <c r="K44" s="43">
        <f>'BAR BB| Open rates'!K44*0.85+25</f>
        <v>77035</v>
      </c>
      <c r="L44" s="43">
        <f>'BAR BB| Open rates'!L44*0.85+25</f>
        <v>78905</v>
      </c>
      <c r="M44" s="43">
        <f>'BAR BB| Open rates'!M44*0.85+25</f>
        <v>77035</v>
      </c>
      <c r="N44" s="43">
        <f>'BAR BB| Open rates'!N44*0.85+25</f>
        <v>80605</v>
      </c>
      <c r="O44" s="43">
        <f>'BAR BB| Open rates'!O44*0.85+25</f>
        <v>82305</v>
      </c>
      <c r="P44" s="43">
        <f>'BAR BB| Open rates'!P44*0.85+25</f>
        <v>80605</v>
      </c>
      <c r="Q44" s="43">
        <f>'BAR BB| Open rates'!Q44*0.85+25</f>
        <v>82305</v>
      </c>
      <c r="R44" s="43">
        <f>'BAR BB| Open rates'!R44*0.85+25</f>
        <v>80605</v>
      </c>
      <c r="S44" s="43">
        <f>'BAR BB| Open rates'!S44*0.85+25</f>
        <v>82305</v>
      </c>
      <c r="T44" s="43">
        <f>'BAR BB| Open rates'!T44*0.85+25</f>
        <v>80605</v>
      </c>
      <c r="U44" s="43">
        <f>'BAR BB| Open rates'!U44*0.85+25</f>
        <v>82305</v>
      </c>
      <c r="V44" s="43">
        <f>'BAR BB| Open rates'!V44*0.85+25</f>
        <v>80605</v>
      </c>
      <c r="W44" s="43">
        <f>'BAR BB| Open rates'!W44*0.85+25</f>
        <v>82305</v>
      </c>
      <c r="X44" s="43">
        <f>'BAR BB| Open rates'!X44*0.85+25</f>
        <v>80605</v>
      </c>
      <c r="Y44" s="43">
        <f>'BAR BB| Open rates'!Y44*0.85+25</f>
        <v>82305</v>
      </c>
      <c r="Z44" s="43">
        <f>'BAR BB| Open rates'!Z44*0.85+25</f>
        <v>80605</v>
      </c>
      <c r="AA44" s="43">
        <f>'BAR BB| Open rates'!AA44*0.85+25</f>
        <v>82305</v>
      </c>
      <c r="AB44" s="43">
        <f>'BAR BB| Open rates'!AB44*0.85+25</f>
        <v>80605</v>
      </c>
      <c r="AC44" s="43">
        <f>'BAR BB| Open rates'!AC44*0.85+25</f>
        <v>82305</v>
      </c>
      <c r="AD44" s="43">
        <f>'BAR BB| Open rates'!AD44*0.85+25</f>
        <v>77035</v>
      </c>
      <c r="AE44" s="43">
        <f>'BAR BB| Open rates'!AE44*0.85+25</f>
        <v>78905</v>
      </c>
      <c r="AF44" s="43">
        <f>'BAR BB| Open rates'!AF44*0.85+25</f>
        <v>77035</v>
      </c>
      <c r="AG44" s="43">
        <f>'BAR BB| Open rates'!AG44*0.85+25</f>
        <v>66155</v>
      </c>
      <c r="AH44" s="43">
        <f>'BAR BB| Open rates'!AH44*0.85+25</f>
        <v>66155</v>
      </c>
      <c r="AI44" s="43">
        <f>'BAR BB| Open rates'!AI44*0.85+25</f>
        <v>64285</v>
      </c>
      <c r="AJ44" s="43">
        <f>'BAR BB| Open rates'!AJ44*0.85+25</f>
        <v>66155</v>
      </c>
      <c r="AK44" s="43">
        <f>'BAR BB| Open rates'!AK44*0.85+25</f>
        <v>64285</v>
      </c>
      <c r="AL44" s="43">
        <f>'BAR BB| Open rates'!AL44*0.85+25</f>
        <v>66155</v>
      </c>
      <c r="AM44" s="43">
        <f>'BAR BB| Open rates'!AM44*0.85+25</f>
        <v>64285</v>
      </c>
      <c r="AN44" s="43">
        <f>'BAR BB| Open rates'!AN44*0.85+25</f>
        <v>66155</v>
      </c>
      <c r="AO44" s="43">
        <f>'BAR BB| Open rates'!AO44*0.85+25</f>
        <v>64285</v>
      </c>
      <c r="AP44" s="43">
        <f>'BAR BB| Open rates'!AP44*0.85+25</f>
        <v>57400</v>
      </c>
      <c r="AQ44" s="43">
        <f>'BAR BB| Open rates'!AQ44*0.85+25</f>
        <v>55700</v>
      </c>
      <c r="AR44" s="43">
        <f>'BAR BB| Open rates'!AR44*0.85+25</f>
        <v>57400</v>
      </c>
      <c r="AS44" s="43">
        <f>'BAR BB| Open rates'!AS44*0.85+25</f>
        <v>55700</v>
      </c>
      <c r="AT44" s="43">
        <f>'BAR BB| Open rates'!AT44*0.85+25</f>
        <v>57400</v>
      </c>
      <c r="AU44" s="43">
        <f>'BAR BB| Open rates'!AU44*0.85+25</f>
        <v>55700</v>
      </c>
      <c r="AV44" s="43">
        <f>'BAR BB| Open rates'!AV44*0.85+25</f>
        <v>57400</v>
      </c>
      <c r="AW44" s="43">
        <f>'BAR BB| Open rates'!AW44*0.85+25</f>
        <v>55700</v>
      </c>
      <c r="AX44" s="43">
        <f>'BAR BB| Open rates'!AX44*0.85+25</f>
        <v>57400</v>
      </c>
      <c r="AY44" s="43">
        <f>'BAR BB| Open rates'!AY44*0.85+25</f>
        <v>58845</v>
      </c>
      <c r="AZ44" s="43">
        <f>'BAR BB| Open rates'!AZ44*0.85+25</f>
        <v>60715</v>
      </c>
      <c r="BA44" s="43">
        <f>'BAR BB| Open rates'!BA44*0.85+25</f>
        <v>54850</v>
      </c>
      <c r="BB44" s="43">
        <f>'BAR BB| Open rates'!BB44*0.85+25</f>
        <v>54850</v>
      </c>
      <c r="BC44" s="43">
        <f>'BAR BB| Open rates'!BC44*0.85+25</f>
        <v>55700</v>
      </c>
      <c r="BD44" s="43">
        <f>'BAR BB| Open rates'!BD44*0.85+25</f>
        <v>54850</v>
      </c>
      <c r="BE44" s="43">
        <f>'BAR BB| Open rates'!BE44*0.85+25</f>
        <v>55700</v>
      </c>
      <c r="BF44" s="43">
        <f>'BAR BB| Open rates'!BF44*0.85+25</f>
        <v>54850</v>
      </c>
      <c r="BG44" s="43">
        <f>'BAR BB| Open rates'!BG44*0.85+25</f>
        <v>55700</v>
      </c>
      <c r="BH44" s="43">
        <f>'BAR BB| Open rates'!BH44*0.85+25</f>
        <v>54850</v>
      </c>
      <c r="BI44" s="43">
        <f>'BAR BB| Open rates'!BI44*0.85+25</f>
        <v>54850</v>
      </c>
      <c r="BJ44" s="43">
        <f>'BAR BB| Open rates'!BJ44*0.85+25</f>
        <v>55700</v>
      </c>
      <c r="BK44" s="43">
        <f>'BAR BB| Open rates'!BK44*0.85+25</f>
        <v>54850</v>
      </c>
      <c r="BL44" s="43">
        <f>'BAR BB| Open rates'!BL44*0.85+25</f>
        <v>55700</v>
      </c>
      <c r="BM44" s="43">
        <f>'BAR BB| Open rates'!BM44*0.85+25</f>
        <v>54850</v>
      </c>
      <c r="BN44" s="43">
        <f>'BAR BB| Open rates'!BN44*0.85+25</f>
        <v>55700</v>
      </c>
      <c r="BO44" s="43">
        <f>'BAR BB| Open rates'!BO44*0.85+25</f>
        <v>58845</v>
      </c>
      <c r="BP44" s="43">
        <f>'BAR BB| Open rates'!BP44*0.85+25</f>
        <v>60715</v>
      </c>
    </row>
    <row r="45" spans="1:68" x14ac:dyDescent="0.2">
      <c r="A45" s="237">
        <v>5</v>
      </c>
      <c r="B45" s="43">
        <f>'BAR BB| Open rates'!B45*0.85+25</f>
        <v>59100</v>
      </c>
      <c r="C45" s="43">
        <f>'BAR BB| Open rates'!C45*0.85+25</f>
        <v>58250</v>
      </c>
      <c r="D45" s="43">
        <f>'BAR BB| Open rates'!D45*0.85+25</f>
        <v>59100</v>
      </c>
      <c r="E45" s="43">
        <f>'BAR BB| Open rates'!E45*0.85+25</f>
        <v>58250</v>
      </c>
      <c r="F45" s="43">
        <f>'BAR BB| Open rates'!F45*0.85+25</f>
        <v>61395</v>
      </c>
      <c r="G45" s="43">
        <f>'BAR BB| Open rates'!G45*0.85+25</f>
        <v>59100</v>
      </c>
      <c r="H45" s="43">
        <f>'BAR BB| Open rates'!H45*0.85+25</f>
        <v>77290</v>
      </c>
      <c r="I45" s="43">
        <f>'BAR BB| Open rates'!I45*0.85+25</f>
        <v>83155</v>
      </c>
      <c r="J45" s="43">
        <f>'BAR BB| Open rates'!J45*0.85+25</f>
        <v>99390</v>
      </c>
      <c r="K45" s="43">
        <f>'BAR BB| Open rates'!K45*0.85+25</f>
        <v>79585</v>
      </c>
      <c r="L45" s="43">
        <f>'BAR BB| Open rates'!L45*0.85+25</f>
        <v>81455</v>
      </c>
      <c r="M45" s="43">
        <f>'BAR BB| Open rates'!M45*0.85+25</f>
        <v>79585</v>
      </c>
      <c r="N45" s="43">
        <f>'BAR BB| Open rates'!N45*0.85+25</f>
        <v>83155</v>
      </c>
      <c r="O45" s="43">
        <f>'BAR BB| Open rates'!O45*0.85+25</f>
        <v>84855</v>
      </c>
      <c r="P45" s="43">
        <f>'BAR BB| Open rates'!P45*0.85+25</f>
        <v>83155</v>
      </c>
      <c r="Q45" s="43">
        <f>'BAR BB| Open rates'!Q45*0.85+25</f>
        <v>84855</v>
      </c>
      <c r="R45" s="43">
        <f>'BAR BB| Open rates'!R45*0.85+25</f>
        <v>83155</v>
      </c>
      <c r="S45" s="43">
        <f>'BAR BB| Open rates'!S45*0.85+25</f>
        <v>84855</v>
      </c>
      <c r="T45" s="43">
        <f>'BAR BB| Open rates'!T45*0.85+25</f>
        <v>83155</v>
      </c>
      <c r="U45" s="43">
        <f>'BAR BB| Open rates'!U45*0.85+25</f>
        <v>84855</v>
      </c>
      <c r="V45" s="43">
        <f>'BAR BB| Open rates'!V45*0.85+25</f>
        <v>83155</v>
      </c>
      <c r="W45" s="43">
        <f>'BAR BB| Open rates'!W45*0.85+25</f>
        <v>84855</v>
      </c>
      <c r="X45" s="43">
        <f>'BAR BB| Open rates'!X45*0.85+25</f>
        <v>83155</v>
      </c>
      <c r="Y45" s="43">
        <f>'BAR BB| Open rates'!Y45*0.85+25</f>
        <v>84855</v>
      </c>
      <c r="Z45" s="43">
        <f>'BAR BB| Open rates'!Z45*0.85+25</f>
        <v>83155</v>
      </c>
      <c r="AA45" s="43">
        <f>'BAR BB| Open rates'!AA45*0.85+25</f>
        <v>84855</v>
      </c>
      <c r="AB45" s="43">
        <f>'BAR BB| Open rates'!AB45*0.85+25</f>
        <v>83155</v>
      </c>
      <c r="AC45" s="43">
        <f>'BAR BB| Open rates'!AC45*0.85+25</f>
        <v>84855</v>
      </c>
      <c r="AD45" s="43">
        <f>'BAR BB| Open rates'!AD45*0.85+25</f>
        <v>79585</v>
      </c>
      <c r="AE45" s="43">
        <f>'BAR BB| Open rates'!AE45*0.85+25</f>
        <v>81455</v>
      </c>
      <c r="AF45" s="43">
        <f>'BAR BB| Open rates'!AF45*0.85+25</f>
        <v>79585</v>
      </c>
      <c r="AG45" s="43">
        <f>'BAR BB| Open rates'!AG45*0.85+25</f>
        <v>68705</v>
      </c>
      <c r="AH45" s="43">
        <f>'BAR BB| Open rates'!AH45*0.85+25</f>
        <v>68705</v>
      </c>
      <c r="AI45" s="43">
        <f>'BAR BB| Open rates'!AI45*0.85+25</f>
        <v>66835</v>
      </c>
      <c r="AJ45" s="43">
        <f>'BAR BB| Open rates'!AJ45*0.85+25</f>
        <v>68705</v>
      </c>
      <c r="AK45" s="43">
        <f>'BAR BB| Open rates'!AK45*0.85+25</f>
        <v>66835</v>
      </c>
      <c r="AL45" s="43">
        <f>'BAR BB| Open rates'!AL45*0.85+25</f>
        <v>68705</v>
      </c>
      <c r="AM45" s="43">
        <f>'BAR BB| Open rates'!AM45*0.85+25</f>
        <v>66835</v>
      </c>
      <c r="AN45" s="43">
        <f>'BAR BB| Open rates'!AN45*0.85+25</f>
        <v>68705</v>
      </c>
      <c r="AO45" s="43">
        <f>'BAR BB| Open rates'!AO45*0.85+25</f>
        <v>66835</v>
      </c>
      <c r="AP45" s="43">
        <f>'BAR BB| Open rates'!AP45*0.85+25</f>
        <v>59950</v>
      </c>
      <c r="AQ45" s="43">
        <f>'BAR BB| Open rates'!AQ45*0.85+25</f>
        <v>58250</v>
      </c>
      <c r="AR45" s="43">
        <f>'BAR BB| Open rates'!AR45*0.85+25</f>
        <v>59950</v>
      </c>
      <c r="AS45" s="43">
        <f>'BAR BB| Open rates'!AS45*0.85+25</f>
        <v>58250</v>
      </c>
      <c r="AT45" s="43">
        <f>'BAR BB| Open rates'!AT45*0.85+25</f>
        <v>59950</v>
      </c>
      <c r="AU45" s="43">
        <f>'BAR BB| Open rates'!AU45*0.85+25</f>
        <v>58250</v>
      </c>
      <c r="AV45" s="43">
        <f>'BAR BB| Open rates'!AV45*0.85+25</f>
        <v>59950</v>
      </c>
      <c r="AW45" s="43">
        <f>'BAR BB| Open rates'!AW45*0.85+25</f>
        <v>58250</v>
      </c>
      <c r="AX45" s="43">
        <f>'BAR BB| Open rates'!AX45*0.85+25</f>
        <v>59950</v>
      </c>
      <c r="AY45" s="43">
        <f>'BAR BB| Open rates'!AY45*0.85+25</f>
        <v>61395</v>
      </c>
      <c r="AZ45" s="43">
        <f>'BAR BB| Open rates'!AZ45*0.85+25</f>
        <v>63265</v>
      </c>
      <c r="BA45" s="43">
        <f>'BAR BB| Open rates'!BA45*0.85+25</f>
        <v>57400</v>
      </c>
      <c r="BB45" s="43">
        <f>'BAR BB| Open rates'!BB45*0.85+25</f>
        <v>57400</v>
      </c>
      <c r="BC45" s="43">
        <f>'BAR BB| Open rates'!BC45*0.85+25</f>
        <v>58250</v>
      </c>
      <c r="BD45" s="43">
        <f>'BAR BB| Open rates'!BD45*0.85+25</f>
        <v>57400</v>
      </c>
      <c r="BE45" s="43">
        <f>'BAR BB| Open rates'!BE45*0.85+25</f>
        <v>58250</v>
      </c>
      <c r="BF45" s="43">
        <f>'BAR BB| Open rates'!BF45*0.85+25</f>
        <v>57400</v>
      </c>
      <c r="BG45" s="43">
        <f>'BAR BB| Open rates'!BG45*0.85+25</f>
        <v>58250</v>
      </c>
      <c r="BH45" s="43">
        <f>'BAR BB| Open rates'!BH45*0.85+25</f>
        <v>57400</v>
      </c>
      <c r="BI45" s="43">
        <f>'BAR BB| Open rates'!BI45*0.85+25</f>
        <v>57400</v>
      </c>
      <c r="BJ45" s="43">
        <f>'BAR BB| Open rates'!BJ45*0.85+25</f>
        <v>58250</v>
      </c>
      <c r="BK45" s="43">
        <f>'BAR BB| Open rates'!BK45*0.85+25</f>
        <v>57400</v>
      </c>
      <c r="BL45" s="43">
        <f>'BAR BB| Open rates'!BL45*0.85+25</f>
        <v>58250</v>
      </c>
      <c r="BM45" s="43">
        <f>'BAR BB| Open rates'!BM45*0.85+25</f>
        <v>57400</v>
      </c>
      <c r="BN45" s="43">
        <f>'BAR BB| Open rates'!BN45*0.85+25</f>
        <v>58250</v>
      </c>
      <c r="BO45" s="43">
        <f>'BAR BB| Open rates'!BO45*0.85+25</f>
        <v>61395</v>
      </c>
      <c r="BP45" s="43">
        <f>'BAR BB| Open rates'!BP45*0.85+25</f>
        <v>63265</v>
      </c>
    </row>
    <row r="46" spans="1:68" x14ac:dyDescent="0.2">
      <c r="A46" s="237">
        <v>6</v>
      </c>
      <c r="B46" s="43">
        <f>'BAR BB| Open rates'!B46*0.85+25</f>
        <v>61650</v>
      </c>
      <c r="C46" s="43">
        <f>'BAR BB| Open rates'!C46*0.85+25</f>
        <v>60800</v>
      </c>
      <c r="D46" s="43">
        <f>'BAR BB| Open rates'!D46*0.85+25</f>
        <v>61650</v>
      </c>
      <c r="E46" s="43">
        <f>'BAR BB| Open rates'!E46*0.85+25</f>
        <v>60800</v>
      </c>
      <c r="F46" s="43">
        <f>'BAR BB| Open rates'!F46*0.85+25</f>
        <v>63945</v>
      </c>
      <c r="G46" s="43">
        <f>'BAR BB| Open rates'!G46*0.85+25</f>
        <v>61650</v>
      </c>
      <c r="H46" s="43">
        <f>'BAR BB| Open rates'!H46*0.85+25</f>
        <v>79840</v>
      </c>
      <c r="I46" s="43">
        <f>'BAR BB| Open rates'!I46*0.85+25</f>
        <v>85705</v>
      </c>
      <c r="J46" s="43">
        <f>'BAR BB| Open rates'!J46*0.85+25</f>
        <v>101940</v>
      </c>
      <c r="K46" s="43">
        <f>'BAR BB| Open rates'!K46*0.85+25</f>
        <v>82135</v>
      </c>
      <c r="L46" s="43">
        <f>'BAR BB| Open rates'!L46*0.85+25</f>
        <v>84005</v>
      </c>
      <c r="M46" s="43">
        <f>'BAR BB| Open rates'!M46*0.85+25</f>
        <v>82135</v>
      </c>
      <c r="N46" s="43">
        <f>'BAR BB| Open rates'!N46*0.85+25</f>
        <v>85705</v>
      </c>
      <c r="O46" s="43">
        <f>'BAR BB| Open rates'!O46*0.85+25</f>
        <v>87405</v>
      </c>
      <c r="P46" s="43">
        <f>'BAR BB| Open rates'!P46*0.85+25</f>
        <v>85705</v>
      </c>
      <c r="Q46" s="43">
        <f>'BAR BB| Open rates'!Q46*0.85+25</f>
        <v>87405</v>
      </c>
      <c r="R46" s="43">
        <f>'BAR BB| Open rates'!R46*0.85+25</f>
        <v>85705</v>
      </c>
      <c r="S46" s="43">
        <f>'BAR BB| Open rates'!S46*0.85+25</f>
        <v>87405</v>
      </c>
      <c r="T46" s="43">
        <f>'BAR BB| Open rates'!T46*0.85+25</f>
        <v>85705</v>
      </c>
      <c r="U46" s="43">
        <f>'BAR BB| Open rates'!U46*0.85+25</f>
        <v>87405</v>
      </c>
      <c r="V46" s="43">
        <f>'BAR BB| Open rates'!V46*0.85+25</f>
        <v>85705</v>
      </c>
      <c r="W46" s="43">
        <f>'BAR BB| Open rates'!W46*0.85+25</f>
        <v>87405</v>
      </c>
      <c r="X46" s="43">
        <f>'BAR BB| Open rates'!X46*0.85+25</f>
        <v>85705</v>
      </c>
      <c r="Y46" s="43">
        <f>'BAR BB| Open rates'!Y46*0.85+25</f>
        <v>87405</v>
      </c>
      <c r="Z46" s="43">
        <f>'BAR BB| Open rates'!Z46*0.85+25</f>
        <v>85705</v>
      </c>
      <c r="AA46" s="43">
        <f>'BAR BB| Open rates'!AA46*0.85+25</f>
        <v>87405</v>
      </c>
      <c r="AB46" s="43">
        <f>'BAR BB| Open rates'!AB46*0.85+25</f>
        <v>85705</v>
      </c>
      <c r="AC46" s="43">
        <f>'BAR BB| Open rates'!AC46*0.85+25</f>
        <v>87405</v>
      </c>
      <c r="AD46" s="43">
        <f>'BAR BB| Open rates'!AD46*0.85+25</f>
        <v>82135</v>
      </c>
      <c r="AE46" s="43">
        <f>'BAR BB| Open rates'!AE46*0.85+25</f>
        <v>84005</v>
      </c>
      <c r="AF46" s="43">
        <f>'BAR BB| Open rates'!AF46*0.85+25</f>
        <v>82135</v>
      </c>
      <c r="AG46" s="43">
        <f>'BAR BB| Open rates'!AG46*0.85+25</f>
        <v>71255</v>
      </c>
      <c r="AH46" s="43">
        <f>'BAR BB| Open rates'!AH46*0.85+25</f>
        <v>71255</v>
      </c>
      <c r="AI46" s="43">
        <f>'BAR BB| Open rates'!AI46*0.85+25</f>
        <v>69385</v>
      </c>
      <c r="AJ46" s="43">
        <f>'BAR BB| Open rates'!AJ46*0.85+25</f>
        <v>71255</v>
      </c>
      <c r="AK46" s="43">
        <f>'BAR BB| Open rates'!AK46*0.85+25</f>
        <v>69385</v>
      </c>
      <c r="AL46" s="43">
        <f>'BAR BB| Open rates'!AL46*0.85+25</f>
        <v>71255</v>
      </c>
      <c r="AM46" s="43">
        <f>'BAR BB| Open rates'!AM46*0.85+25</f>
        <v>69385</v>
      </c>
      <c r="AN46" s="43">
        <f>'BAR BB| Open rates'!AN46*0.85+25</f>
        <v>71255</v>
      </c>
      <c r="AO46" s="43">
        <f>'BAR BB| Open rates'!AO46*0.85+25</f>
        <v>69385</v>
      </c>
      <c r="AP46" s="43">
        <f>'BAR BB| Open rates'!AP46*0.85+25</f>
        <v>62500</v>
      </c>
      <c r="AQ46" s="43">
        <f>'BAR BB| Open rates'!AQ46*0.85+25</f>
        <v>60800</v>
      </c>
      <c r="AR46" s="43">
        <f>'BAR BB| Open rates'!AR46*0.85+25</f>
        <v>62500</v>
      </c>
      <c r="AS46" s="43">
        <f>'BAR BB| Open rates'!AS46*0.85+25</f>
        <v>60800</v>
      </c>
      <c r="AT46" s="43">
        <f>'BAR BB| Open rates'!AT46*0.85+25</f>
        <v>62500</v>
      </c>
      <c r="AU46" s="43">
        <f>'BAR BB| Open rates'!AU46*0.85+25</f>
        <v>60800</v>
      </c>
      <c r="AV46" s="43">
        <f>'BAR BB| Open rates'!AV46*0.85+25</f>
        <v>62500</v>
      </c>
      <c r="AW46" s="43">
        <f>'BAR BB| Open rates'!AW46*0.85+25</f>
        <v>60800</v>
      </c>
      <c r="AX46" s="43">
        <f>'BAR BB| Open rates'!AX46*0.85+25</f>
        <v>62500</v>
      </c>
      <c r="AY46" s="43">
        <f>'BAR BB| Open rates'!AY46*0.85+25</f>
        <v>63945</v>
      </c>
      <c r="AZ46" s="43">
        <f>'BAR BB| Open rates'!AZ46*0.85+25</f>
        <v>65815</v>
      </c>
      <c r="BA46" s="43">
        <f>'BAR BB| Open rates'!BA46*0.85+25</f>
        <v>59950</v>
      </c>
      <c r="BB46" s="43">
        <f>'BAR BB| Open rates'!BB46*0.85+25</f>
        <v>59950</v>
      </c>
      <c r="BC46" s="43">
        <f>'BAR BB| Open rates'!BC46*0.85+25</f>
        <v>60800</v>
      </c>
      <c r="BD46" s="43">
        <f>'BAR BB| Open rates'!BD46*0.85+25</f>
        <v>59950</v>
      </c>
      <c r="BE46" s="43">
        <f>'BAR BB| Open rates'!BE46*0.85+25</f>
        <v>60800</v>
      </c>
      <c r="BF46" s="43">
        <f>'BAR BB| Open rates'!BF46*0.85+25</f>
        <v>59950</v>
      </c>
      <c r="BG46" s="43">
        <f>'BAR BB| Open rates'!BG46*0.85+25</f>
        <v>60800</v>
      </c>
      <c r="BH46" s="43">
        <f>'BAR BB| Open rates'!BH46*0.85+25</f>
        <v>59950</v>
      </c>
      <c r="BI46" s="43">
        <f>'BAR BB| Open rates'!BI46*0.85+25</f>
        <v>59950</v>
      </c>
      <c r="BJ46" s="43">
        <f>'BAR BB| Open rates'!BJ46*0.85+25</f>
        <v>60800</v>
      </c>
      <c r="BK46" s="43">
        <f>'BAR BB| Open rates'!BK46*0.85+25</f>
        <v>59950</v>
      </c>
      <c r="BL46" s="43">
        <f>'BAR BB| Open rates'!BL46*0.85+25</f>
        <v>60800</v>
      </c>
      <c r="BM46" s="43">
        <f>'BAR BB| Open rates'!BM46*0.85+25</f>
        <v>59950</v>
      </c>
      <c r="BN46" s="43">
        <f>'BAR BB| Open rates'!BN46*0.85+25</f>
        <v>60800</v>
      </c>
      <c r="BO46" s="43">
        <f>'BAR BB| Open rates'!BO46*0.85+25</f>
        <v>63945</v>
      </c>
      <c r="BP46" s="43">
        <f>'BAR BB| Open rates'!BP46*0.85+25</f>
        <v>65815</v>
      </c>
    </row>
    <row r="47" spans="1:68" x14ac:dyDescent="0.2">
      <c r="A47" s="237">
        <v>7</v>
      </c>
      <c r="B47" s="43">
        <f>'BAR BB| Open rates'!B47*0.85+25</f>
        <v>64200</v>
      </c>
      <c r="C47" s="43">
        <f>'BAR BB| Open rates'!C47*0.85+25</f>
        <v>63350</v>
      </c>
      <c r="D47" s="43">
        <f>'BAR BB| Open rates'!D47*0.85+25</f>
        <v>64200</v>
      </c>
      <c r="E47" s="43">
        <f>'BAR BB| Open rates'!E47*0.85+25</f>
        <v>63350</v>
      </c>
      <c r="F47" s="43">
        <f>'BAR BB| Open rates'!F47*0.85+25</f>
        <v>66495</v>
      </c>
      <c r="G47" s="43">
        <f>'BAR BB| Open rates'!G47*0.85+25</f>
        <v>64200</v>
      </c>
      <c r="H47" s="43">
        <f>'BAR BB| Open rates'!H47*0.85+25</f>
        <v>82390</v>
      </c>
      <c r="I47" s="43">
        <f>'BAR BB| Open rates'!I47*0.85+25</f>
        <v>88255</v>
      </c>
      <c r="J47" s="43">
        <f>'BAR BB| Open rates'!J47*0.85+25</f>
        <v>104490</v>
      </c>
      <c r="K47" s="43">
        <f>'BAR BB| Open rates'!K47*0.85+25</f>
        <v>84685</v>
      </c>
      <c r="L47" s="43">
        <f>'BAR BB| Open rates'!L47*0.85+25</f>
        <v>86555</v>
      </c>
      <c r="M47" s="43">
        <f>'BAR BB| Open rates'!M47*0.85+25</f>
        <v>84685</v>
      </c>
      <c r="N47" s="43">
        <f>'BAR BB| Open rates'!N47*0.85+25</f>
        <v>88255</v>
      </c>
      <c r="O47" s="43">
        <f>'BAR BB| Open rates'!O47*0.85+25</f>
        <v>89955</v>
      </c>
      <c r="P47" s="43">
        <f>'BAR BB| Open rates'!P47*0.85+25</f>
        <v>88255</v>
      </c>
      <c r="Q47" s="43">
        <f>'BAR BB| Open rates'!Q47*0.85+25</f>
        <v>89955</v>
      </c>
      <c r="R47" s="43">
        <f>'BAR BB| Open rates'!R47*0.85+25</f>
        <v>88255</v>
      </c>
      <c r="S47" s="43">
        <f>'BAR BB| Open rates'!S47*0.85+25</f>
        <v>89955</v>
      </c>
      <c r="T47" s="43">
        <f>'BAR BB| Open rates'!T47*0.85+25</f>
        <v>88255</v>
      </c>
      <c r="U47" s="43">
        <f>'BAR BB| Open rates'!U47*0.85+25</f>
        <v>89955</v>
      </c>
      <c r="V47" s="43">
        <f>'BAR BB| Open rates'!V47*0.85+25</f>
        <v>88255</v>
      </c>
      <c r="W47" s="43">
        <f>'BAR BB| Open rates'!W47*0.85+25</f>
        <v>89955</v>
      </c>
      <c r="X47" s="43">
        <f>'BAR BB| Open rates'!X47*0.85+25</f>
        <v>88255</v>
      </c>
      <c r="Y47" s="43">
        <f>'BAR BB| Open rates'!Y47*0.85+25</f>
        <v>89955</v>
      </c>
      <c r="Z47" s="43">
        <f>'BAR BB| Open rates'!Z47*0.85+25</f>
        <v>88255</v>
      </c>
      <c r="AA47" s="43">
        <f>'BAR BB| Open rates'!AA47*0.85+25</f>
        <v>89955</v>
      </c>
      <c r="AB47" s="43">
        <f>'BAR BB| Open rates'!AB47*0.85+25</f>
        <v>88255</v>
      </c>
      <c r="AC47" s="43">
        <f>'BAR BB| Open rates'!AC47*0.85+25</f>
        <v>89955</v>
      </c>
      <c r="AD47" s="43">
        <f>'BAR BB| Open rates'!AD47*0.85+25</f>
        <v>84685</v>
      </c>
      <c r="AE47" s="43">
        <f>'BAR BB| Open rates'!AE47*0.85+25</f>
        <v>86555</v>
      </c>
      <c r="AF47" s="43">
        <f>'BAR BB| Open rates'!AF47*0.85+25</f>
        <v>84685</v>
      </c>
      <c r="AG47" s="43">
        <f>'BAR BB| Open rates'!AG47*0.85+25</f>
        <v>73805</v>
      </c>
      <c r="AH47" s="43">
        <f>'BAR BB| Open rates'!AH47*0.85+25</f>
        <v>73805</v>
      </c>
      <c r="AI47" s="43">
        <f>'BAR BB| Open rates'!AI47*0.85+25</f>
        <v>71935</v>
      </c>
      <c r="AJ47" s="43">
        <f>'BAR BB| Open rates'!AJ47*0.85+25</f>
        <v>73805</v>
      </c>
      <c r="AK47" s="43">
        <f>'BAR BB| Open rates'!AK47*0.85+25</f>
        <v>71935</v>
      </c>
      <c r="AL47" s="43">
        <f>'BAR BB| Open rates'!AL47*0.85+25</f>
        <v>73805</v>
      </c>
      <c r="AM47" s="43">
        <f>'BAR BB| Open rates'!AM47*0.85+25</f>
        <v>71935</v>
      </c>
      <c r="AN47" s="43">
        <f>'BAR BB| Open rates'!AN47*0.85+25</f>
        <v>73805</v>
      </c>
      <c r="AO47" s="43">
        <f>'BAR BB| Open rates'!AO47*0.85+25</f>
        <v>71935</v>
      </c>
      <c r="AP47" s="43">
        <f>'BAR BB| Open rates'!AP47*0.85+25</f>
        <v>65050</v>
      </c>
      <c r="AQ47" s="43">
        <f>'BAR BB| Open rates'!AQ47*0.85+25</f>
        <v>63350</v>
      </c>
      <c r="AR47" s="43">
        <f>'BAR BB| Open rates'!AR47*0.85+25</f>
        <v>65050</v>
      </c>
      <c r="AS47" s="43">
        <f>'BAR BB| Open rates'!AS47*0.85+25</f>
        <v>63350</v>
      </c>
      <c r="AT47" s="43">
        <f>'BAR BB| Open rates'!AT47*0.85+25</f>
        <v>65050</v>
      </c>
      <c r="AU47" s="43">
        <f>'BAR BB| Open rates'!AU47*0.85+25</f>
        <v>63350</v>
      </c>
      <c r="AV47" s="43">
        <f>'BAR BB| Open rates'!AV47*0.85+25</f>
        <v>65050</v>
      </c>
      <c r="AW47" s="43">
        <f>'BAR BB| Open rates'!AW47*0.85+25</f>
        <v>63350</v>
      </c>
      <c r="AX47" s="43">
        <f>'BAR BB| Open rates'!AX47*0.85+25</f>
        <v>65050</v>
      </c>
      <c r="AY47" s="43">
        <f>'BAR BB| Open rates'!AY47*0.85+25</f>
        <v>66495</v>
      </c>
      <c r="AZ47" s="43">
        <f>'BAR BB| Open rates'!AZ47*0.85+25</f>
        <v>68365</v>
      </c>
      <c r="BA47" s="43">
        <f>'BAR BB| Open rates'!BA47*0.85+25</f>
        <v>62500</v>
      </c>
      <c r="BB47" s="43">
        <f>'BAR BB| Open rates'!BB47*0.85+25</f>
        <v>62500</v>
      </c>
      <c r="BC47" s="43">
        <f>'BAR BB| Open rates'!BC47*0.85+25</f>
        <v>63350</v>
      </c>
      <c r="BD47" s="43">
        <f>'BAR BB| Open rates'!BD47*0.85+25</f>
        <v>62500</v>
      </c>
      <c r="BE47" s="43">
        <f>'BAR BB| Open rates'!BE47*0.85+25</f>
        <v>63350</v>
      </c>
      <c r="BF47" s="43">
        <f>'BAR BB| Open rates'!BF47*0.85+25</f>
        <v>62500</v>
      </c>
      <c r="BG47" s="43">
        <f>'BAR BB| Open rates'!BG47*0.85+25</f>
        <v>63350</v>
      </c>
      <c r="BH47" s="43">
        <f>'BAR BB| Open rates'!BH47*0.85+25</f>
        <v>62500</v>
      </c>
      <c r="BI47" s="43">
        <f>'BAR BB| Open rates'!BI47*0.85+25</f>
        <v>62500</v>
      </c>
      <c r="BJ47" s="43">
        <f>'BAR BB| Open rates'!BJ47*0.85+25</f>
        <v>63350</v>
      </c>
      <c r="BK47" s="43">
        <f>'BAR BB| Open rates'!BK47*0.85+25</f>
        <v>62500</v>
      </c>
      <c r="BL47" s="43">
        <f>'BAR BB| Open rates'!BL47*0.85+25</f>
        <v>63350</v>
      </c>
      <c r="BM47" s="43">
        <f>'BAR BB| Open rates'!BM47*0.85+25</f>
        <v>62500</v>
      </c>
      <c r="BN47" s="43">
        <f>'BAR BB| Open rates'!BN47*0.85+25</f>
        <v>63350</v>
      </c>
      <c r="BO47" s="43">
        <f>'BAR BB| Open rates'!BO47*0.85+25</f>
        <v>66495</v>
      </c>
      <c r="BP47" s="43">
        <f>'BAR BB| Open rates'!BP47*0.85+25</f>
        <v>68365</v>
      </c>
    </row>
    <row r="48" spans="1:68" x14ac:dyDescent="0.2">
      <c r="A48" s="237">
        <v>8</v>
      </c>
      <c r="B48" s="43">
        <f>'BAR BB| Open rates'!B48*0.85+25</f>
        <v>66750</v>
      </c>
      <c r="C48" s="43">
        <f>'BAR BB| Open rates'!C48*0.85+25</f>
        <v>65900</v>
      </c>
      <c r="D48" s="43">
        <f>'BAR BB| Open rates'!D48*0.85+25</f>
        <v>66750</v>
      </c>
      <c r="E48" s="43">
        <f>'BAR BB| Open rates'!E48*0.85+25</f>
        <v>65900</v>
      </c>
      <c r="F48" s="43">
        <f>'BAR BB| Open rates'!F48*0.85+25</f>
        <v>69045</v>
      </c>
      <c r="G48" s="43">
        <f>'BAR BB| Open rates'!G48*0.85+25</f>
        <v>66750</v>
      </c>
      <c r="H48" s="43">
        <f>'BAR BB| Open rates'!H48*0.85+25</f>
        <v>84940</v>
      </c>
      <c r="I48" s="43">
        <f>'BAR BB| Open rates'!I48*0.85+25</f>
        <v>90805</v>
      </c>
      <c r="J48" s="43">
        <f>'BAR BB| Open rates'!J48*0.85+25</f>
        <v>107040</v>
      </c>
      <c r="K48" s="43">
        <f>'BAR BB| Open rates'!K48*0.85+25</f>
        <v>87235</v>
      </c>
      <c r="L48" s="43">
        <f>'BAR BB| Open rates'!L48*0.85+25</f>
        <v>89105</v>
      </c>
      <c r="M48" s="43">
        <f>'BAR BB| Open rates'!M48*0.85+25</f>
        <v>87235</v>
      </c>
      <c r="N48" s="43">
        <f>'BAR BB| Open rates'!N48*0.85+25</f>
        <v>90805</v>
      </c>
      <c r="O48" s="43">
        <f>'BAR BB| Open rates'!O48*0.85+25</f>
        <v>92505</v>
      </c>
      <c r="P48" s="43">
        <f>'BAR BB| Open rates'!P48*0.85+25</f>
        <v>90805</v>
      </c>
      <c r="Q48" s="43">
        <f>'BAR BB| Open rates'!Q48*0.85+25</f>
        <v>92505</v>
      </c>
      <c r="R48" s="43">
        <f>'BAR BB| Open rates'!R48*0.85+25</f>
        <v>90805</v>
      </c>
      <c r="S48" s="43">
        <f>'BAR BB| Open rates'!S48*0.85+25</f>
        <v>92505</v>
      </c>
      <c r="T48" s="43">
        <f>'BAR BB| Open rates'!T48*0.85+25</f>
        <v>90805</v>
      </c>
      <c r="U48" s="43">
        <f>'BAR BB| Open rates'!U48*0.85+25</f>
        <v>92505</v>
      </c>
      <c r="V48" s="43">
        <f>'BAR BB| Open rates'!V48*0.85+25</f>
        <v>90805</v>
      </c>
      <c r="W48" s="43">
        <f>'BAR BB| Open rates'!W48*0.85+25</f>
        <v>92505</v>
      </c>
      <c r="X48" s="43">
        <f>'BAR BB| Open rates'!X48*0.85+25</f>
        <v>90805</v>
      </c>
      <c r="Y48" s="43">
        <f>'BAR BB| Open rates'!Y48*0.85+25</f>
        <v>92505</v>
      </c>
      <c r="Z48" s="43">
        <f>'BAR BB| Open rates'!Z48*0.85+25</f>
        <v>90805</v>
      </c>
      <c r="AA48" s="43">
        <f>'BAR BB| Open rates'!AA48*0.85+25</f>
        <v>92505</v>
      </c>
      <c r="AB48" s="43">
        <f>'BAR BB| Open rates'!AB48*0.85+25</f>
        <v>90805</v>
      </c>
      <c r="AC48" s="43">
        <f>'BAR BB| Open rates'!AC48*0.85+25</f>
        <v>92505</v>
      </c>
      <c r="AD48" s="43">
        <f>'BAR BB| Open rates'!AD48*0.85+25</f>
        <v>87235</v>
      </c>
      <c r="AE48" s="43">
        <f>'BAR BB| Open rates'!AE48*0.85+25</f>
        <v>89105</v>
      </c>
      <c r="AF48" s="43">
        <f>'BAR BB| Open rates'!AF48*0.85+25</f>
        <v>87235</v>
      </c>
      <c r="AG48" s="43">
        <f>'BAR BB| Open rates'!AG48*0.85+25</f>
        <v>76355</v>
      </c>
      <c r="AH48" s="43">
        <f>'BAR BB| Open rates'!AH48*0.85+25</f>
        <v>76355</v>
      </c>
      <c r="AI48" s="43">
        <f>'BAR BB| Open rates'!AI48*0.85+25</f>
        <v>74485</v>
      </c>
      <c r="AJ48" s="43">
        <f>'BAR BB| Open rates'!AJ48*0.85+25</f>
        <v>76355</v>
      </c>
      <c r="AK48" s="43">
        <f>'BAR BB| Open rates'!AK48*0.85+25</f>
        <v>74485</v>
      </c>
      <c r="AL48" s="43">
        <f>'BAR BB| Open rates'!AL48*0.85+25</f>
        <v>76355</v>
      </c>
      <c r="AM48" s="43">
        <f>'BAR BB| Open rates'!AM48*0.85+25</f>
        <v>74485</v>
      </c>
      <c r="AN48" s="43">
        <f>'BAR BB| Open rates'!AN48*0.85+25</f>
        <v>76355</v>
      </c>
      <c r="AO48" s="43">
        <f>'BAR BB| Open rates'!AO48*0.85+25</f>
        <v>74485</v>
      </c>
      <c r="AP48" s="43">
        <f>'BAR BB| Open rates'!AP48*0.85+25</f>
        <v>67600</v>
      </c>
      <c r="AQ48" s="43">
        <f>'BAR BB| Open rates'!AQ48*0.85+25</f>
        <v>65900</v>
      </c>
      <c r="AR48" s="43">
        <f>'BAR BB| Open rates'!AR48*0.85+25</f>
        <v>67600</v>
      </c>
      <c r="AS48" s="43">
        <f>'BAR BB| Open rates'!AS48*0.85+25</f>
        <v>65900</v>
      </c>
      <c r="AT48" s="43">
        <f>'BAR BB| Open rates'!AT48*0.85+25</f>
        <v>67600</v>
      </c>
      <c r="AU48" s="43">
        <f>'BAR BB| Open rates'!AU48*0.85+25</f>
        <v>65900</v>
      </c>
      <c r="AV48" s="43">
        <f>'BAR BB| Open rates'!AV48*0.85+25</f>
        <v>67600</v>
      </c>
      <c r="AW48" s="43">
        <f>'BAR BB| Open rates'!AW48*0.85+25</f>
        <v>65900</v>
      </c>
      <c r="AX48" s="43">
        <f>'BAR BB| Open rates'!AX48*0.85+25</f>
        <v>67600</v>
      </c>
      <c r="AY48" s="43">
        <f>'BAR BB| Open rates'!AY48*0.85+25</f>
        <v>69045</v>
      </c>
      <c r="AZ48" s="43">
        <f>'BAR BB| Open rates'!AZ48*0.85+25</f>
        <v>70915</v>
      </c>
      <c r="BA48" s="43">
        <f>'BAR BB| Open rates'!BA48*0.85+25</f>
        <v>65050</v>
      </c>
      <c r="BB48" s="43">
        <f>'BAR BB| Open rates'!BB48*0.85+25</f>
        <v>65050</v>
      </c>
      <c r="BC48" s="43">
        <f>'BAR BB| Open rates'!BC48*0.85+25</f>
        <v>65900</v>
      </c>
      <c r="BD48" s="43">
        <f>'BAR BB| Open rates'!BD48*0.85+25</f>
        <v>65050</v>
      </c>
      <c r="BE48" s="43">
        <f>'BAR BB| Open rates'!BE48*0.85+25</f>
        <v>65900</v>
      </c>
      <c r="BF48" s="43">
        <f>'BAR BB| Open rates'!BF48*0.85+25</f>
        <v>65050</v>
      </c>
      <c r="BG48" s="43">
        <f>'BAR BB| Open rates'!BG48*0.85+25</f>
        <v>65900</v>
      </c>
      <c r="BH48" s="43">
        <f>'BAR BB| Open rates'!BH48*0.85+25</f>
        <v>65050</v>
      </c>
      <c r="BI48" s="43">
        <f>'BAR BB| Open rates'!BI48*0.85+25</f>
        <v>65050</v>
      </c>
      <c r="BJ48" s="43">
        <f>'BAR BB| Open rates'!BJ48*0.85+25</f>
        <v>65900</v>
      </c>
      <c r="BK48" s="43">
        <f>'BAR BB| Open rates'!BK48*0.85+25</f>
        <v>65050</v>
      </c>
      <c r="BL48" s="43">
        <f>'BAR BB| Open rates'!BL48*0.85+25</f>
        <v>65900</v>
      </c>
      <c r="BM48" s="43">
        <f>'BAR BB| Open rates'!BM48*0.85+25</f>
        <v>65050</v>
      </c>
      <c r="BN48" s="43">
        <f>'BAR BB| Open rates'!BN48*0.85+25</f>
        <v>65900</v>
      </c>
      <c r="BO48" s="43">
        <f>'BAR BB| Open rates'!BO48*0.85+25</f>
        <v>69045</v>
      </c>
      <c r="BP48" s="43">
        <f>'BAR BB| Open rates'!BP48*0.85+25</f>
        <v>70915</v>
      </c>
    </row>
    <row r="49" spans="1:68"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row>
    <row r="50" spans="1:68" x14ac:dyDescent="0.2">
      <c r="A50" s="237">
        <v>1</v>
      </c>
      <c r="B50" s="43">
        <f>'BAR BB| Open rates'!B50*0.85+25</f>
        <v>76525</v>
      </c>
      <c r="C50" s="43">
        <f>'BAR BB| Open rates'!C50*0.85+25</f>
        <v>76525</v>
      </c>
      <c r="D50" s="43">
        <f>'BAR BB| Open rates'!D50*0.85+25</f>
        <v>76525</v>
      </c>
      <c r="E50" s="43">
        <f>'BAR BB| Open rates'!E50*0.85+25</f>
        <v>76525</v>
      </c>
      <c r="F50" s="43">
        <f>'BAR BB| Open rates'!F50*0.85+25</f>
        <v>76525</v>
      </c>
      <c r="G50" s="43">
        <f>'BAR BB| Open rates'!G50*0.85+25</f>
        <v>76525</v>
      </c>
      <c r="H50" s="43">
        <f>'BAR BB| Open rates'!H50*0.85+25</f>
        <v>76525</v>
      </c>
      <c r="I50" s="43">
        <f>'BAR BB| Open rates'!I50*0.85+25</f>
        <v>76525</v>
      </c>
      <c r="J50" s="43">
        <f>'BAR BB| Open rates'!J50*0.85+25</f>
        <v>76525</v>
      </c>
      <c r="K50" s="43">
        <f>'BAR BB| Open rates'!K50*0.85+25</f>
        <v>76525</v>
      </c>
      <c r="L50" s="43">
        <f>'BAR BB| Open rates'!L50*0.85+25</f>
        <v>76525</v>
      </c>
      <c r="M50" s="43">
        <f>'BAR BB| Open rates'!M50*0.85+25</f>
        <v>76525</v>
      </c>
      <c r="N50" s="43">
        <f>'BAR BB| Open rates'!N50*0.85+25</f>
        <v>76525</v>
      </c>
      <c r="O50" s="43">
        <f>'BAR BB| Open rates'!O50*0.85+25</f>
        <v>76525</v>
      </c>
      <c r="P50" s="43">
        <f>'BAR BB| Open rates'!P50*0.85+25</f>
        <v>76525</v>
      </c>
      <c r="Q50" s="43">
        <f>'BAR BB| Open rates'!Q50*0.85+25</f>
        <v>76525</v>
      </c>
      <c r="R50" s="43">
        <f>'BAR BB| Open rates'!R50*0.85+25</f>
        <v>76525</v>
      </c>
      <c r="S50" s="43">
        <f>'BAR BB| Open rates'!S50*0.85+25</f>
        <v>76525</v>
      </c>
      <c r="T50" s="43">
        <f>'BAR BB| Open rates'!T50*0.85+25</f>
        <v>76525</v>
      </c>
      <c r="U50" s="43">
        <f>'BAR BB| Open rates'!U50*0.85+25</f>
        <v>76525</v>
      </c>
      <c r="V50" s="43">
        <f>'BAR BB| Open rates'!V50*0.85+25</f>
        <v>76525</v>
      </c>
      <c r="W50" s="43">
        <f>'BAR BB| Open rates'!W50*0.85+25</f>
        <v>76525</v>
      </c>
      <c r="X50" s="43">
        <f>'BAR BB| Open rates'!X50*0.85+25</f>
        <v>76525</v>
      </c>
      <c r="Y50" s="43">
        <f>'BAR BB| Open rates'!Y50*0.85+25</f>
        <v>76525</v>
      </c>
      <c r="Z50" s="43">
        <f>'BAR BB| Open rates'!Z50*0.85+25</f>
        <v>76525</v>
      </c>
      <c r="AA50" s="43">
        <f>'BAR BB| Open rates'!AA50*0.85+25</f>
        <v>76525</v>
      </c>
      <c r="AB50" s="43">
        <f>'BAR BB| Open rates'!AB50*0.85+25</f>
        <v>76525</v>
      </c>
      <c r="AC50" s="43">
        <f>'BAR BB| Open rates'!AC50*0.85+25</f>
        <v>76525</v>
      </c>
      <c r="AD50" s="43">
        <f>'BAR BB| Open rates'!AD50*0.85+25</f>
        <v>76525</v>
      </c>
      <c r="AE50" s="43">
        <f>'BAR BB| Open rates'!AE50*0.85+25</f>
        <v>76525</v>
      </c>
      <c r="AF50" s="43">
        <f>'BAR BB| Open rates'!AF50*0.85+25</f>
        <v>76525</v>
      </c>
      <c r="AG50" s="43">
        <f>'BAR BB| Open rates'!AG50*0.85+25</f>
        <v>76525</v>
      </c>
      <c r="AH50" s="43">
        <f>'BAR BB| Open rates'!AH50*0.85+25</f>
        <v>76525</v>
      </c>
      <c r="AI50" s="43">
        <f>'BAR BB| Open rates'!AI50*0.85+25</f>
        <v>76525</v>
      </c>
      <c r="AJ50" s="43">
        <f>'BAR BB| Open rates'!AJ50*0.85+25</f>
        <v>76525</v>
      </c>
      <c r="AK50" s="43">
        <f>'BAR BB| Open rates'!AK50*0.85+25</f>
        <v>76525</v>
      </c>
      <c r="AL50" s="43">
        <f>'BAR BB| Open rates'!AL50*0.85+25</f>
        <v>76525</v>
      </c>
      <c r="AM50" s="43">
        <f>'BAR BB| Open rates'!AM50*0.85+25</f>
        <v>76525</v>
      </c>
      <c r="AN50" s="43">
        <f>'BAR BB| Open rates'!AN50*0.85+25</f>
        <v>76525</v>
      </c>
      <c r="AO50" s="43">
        <f>'BAR BB| Open rates'!AO50*0.85+25</f>
        <v>76525</v>
      </c>
      <c r="AP50" s="43">
        <f>'BAR BB| Open rates'!AP50*0.85+25</f>
        <v>76525</v>
      </c>
      <c r="AQ50" s="43">
        <f>'BAR BB| Open rates'!AQ50*0.85+25</f>
        <v>76525</v>
      </c>
      <c r="AR50" s="43">
        <f>'BAR BB| Open rates'!AR50*0.85+25</f>
        <v>76525</v>
      </c>
      <c r="AS50" s="43">
        <f>'BAR BB| Open rates'!AS50*0.85+25</f>
        <v>76525</v>
      </c>
      <c r="AT50" s="43">
        <f>'BAR BB| Open rates'!AT50*0.85+25</f>
        <v>76525</v>
      </c>
      <c r="AU50" s="43">
        <f>'BAR BB| Open rates'!AU50*0.85+25</f>
        <v>76525</v>
      </c>
      <c r="AV50" s="43">
        <f>'BAR BB| Open rates'!AV50*0.85+25</f>
        <v>76525</v>
      </c>
      <c r="AW50" s="43">
        <f>'BAR BB| Open rates'!AW50*0.85+25</f>
        <v>76525</v>
      </c>
      <c r="AX50" s="43">
        <f>'BAR BB| Open rates'!AX50*0.85+25</f>
        <v>76525</v>
      </c>
      <c r="AY50" s="43">
        <f>'BAR BB| Open rates'!AY50*0.85+25</f>
        <v>76525</v>
      </c>
      <c r="AZ50" s="43">
        <f>'BAR BB| Open rates'!AZ50*0.85+25</f>
        <v>76525</v>
      </c>
      <c r="BA50" s="43">
        <f>'BAR BB| Open rates'!BA50*0.85+25</f>
        <v>76525</v>
      </c>
      <c r="BB50" s="43">
        <f>'BAR BB| Open rates'!BB50*0.85+25</f>
        <v>76525</v>
      </c>
      <c r="BC50" s="43">
        <f>'BAR BB| Open rates'!BC50*0.85+25</f>
        <v>76525</v>
      </c>
      <c r="BD50" s="43">
        <f>'BAR BB| Open rates'!BD50*0.85+25</f>
        <v>76525</v>
      </c>
      <c r="BE50" s="43">
        <f>'BAR BB| Open rates'!BE50*0.85+25</f>
        <v>76525</v>
      </c>
      <c r="BF50" s="43">
        <f>'BAR BB| Open rates'!BF50*0.85+25</f>
        <v>76525</v>
      </c>
      <c r="BG50" s="43">
        <f>'BAR BB| Open rates'!BG50*0.85+25</f>
        <v>76525</v>
      </c>
      <c r="BH50" s="43">
        <f>'BAR BB| Open rates'!BH50*0.85+25</f>
        <v>76525</v>
      </c>
      <c r="BI50" s="43">
        <f>'BAR BB| Open rates'!BI50*0.85+25</f>
        <v>76525</v>
      </c>
      <c r="BJ50" s="43">
        <f>'BAR BB| Open rates'!BJ50*0.85+25</f>
        <v>76525</v>
      </c>
      <c r="BK50" s="43">
        <f>'BAR BB| Open rates'!BK50*0.85+25</f>
        <v>76525</v>
      </c>
      <c r="BL50" s="43">
        <f>'BAR BB| Open rates'!BL50*0.85+25</f>
        <v>76525</v>
      </c>
      <c r="BM50" s="43">
        <f>'BAR BB| Open rates'!BM50*0.85+25</f>
        <v>76525</v>
      </c>
      <c r="BN50" s="43">
        <f>'BAR BB| Open rates'!BN50*0.85+25</f>
        <v>76525</v>
      </c>
      <c r="BO50" s="43">
        <f>'BAR BB| Open rates'!BO50*0.85+25</f>
        <v>76525</v>
      </c>
      <c r="BP50" s="43">
        <f>'BAR BB| Open rates'!BP50*0.85+25</f>
        <v>76525</v>
      </c>
    </row>
    <row r="51" spans="1:68" x14ac:dyDescent="0.2">
      <c r="A51" s="237">
        <v>2</v>
      </c>
      <c r="B51" s="43">
        <f>'BAR BB| Open rates'!B51*0.85+25</f>
        <v>79075</v>
      </c>
      <c r="C51" s="43">
        <f>'BAR BB| Open rates'!C51*0.85+25</f>
        <v>79075</v>
      </c>
      <c r="D51" s="43">
        <f>'BAR BB| Open rates'!D51*0.85+25</f>
        <v>79075</v>
      </c>
      <c r="E51" s="43">
        <f>'BAR BB| Open rates'!E51*0.85+25</f>
        <v>79075</v>
      </c>
      <c r="F51" s="43">
        <f>'BAR BB| Open rates'!F51*0.85+25</f>
        <v>79075</v>
      </c>
      <c r="G51" s="43">
        <f>'BAR BB| Open rates'!G51*0.85+25</f>
        <v>79075</v>
      </c>
      <c r="H51" s="43">
        <f>'BAR BB| Open rates'!H51*0.85+25</f>
        <v>79075</v>
      </c>
      <c r="I51" s="43">
        <f>'BAR BB| Open rates'!I51*0.85+25</f>
        <v>79075</v>
      </c>
      <c r="J51" s="43">
        <f>'BAR BB| Open rates'!J51*0.85+25</f>
        <v>79075</v>
      </c>
      <c r="K51" s="43">
        <f>'BAR BB| Open rates'!K51*0.85+25</f>
        <v>79075</v>
      </c>
      <c r="L51" s="43">
        <f>'BAR BB| Open rates'!L51*0.85+25</f>
        <v>79075</v>
      </c>
      <c r="M51" s="43">
        <f>'BAR BB| Open rates'!M51*0.85+25</f>
        <v>79075</v>
      </c>
      <c r="N51" s="43">
        <f>'BAR BB| Open rates'!N51*0.85+25</f>
        <v>79075</v>
      </c>
      <c r="O51" s="43">
        <f>'BAR BB| Open rates'!O51*0.85+25</f>
        <v>79075</v>
      </c>
      <c r="P51" s="43">
        <f>'BAR BB| Open rates'!P51*0.85+25</f>
        <v>79075</v>
      </c>
      <c r="Q51" s="43">
        <f>'BAR BB| Open rates'!Q51*0.85+25</f>
        <v>79075</v>
      </c>
      <c r="R51" s="43">
        <f>'BAR BB| Open rates'!R51*0.85+25</f>
        <v>79075</v>
      </c>
      <c r="S51" s="43">
        <f>'BAR BB| Open rates'!S51*0.85+25</f>
        <v>79075</v>
      </c>
      <c r="T51" s="43">
        <f>'BAR BB| Open rates'!T51*0.85+25</f>
        <v>79075</v>
      </c>
      <c r="U51" s="43">
        <f>'BAR BB| Open rates'!U51*0.85+25</f>
        <v>79075</v>
      </c>
      <c r="V51" s="43">
        <f>'BAR BB| Open rates'!V51*0.85+25</f>
        <v>79075</v>
      </c>
      <c r="W51" s="43">
        <f>'BAR BB| Open rates'!W51*0.85+25</f>
        <v>79075</v>
      </c>
      <c r="X51" s="43">
        <f>'BAR BB| Open rates'!X51*0.85+25</f>
        <v>79075</v>
      </c>
      <c r="Y51" s="43">
        <f>'BAR BB| Open rates'!Y51*0.85+25</f>
        <v>79075</v>
      </c>
      <c r="Z51" s="43">
        <f>'BAR BB| Open rates'!Z51*0.85+25</f>
        <v>79075</v>
      </c>
      <c r="AA51" s="43">
        <f>'BAR BB| Open rates'!AA51*0.85+25</f>
        <v>79075</v>
      </c>
      <c r="AB51" s="43">
        <f>'BAR BB| Open rates'!AB51*0.85+25</f>
        <v>79075</v>
      </c>
      <c r="AC51" s="43">
        <f>'BAR BB| Open rates'!AC51*0.85+25</f>
        <v>79075</v>
      </c>
      <c r="AD51" s="43">
        <f>'BAR BB| Open rates'!AD51*0.85+25</f>
        <v>79075</v>
      </c>
      <c r="AE51" s="43">
        <f>'BAR BB| Open rates'!AE51*0.85+25</f>
        <v>79075</v>
      </c>
      <c r="AF51" s="43">
        <f>'BAR BB| Open rates'!AF51*0.85+25</f>
        <v>79075</v>
      </c>
      <c r="AG51" s="43">
        <f>'BAR BB| Open rates'!AG51*0.85+25</f>
        <v>79075</v>
      </c>
      <c r="AH51" s="43">
        <f>'BAR BB| Open rates'!AH51*0.85+25</f>
        <v>79075</v>
      </c>
      <c r="AI51" s="43">
        <f>'BAR BB| Open rates'!AI51*0.85+25</f>
        <v>79075</v>
      </c>
      <c r="AJ51" s="43">
        <f>'BAR BB| Open rates'!AJ51*0.85+25</f>
        <v>79075</v>
      </c>
      <c r="AK51" s="43">
        <f>'BAR BB| Open rates'!AK51*0.85+25</f>
        <v>79075</v>
      </c>
      <c r="AL51" s="43">
        <f>'BAR BB| Open rates'!AL51*0.85+25</f>
        <v>79075</v>
      </c>
      <c r="AM51" s="43">
        <f>'BAR BB| Open rates'!AM51*0.85+25</f>
        <v>79075</v>
      </c>
      <c r="AN51" s="43">
        <f>'BAR BB| Open rates'!AN51*0.85+25</f>
        <v>79075</v>
      </c>
      <c r="AO51" s="43">
        <f>'BAR BB| Open rates'!AO51*0.85+25</f>
        <v>79075</v>
      </c>
      <c r="AP51" s="43">
        <f>'BAR BB| Open rates'!AP51*0.85+25</f>
        <v>79075</v>
      </c>
      <c r="AQ51" s="43">
        <f>'BAR BB| Open rates'!AQ51*0.85+25</f>
        <v>79075</v>
      </c>
      <c r="AR51" s="43">
        <f>'BAR BB| Open rates'!AR51*0.85+25</f>
        <v>79075</v>
      </c>
      <c r="AS51" s="43">
        <f>'BAR BB| Open rates'!AS51*0.85+25</f>
        <v>79075</v>
      </c>
      <c r="AT51" s="43">
        <f>'BAR BB| Open rates'!AT51*0.85+25</f>
        <v>79075</v>
      </c>
      <c r="AU51" s="43">
        <f>'BAR BB| Open rates'!AU51*0.85+25</f>
        <v>79075</v>
      </c>
      <c r="AV51" s="43">
        <f>'BAR BB| Open rates'!AV51*0.85+25</f>
        <v>79075</v>
      </c>
      <c r="AW51" s="43">
        <f>'BAR BB| Open rates'!AW51*0.85+25</f>
        <v>79075</v>
      </c>
      <c r="AX51" s="43">
        <f>'BAR BB| Open rates'!AX51*0.85+25</f>
        <v>79075</v>
      </c>
      <c r="AY51" s="43">
        <f>'BAR BB| Open rates'!AY51*0.85+25</f>
        <v>79075</v>
      </c>
      <c r="AZ51" s="43">
        <f>'BAR BB| Open rates'!AZ51*0.85+25</f>
        <v>79075</v>
      </c>
      <c r="BA51" s="43">
        <f>'BAR BB| Open rates'!BA51*0.85+25</f>
        <v>79075</v>
      </c>
      <c r="BB51" s="43">
        <f>'BAR BB| Open rates'!BB51*0.85+25</f>
        <v>79075</v>
      </c>
      <c r="BC51" s="43">
        <f>'BAR BB| Open rates'!BC51*0.85+25</f>
        <v>79075</v>
      </c>
      <c r="BD51" s="43">
        <f>'BAR BB| Open rates'!BD51*0.85+25</f>
        <v>79075</v>
      </c>
      <c r="BE51" s="43">
        <f>'BAR BB| Open rates'!BE51*0.85+25</f>
        <v>79075</v>
      </c>
      <c r="BF51" s="43">
        <f>'BAR BB| Open rates'!BF51*0.85+25</f>
        <v>79075</v>
      </c>
      <c r="BG51" s="43">
        <f>'BAR BB| Open rates'!BG51*0.85+25</f>
        <v>79075</v>
      </c>
      <c r="BH51" s="43">
        <f>'BAR BB| Open rates'!BH51*0.85+25</f>
        <v>79075</v>
      </c>
      <c r="BI51" s="43">
        <f>'BAR BB| Open rates'!BI51*0.85+25</f>
        <v>79075</v>
      </c>
      <c r="BJ51" s="43">
        <f>'BAR BB| Open rates'!BJ51*0.85+25</f>
        <v>79075</v>
      </c>
      <c r="BK51" s="43">
        <f>'BAR BB| Open rates'!BK51*0.85+25</f>
        <v>79075</v>
      </c>
      <c r="BL51" s="43">
        <f>'BAR BB| Open rates'!BL51*0.85+25</f>
        <v>79075</v>
      </c>
      <c r="BM51" s="43">
        <f>'BAR BB| Open rates'!BM51*0.85+25</f>
        <v>79075</v>
      </c>
      <c r="BN51" s="43">
        <f>'BAR BB| Open rates'!BN51*0.85+25</f>
        <v>79075</v>
      </c>
      <c r="BO51" s="43">
        <f>'BAR BB| Open rates'!BO51*0.85+25</f>
        <v>79075</v>
      </c>
      <c r="BP51" s="43">
        <f>'BAR BB| Open rates'!BP51*0.85+25</f>
        <v>79075</v>
      </c>
    </row>
    <row r="52" spans="1:68"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row>
    <row r="53" spans="1:68" x14ac:dyDescent="0.2">
      <c r="A53" s="237">
        <v>1</v>
      </c>
      <c r="B53" s="43">
        <f>'BAR BB| Open rates'!B53*0.85+25</f>
        <v>68025</v>
      </c>
      <c r="C53" s="43">
        <f>'BAR BB| Open rates'!C53*0.85+25</f>
        <v>68025</v>
      </c>
      <c r="D53" s="43">
        <f>'BAR BB| Open rates'!D53*0.85+25</f>
        <v>68025</v>
      </c>
      <c r="E53" s="43">
        <f>'BAR BB| Open rates'!E53*0.85+25</f>
        <v>68025</v>
      </c>
      <c r="F53" s="43">
        <f>'BAR BB| Open rates'!F53*0.85+25</f>
        <v>68025</v>
      </c>
      <c r="G53" s="43">
        <f>'BAR BB| Open rates'!G53*0.85+25</f>
        <v>68025</v>
      </c>
      <c r="H53" s="43">
        <f>'BAR BB| Open rates'!H53*0.85+25</f>
        <v>85025</v>
      </c>
      <c r="I53" s="43">
        <f>'BAR BB| Open rates'!I53*0.85+25</f>
        <v>85025</v>
      </c>
      <c r="J53" s="43">
        <f>'BAR BB| Open rates'!J53*0.85+25</f>
        <v>85025</v>
      </c>
      <c r="K53" s="43">
        <f>'BAR BB| Open rates'!K53*0.85+25</f>
        <v>85025</v>
      </c>
      <c r="L53" s="43">
        <f>'BAR BB| Open rates'!L53*0.85+25</f>
        <v>85025</v>
      </c>
      <c r="M53" s="43">
        <f>'BAR BB| Open rates'!M53*0.85+25</f>
        <v>85025</v>
      </c>
      <c r="N53" s="43">
        <f>'BAR BB| Open rates'!N53*0.85+25</f>
        <v>85025</v>
      </c>
      <c r="O53" s="43">
        <f>'BAR BB| Open rates'!O53*0.85+25</f>
        <v>85025</v>
      </c>
      <c r="P53" s="43">
        <f>'BAR BB| Open rates'!P53*0.85+25</f>
        <v>85025</v>
      </c>
      <c r="Q53" s="43">
        <f>'BAR BB| Open rates'!Q53*0.85+25</f>
        <v>85025</v>
      </c>
      <c r="R53" s="43">
        <f>'BAR BB| Open rates'!R53*0.85+25</f>
        <v>85025</v>
      </c>
      <c r="S53" s="43">
        <f>'BAR BB| Open rates'!S53*0.85+25</f>
        <v>85025</v>
      </c>
      <c r="T53" s="43">
        <f>'BAR BB| Open rates'!T53*0.85+25</f>
        <v>85025</v>
      </c>
      <c r="U53" s="43">
        <f>'BAR BB| Open rates'!U53*0.85+25</f>
        <v>85025</v>
      </c>
      <c r="V53" s="43">
        <f>'BAR BB| Open rates'!V53*0.85+25</f>
        <v>85025</v>
      </c>
      <c r="W53" s="43">
        <f>'BAR BB| Open rates'!W53*0.85+25</f>
        <v>85025</v>
      </c>
      <c r="X53" s="43">
        <f>'BAR BB| Open rates'!X53*0.85+25</f>
        <v>85025</v>
      </c>
      <c r="Y53" s="43">
        <f>'BAR BB| Open rates'!Y53*0.85+25</f>
        <v>85025</v>
      </c>
      <c r="Z53" s="43">
        <f>'BAR BB| Open rates'!Z53*0.85+25</f>
        <v>85025</v>
      </c>
      <c r="AA53" s="43">
        <f>'BAR BB| Open rates'!AA53*0.85+25</f>
        <v>85025</v>
      </c>
      <c r="AB53" s="43">
        <f>'BAR BB| Open rates'!AB53*0.85+25</f>
        <v>85025</v>
      </c>
      <c r="AC53" s="43">
        <f>'BAR BB| Open rates'!AC53*0.85+25</f>
        <v>85025</v>
      </c>
      <c r="AD53" s="43">
        <f>'BAR BB| Open rates'!AD53*0.85+25</f>
        <v>85025</v>
      </c>
      <c r="AE53" s="43">
        <f>'BAR BB| Open rates'!AE53*0.85+25</f>
        <v>85025</v>
      </c>
      <c r="AF53" s="43">
        <f>'BAR BB| Open rates'!AF53*0.85+25</f>
        <v>85025</v>
      </c>
      <c r="AG53" s="43">
        <f>'BAR BB| Open rates'!AG53*0.85+25</f>
        <v>68025</v>
      </c>
      <c r="AH53" s="43">
        <f>'BAR BB| Open rates'!AH53*0.85+25</f>
        <v>68025</v>
      </c>
      <c r="AI53" s="43">
        <f>'BAR BB| Open rates'!AI53*0.85+25</f>
        <v>68025</v>
      </c>
      <c r="AJ53" s="43">
        <f>'BAR BB| Open rates'!AJ53*0.85+25</f>
        <v>68025</v>
      </c>
      <c r="AK53" s="43">
        <f>'BAR BB| Open rates'!AK53*0.85+25</f>
        <v>68025</v>
      </c>
      <c r="AL53" s="43">
        <f>'BAR BB| Open rates'!AL53*0.85+25</f>
        <v>68025</v>
      </c>
      <c r="AM53" s="43">
        <f>'BAR BB| Open rates'!AM53*0.85+25</f>
        <v>68025</v>
      </c>
      <c r="AN53" s="43">
        <f>'BAR BB| Open rates'!AN53*0.85+25</f>
        <v>68025</v>
      </c>
      <c r="AO53" s="43">
        <f>'BAR BB| Open rates'!AO53*0.85+25</f>
        <v>68025</v>
      </c>
      <c r="AP53" s="43">
        <f>'BAR BB| Open rates'!AP53*0.85+25</f>
        <v>68025</v>
      </c>
      <c r="AQ53" s="43">
        <f>'BAR BB| Open rates'!AQ53*0.85+25</f>
        <v>68025</v>
      </c>
      <c r="AR53" s="43">
        <f>'BAR BB| Open rates'!AR53*0.85+25</f>
        <v>68025</v>
      </c>
      <c r="AS53" s="43">
        <f>'BAR BB| Open rates'!AS53*0.85+25</f>
        <v>68025</v>
      </c>
      <c r="AT53" s="43">
        <f>'BAR BB| Open rates'!AT53*0.85+25</f>
        <v>68025</v>
      </c>
      <c r="AU53" s="43">
        <f>'BAR BB| Open rates'!AU53*0.85+25</f>
        <v>68025</v>
      </c>
      <c r="AV53" s="43">
        <f>'BAR BB| Open rates'!AV53*0.85+25</f>
        <v>68025</v>
      </c>
      <c r="AW53" s="43">
        <f>'BAR BB| Open rates'!AW53*0.85+25</f>
        <v>68025</v>
      </c>
      <c r="AX53" s="43">
        <f>'BAR BB| Open rates'!AX53*0.85+25</f>
        <v>68025</v>
      </c>
      <c r="AY53" s="43">
        <f>'BAR BB| Open rates'!AY53*0.85+25</f>
        <v>68025</v>
      </c>
      <c r="AZ53" s="43">
        <f>'BAR BB| Open rates'!AZ53*0.85+25</f>
        <v>68025</v>
      </c>
      <c r="BA53" s="43">
        <f>'BAR BB| Open rates'!BA53*0.85+25</f>
        <v>68025</v>
      </c>
      <c r="BB53" s="43">
        <f>'BAR BB| Open rates'!BB53*0.85+25</f>
        <v>68025</v>
      </c>
      <c r="BC53" s="43">
        <f>'BAR BB| Open rates'!BC53*0.85+25</f>
        <v>68025</v>
      </c>
      <c r="BD53" s="43">
        <f>'BAR BB| Open rates'!BD53*0.85+25</f>
        <v>68025</v>
      </c>
      <c r="BE53" s="43">
        <f>'BAR BB| Open rates'!BE53*0.85+25</f>
        <v>68025</v>
      </c>
      <c r="BF53" s="43">
        <f>'BAR BB| Open rates'!BF53*0.85+25</f>
        <v>68025</v>
      </c>
      <c r="BG53" s="43">
        <f>'BAR BB| Open rates'!BG53*0.85+25</f>
        <v>68025</v>
      </c>
      <c r="BH53" s="43">
        <f>'BAR BB| Open rates'!BH53*0.85+25</f>
        <v>68025</v>
      </c>
      <c r="BI53" s="43">
        <f>'BAR BB| Open rates'!BI53*0.85+25</f>
        <v>68025</v>
      </c>
      <c r="BJ53" s="43">
        <f>'BAR BB| Open rates'!BJ53*0.85+25</f>
        <v>68025</v>
      </c>
      <c r="BK53" s="43">
        <f>'BAR BB| Open rates'!BK53*0.85+25</f>
        <v>68025</v>
      </c>
      <c r="BL53" s="43">
        <f>'BAR BB| Open rates'!BL53*0.85+25</f>
        <v>68025</v>
      </c>
      <c r="BM53" s="43">
        <f>'BAR BB| Open rates'!BM53*0.85+25</f>
        <v>68025</v>
      </c>
      <c r="BN53" s="43">
        <f>'BAR BB| Open rates'!BN53*0.85+25</f>
        <v>68025</v>
      </c>
      <c r="BO53" s="43">
        <f>'BAR BB| Open rates'!BO53*0.85+25</f>
        <v>68025</v>
      </c>
      <c r="BP53" s="43">
        <f>'BAR BB| Open rates'!BP53*0.85+25</f>
        <v>68025</v>
      </c>
    </row>
    <row r="54" spans="1:68" x14ac:dyDescent="0.2">
      <c r="A54" s="237">
        <v>2</v>
      </c>
      <c r="B54" s="43">
        <f>'BAR BB| Open rates'!B54*0.85+25</f>
        <v>70575</v>
      </c>
      <c r="C54" s="43">
        <f>'BAR BB| Open rates'!C54*0.85+25</f>
        <v>70575</v>
      </c>
      <c r="D54" s="43">
        <f>'BAR BB| Open rates'!D54*0.85+25</f>
        <v>70575</v>
      </c>
      <c r="E54" s="43">
        <f>'BAR BB| Open rates'!E54*0.85+25</f>
        <v>70575</v>
      </c>
      <c r="F54" s="43">
        <f>'BAR BB| Open rates'!F54*0.85+25</f>
        <v>70575</v>
      </c>
      <c r="G54" s="43">
        <f>'BAR BB| Open rates'!G54*0.85+25</f>
        <v>70575</v>
      </c>
      <c r="H54" s="43">
        <f>'BAR BB| Open rates'!H54*0.85+25</f>
        <v>87575</v>
      </c>
      <c r="I54" s="43">
        <f>'BAR BB| Open rates'!I54*0.85+25</f>
        <v>87575</v>
      </c>
      <c r="J54" s="43">
        <f>'BAR BB| Open rates'!J54*0.85+25</f>
        <v>87575</v>
      </c>
      <c r="K54" s="43">
        <f>'BAR BB| Open rates'!K54*0.85+25</f>
        <v>87575</v>
      </c>
      <c r="L54" s="43">
        <f>'BAR BB| Open rates'!L54*0.85+25</f>
        <v>87575</v>
      </c>
      <c r="M54" s="43">
        <f>'BAR BB| Open rates'!M54*0.85+25</f>
        <v>87575</v>
      </c>
      <c r="N54" s="43">
        <f>'BAR BB| Open rates'!N54*0.85+25</f>
        <v>87575</v>
      </c>
      <c r="O54" s="43">
        <f>'BAR BB| Open rates'!O54*0.85+25</f>
        <v>87575</v>
      </c>
      <c r="P54" s="43">
        <f>'BAR BB| Open rates'!P54*0.85+25</f>
        <v>87575</v>
      </c>
      <c r="Q54" s="43">
        <f>'BAR BB| Open rates'!Q54*0.85+25</f>
        <v>87575</v>
      </c>
      <c r="R54" s="43">
        <f>'BAR BB| Open rates'!R54*0.85+25</f>
        <v>87575</v>
      </c>
      <c r="S54" s="43">
        <f>'BAR BB| Open rates'!S54*0.85+25</f>
        <v>87575</v>
      </c>
      <c r="T54" s="43">
        <f>'BAR BB| Open rates'!T54*0.85+25</f>
        <v>87575</v>
      </c>
      <c r="U54" s="43">
        <f>'BAR BB| Open rates'!U54*0.85+25</f>
        <v>87575</v>
      </c>
      <c r="V54" s="43">
        <f>'BAR BB| Open rates'!V54*0.85+25</f>
        <v>87575</v>
      </c>
      <c r="W54" s="43">
        <f>'BAR BB| Open rates'!W54*0.85+25</f>
        <v>87575</v>
      </c>
      <c r="X54" s="43">
        <f>'BAR BB| Open rates'!X54*0.85+25</f>
        <v>87575</v>
      </c>
      <c r="Y54" s="43">
        <f>'BAR BB| Open rates'!Y54*0.85+25</f>
        <v>87575</v>
      </c>
      <c r="Z54" s="43">
        <f>'BAR BB| Open rates'!Z54*0.85+25</f>
        <v>87575</v>
      </c>
      <c r="AA54" s="43">
        <f>'BAR BB| Open rates'!AA54*0.85+25</f>
        <v>87575</v>
      </c>
      <c r="AB54" s="43">
        <f>'BAR BB| Open rates'!AB54*0.85+25</f>
        <v>87575</v>
      </c>
      <c r="AC54" s="43">
        <f>'BAR BB| Open rates'!AC54*0.85+25</f>
        <v>87575</v>
      </c>
      <c r="AD54" s="43">
        <f>'BAR BB| Open rates'!AD54*0.85+25</f>
        <v>87575</v>
      </c>
      <c r="AE54" s="43">
        <f>'BAR BB| Open rates'!AE54*0.85+25</f>
        <v>87575</v>
      </c>
      <c r="AF54" s="43">
        <f>'BAR BB| Open rates'!AF54*0.85+25</f>
        <v>87575</v>
      </c>
      <c r="AG54" s="43">
        <f>'BAR BB| Open rates'!AG54*0.85+25</f>
        <v>70575</v>
      </c>
      <c r="AH54" s="43">
        <f>'BAR BB| Open rates'!AH54*0.85+25</f>
        <v>70575</v>
      </c>
      <c r="AI54" s="43">
        <f>'BAR BB| Open rates'!AI54*0.85+25</f>
        <v>70575</v>
      </c>
      <c r="AJ54" s="43">
        <f>'BAR BB| Open rates'!AJ54*0.85+25</f>
        <v>70575</v>
      </c>
      <c r="AK54" s="43">
        <f>'BAR BB| Open rates'!AK54*0.85+25</f>
        <v>70575</v>
      </c>
      <c r="AL54" s="43">
        <f>'BAR BB| Open rates'!AL54*0.85+25</f>
        <v>70575</v>
      </c>
      <c r="AM54" s="43">
        <f>'BAR BB| Open rates'!AM54*0.85+25</f>
        <v>70575</v>
      </c>
      <c r="AN54" s="43">
        <f>'BAR BB| Open rates'!AN54*0.85+25</f>
        <v>70575</v>
      </c>
      <c r="AO54" s="43">
        <f>'BAR BB| Open rates'!AO54*0.85+25</f>
        <v>70575</v>
      </c>
      <c r="AP54" s="43">
        <f>'BAR BB| Open rates'!AP54*0.85+25</f>
        <v>70575</v>
      </c>
      <c r="AQ54" s="43">
        <f>'BAR BB| Open rates'!AQ54*0.85+25</f>
        <v>70575</v>
      </c>
      <c r="AR54" s="43">
        <f>'BAR BB| Open rates'!AR54*0.85+25</f>
        <v>70575</v>
      </c>
      <c r="AS54" s="43">
        <f>'BAR BB| Open rates'!AS54*0.85+25</f>
        <v>70575</v>
      </c>
      <c r="AT54" s="43">
        <f>'BAR BB| Open rates'!AT54*0.85+25</f>
        <v>70575</v>
      </c>
      <c r="AU54" s="43">
        <f>'BAR BB| Open rates'!AU54*0.85+25</f>
        <v>70575</v>
      </c>
      <c r="AV54" s="43">
        <f>'BAR BB| Open rates'!AV54*0.85+25</f>
        <v>70575</v>
      </c>
      <c r="AW54" s="43">
        <f>'BAR BB| Open rates'!AW54*0.85+25</f>
        <v>70575</v>
      </c>
      <c r="AX54" s="43">
        <f>'BAR BB| Open rates'!AX54*0.85+25</f>
        <v>70575</v>
      </c>
      <c r="AY54" s="43">
        <f>'BAR BB| Open rates'!AY54*0.85+25</f>
        <v>70575</v>
      </c>
      <c r="AZ54" s="43">
        <f>'BAR BB| Open rates'!AZ54*0.85+25</f>
        <v>70575</v>
      </c>
      <c r="BA54" s="43">
        <f>'BAR BB| Open rates'!BA54*0.85+25</f>
        <v>70575</v>
      </c>
      <c r="BB54" s="43">
        <f>'BAR BB| Open rates'!BB54*0.85+25</f>
        <v>70575</v>
      </c>
      <c r="BC54" s="43">
        <f>'BAR BB| Open rates'!BC54*0.85+25</f>
        <v>70575</v>
      </c>
      <c r="BD54" s="43">
        <f>'BAR BB| Open rates'!BD54*0.85+25</f>
        <v>70575</v>
      </c>
      <c r="BE54" s="43">
        <f>'BAR BB| Open rates'!BE54*0.85+25</f>
        <v>70575</v>
      </c>
      <c r="BF54" s="43">
        <f>'BAR BB| Open rates'!BF54*0.85+25</f>
        <v>70575</v>
      </c>
      <c r="BG54" s="43">
        <f>'BAR BB| Open rates'!BG54*0.85+25</f>
        <v>70575</v>
      </c>
      <c r="BH54" s="43">
        <f>'BAR BB| Open rates'!BH54*0.85+25</f>
        <v>70575</v>
      </c>
      <c r="BI54" s="43">
        <f>'BAR BB| Open rates'!BI54*0.85+25</f>
        <v>70575</v>
      </c>
      <c r="BJ54" s="43">
        <f>'BAR BB| Open rates'!BJ54*0.85+25</f>
        <v>70575</v>
      </c>
      <c r="BK54" s="43">
        <f>'BAR BB| Open rates'!BK54*0.85+25</f>
        <v>70575</v>
      </c>
      <c r="BL54" s="43">
        <f>'BAR BB| Open rates'!BL54*0.85+25</f>
        <v>70575</v>
      </c>
      <c r="BM54" s="43">
        <f>'BAR BB| Open rates'!BM54*0.85+25</f>
        <v>70575</v>
      </c>
      <c r="BN54" s="43">
        <f>'BAR BB| Open rates'!BN54*0.85+25</f>
        <v>70575</v>
      </c>
      <c r="BO54" s="43">
        <f>'BAR BB| Open rates'!BO54*0.85+25</f>
        <v>70575</v>
      </c>
      <c r="BP54" s="43">
        <f>'BAR BB| Open rates'!BP54*0.85+25</f>
        <v>70575</v>
      </c>
    </row>
    <row r="55" spans="1:68" x14ac:dyDescent="0.2">
      <c r="A55" s="237">
        <v>3</v>
      </c>
      <c r="B55" s="43">
        <f>'BAR BB| Open rates'!B55*0.85+25</f>
        <v>73125</v>
      </c>
      <c r="C55" s="43">
        <f>'BAR BB| Open rates'!C55*0.85+25</f>
        <v>73125</v>
      </c>
      <c r="D55" s="43">
        <f>'BAR BB| Open rates'!D55*0.85+25</f>
        <v>73125</v>
      </c>
      <c r="E55" s="43">
        <f>'BAR BB| Open rates'!E55*0.85+25</f>
        <v>73125</v>
      </c>
      <c r="F55" s="43">
        <f>'BAR BB| Open rates'!F55*0.85+25</f>
        <v>73125</v>
      </c>
      <c r="G55" s="43">
        <f>'BAR BB| Open rates'!G55*0.85+25</f>
        <v>73125</v>
      </c>
      <c r="H55" s="43">
        <f>'BAR BB| Open rates'!H55*0.85+25</f>
        <v>90125</v>
      </c>
      <c r="I55" s="43">
        <f>'BAR BB| Open rates'!I55*0.85+25</f>
        <v>90125</v>
      </c>
      <c r="J55" s="43">
        <f>'BAR BB| Open rates'!J55*0.85+25</f>
        <v>90125</v>
      </c>
      <c r="K55" s="43">
        <f>'BAR BB| Open rates'!K55*0.85+25</f>
        <v>90125</v>
      </c>
      <c r="L55" s="43">
        <f>'BAR BB| Open rates'!L55*0.85+25</f>
        <v>90125</v>
      </c>
      <c r="M55" s="43">
        <f>'BAR BB| Open rates'!M55*0.85+25</f>
        <v>90125</v>
      </c>
      <c r="N55" s="43">
        <f>'BAR BB| Open rates'!N55*0.85+25</f>
        <v>90125</v>
      </c>
      <c r="O55" s="43">
        <f>'BAR BB| Open rates'!O55*0.85+25</f>
        <v>90125</v>
      </c>
      <c r="P55" s="43">
        <f>'BAR BB| Open rates'!P55*0.85+25</f>
        <v>90125</v>
      </c>
      <c r="Q55" s="43">
        <f>'BAR BB| Open rates'!Q55*0.85+25</f>
        <v>90125</v>
      </c>
      <c r="R55" s="43">
        <f>'BAR BB| Open rates'!R55*0.85+25</f>
        <v>90125</v>
      </c>
      <c r="S55" s="43">
        <f>'BAR BB| Open rates'!S55*0.85+25</f>
        <v>90125</v>
      </c>
      <c r="T55" s="43">
        <f>'BAR BB| Open rates'!T55*0.85+25</f>
        <v>90125</v>
      </c>
      <c r="U55" s="43">
        <f>'BAR BB| Open rates'!U55*0.85+25</f>
        <v>90125</v>
      </c>
      <c r="V55" s="43">
        <f>'BAR BB| Open rates'!V55*0.85+25</f>
        <v>90125</v>
      </c>
      <c r="W55" s="43">
        <f>'BAR BB| Open rates'!W55*0.85+25</f>
        <v>90125</v>
      </c>
      <c r="X55" s="43">
        <f>'BAR BB| Open rates'!X55*0.85+25</f>
        <v>90125</v>
      </c>
      <c r="Y55" s="43">
        <f>'BAR BB| Open rates'!Y55*0.85+25</f>
        <v>90125</v>
      </c>
      <c r="Z55" s="43">
        <f>'BAR BB| Open rates'!Z55*0.85+25</f>
        <v>90125</v>
      </c>
      <c r="AA55" s="43">
        <f>'BAR BB| Open rates'!AA55*0.85+25</f>
        <v>90125</v>
      </c>
      <c r="AB55" s="43">
        <f>'BAR BB| Open rates'!AB55*0.85+25</f>
        <v>90125</v>
      </c>
      <c r="AC55" s="43">
        <f>'BAR BB| Open rates'!AC55*0.85+25</f>
        <v>90125</v>
      </c>
      <c r="AD55" s="43">
        <f>'BAR BB| Open rates'!AD55*0.85+25</f>
        <v>90125</v>
      </c>
      <c r="AE55" s="43">
        <f>'BAR BB| Open rates'!AE55*0.85+25</f>
        <v>90125</v>
      </c>
      <c r="AF55" s="43">
        <f>'BAR BB| Open rates'!AF55*0.85+25</f>
        <v>90125</v>
      </c>
      <c r="AG55" s="43">
        <f>'BAR BB| Open rates'!AG55*0.85+25</f>
        <v>73125</v>
      </c>
      <c r="AH55" s="43">
        <f>'BAR BB| Open rates'!AH55*0.85+25</f>
        <v>73125</v>
      </c>
      <c r="AI55" s="43">
        <f>'BAR BB| Open rates'!AI55*0.85+25</f>
        <v>73125</v>
      </c>
      <c r="AJ55" s="43">
        <f>'BAR BB| Open rates'!AJ55*0.85+25</f>
        <v>73125</v>
      </c>
      <c r="AK55" s="43">
        <f>'BAR BB| Open rates'!AK55*0.85+25</f>
        <v>73125</v>
      </c>
      <c r="AL55" s="43">
        <f>'BAR BB| Open rates'!AL55*0.85+25</f>
        <v>73125</v>
      </c>
      <c r="AM55" s="43">
        <f>'BAR BB| Open rates'!AM55*0.85+25</f>
        <v>73125</v>
      </c>
      <c r="AN55" s="43">
        <f>'BAR BB| Open rates'!AN55*0.85+25</f>
        <v>73125</v>
      </c>
      <c r="AO55" s="43">
        <f>'BAR BB| Open rates'!AO55*0.85+25</f>
        <v>73125</v>
      </c>
      <c r="AP55" s="43">
        <f>'BAR BB| Open rates'!AP55*0.85+25</f>
        <v>73125</v>
      </c>
      <c r="AQ55" s="43">
        <f>'BAR BB| Open rates'!AQ55*0.85+25</f>
        <v>73125</v>
      </c>
      <c r="AR55" s="43">
        <f>'BAR BB| Open rates'!AR55*0.85+25</f>
        <v>73125</v>
      </c>
      <c r="AS55" s="43">
        <f>'BAR BB| Open rates'!AS55*0.85+25</f>
        <v>73125</v>
      </c>
      <c r="AT55" s="43">
        <f>'BAR BB| Open rates'!AT55*0.85+25</f>
        <v>73125</v>
      </c>
      <c r="AU55" s="43">
        <f>'BAR BB| Open rates'!AU55*0.85+25</f>
        <v>73125</v>
      </c>
      <c r="AV55" s="43">
        <f>'BAR BB| Open rates'!AV55*0.85+25</f>
        <v>73125</v>
      </c>
      <c r="AW55" s="43">
        <f>'BAR BB| Open rates'!AW55*0.85+25</f>
        <v>73125</v>
      </c>
      <c r="AX55" s="43">
        <f>'BAR BB| Open rates'!AX55*0.85+25</f>
        <v>73125</v>
      </c>
      <c r="AY55" s="43">
        <f>'BAR BB| Open rates'!AY55*0.85+25</f>
        <v>73125</v>
      </c>
      <c r="AZ55" s="43">
        <f>'BAR BB| Open rates'!AZ55*0.85+25</f>
        <v>73125</v>
      </c>
      <c r="BA55" s="43">
        <f>'BAR BB| Open rates'!BA55*0.85+25</f>
        <v>73125</v>
      </c>
      <c r="BB55" s="43">
        <f>'BAR BB| Open rates'!BB55*0.85+25</f>
        <v>73125</v>
      </c>
      <c r="BC55" s="43">
        <f>'BAR BB| Open rates'!BC55*0.85+25</f>
        <v>73125</v>
      </c>
      <c r="BD55" s="43">
        <f>'BAR BB| Open rates'!BD55*0.85+25</f>
        <v>73125</v>
      </c>
      <c r="BE55" s="43">
        <f>'BAR BB| Open rates'!BE55*0.85+25</f>
        <v>73125</v>
      </c>
      <c r="BF55" s="43">
        <f>'BAR BB| Open rates'!BF55*0.85+25</f>
        <v>73125</v>
      </c>
      <c r="BG55" s="43">
        <f>'BAR BB| Open rates'!BG55*0.85+25</f>
        <v>73125</v>
      </c>
      <c r="BH55" s="43">
        <f>'BAR BB| Open rates'!BH55*0.85+25</f>
        <v>73125</v>
      </c>
      <c r="BI55" s="43">
        <f>'BAR BB| Open rates'!BI55*0.85+25</f>
        <v>73125</v>
      </c>
      <c r="BJ55" s="43">
        <f>'BAR BB| Open rates'!BJ55*0.85+25</f>
        <v>73125</v>
      </c>
      <c r="BK55" s="43">
        <f>'BAR BB| Open rates'!BK55*0.85+25</f>
        <v>73125</v>
      </c>
      <c r="BL55" s="43">
        <f>'BAR BB| Open rates'!BL55*0.85+25</f>
        <v>73125</v>
      </c>
      <c r="BM55" s="43">
        <f>'BAR BB| Open rates'!BM55*0.85+25</f>
        <v>73125</v>
      </c>
      <c r="BN55" s="43">
        <f>'BAR BB| Open rates'!BN55*0.85+25</f>
        <v>73125</v>
      </c>
      <c r="BO55" s="43">
        <f>'BAR BB| Open rates'!BO55*0.85+25</f>
        <v>73125</v>
      </c>
      <c r="BP55" s="43">
        <f>'BAR BB| Open rates'!BP55*0.85+25</f>
        <v>73125</v>
      </c>
    </row>
    <row r="56" spans="1:68" x14ac:dyDescent="0.2">
      <c r="A56" s="237">
        <v>4</v>
      </c>
      <c r="B56" s="43">
        <f>'BAR BB| Open rates'!B56*0.85+25</f>
        <v>75675</v>
      </c>
      <c r="C56" s="43">
        <f>'BAR BB| Open rates'!C56*0.85+25</f>
        <v>75675</v>
      </c>
      <c r="D56" s="43">
        <f>'BAR BB| Open rates'!D56*0.85+25</f>
        <v>75675</v>
      </c>
      <c r="E56" s="43">
        <f>'BAR BB| Open rates'!E56*0.85+25</f>
        <v>75675</v>
      </c>
      <c r="F56" s="43">
        <f>'BAR BB| Open rates'!F56*0.85+25</f>
        <v>75675</v>
      </c>
      <c r="G56" s="43">
        <f>'BAR BB| Open rates'!G56*0.85+25</f>
        <v>75675</v>
      </c>
      <c r="H56" s="43">
        <f>'BAR BB| Open rates'!H56*0.85+25</f>
        <v>92675</v>
      </c>
      <c r="I56" s="43">
        <f>'BAR BB| Open rates'!I56*0.85+25</f>
        <v>92675</v>
      </c>
      <c r="J56" s="43">
        <f>'BAR BB| Open rates'!J56*0.85+25</f>
        <v>92675</v>
      </c>
      <c r="K56" s="43">
        <f>'BAR BB| Open rates'!K56*0.85+25</f>
        <v>92675</v>
      </c>
      <c r="L56" s="43">
        <f>'BAR BB| Open rates'!L56*0.85+25</f>
        <v>92675</v>
      </c>
      <c r="M56" s="43">
        <f>'BAR BB| Open rates'!M56*0.85+25</f>
        <v>92675</v>
      </c>
      <c r="N56" s="43">
        <f>'BAR BB| Open rates'!N56*0.85+25</f>
        <v>92675</v>
      </c>
      <c r="O56" s="43">
        <f>'BAR BB| Open rates'!O56*0.85+25</f>
        <v>92675</v>
      </c>
      <c r="P56" s="43">
        <f>'BAR BB| Open rates'!P56*0.85+25</f>
        <v>92675</v>
      </c>
      <c r="Q56" s="43">
        <f>'BAR BB| Open rates'!Q56*0.85+25</f>
        <v>92675</v>
      </c>
      <c r="R56" s="43">
        <f>'BAR BB| Open rates'!R56*0.85+25</f>
        <v>92675</v>
      </c>
      <c r="S56" s="43">
        <f>'BAR BB| Open rates'!S56*0.85+25</f>
        <v>92675</v>
      </c>
      <c r="T56" s="43">
        <f>'BAR BB| Open rates'!T56*0.85+25</f>
        <v>92675</v>
      </c>
      <c r="U56" s="43">
        <f>'BAR BB| Open rates'!U56*0.85+25</f>
        <v>92675</v>
      </c>
      <c r="V56" s="43">
        <f>'BAR BB| Open rates'!V56*0.85+25</f>
        <v>92675</v>
      </c>
      <c r="W56" s="43">
        <f>'BAR BB| Open rates'!W56*0.85+25</f>
        <v>92675</v>
      </c>
      <c r="X56" s="43">
        <f>'BAR BB| Open rates'!X56*0.85+25</f>
        <v>92675</v>
      </c>
      <c r="Y56" s="43">
        <f>'BAR BB| Open rates'!Y56*0.85+25</f>
        <v>92675</v>
      </c>
      <c r="Z56" s="43">
        <f>'BAR BB| Open rates'!Z56*0.85+25</f>
        <v>92675</v>
      </c>
      <c r="AA56" s="43">
        <f>'BAR BB| Open rates'!AA56*0.85+25</f>
        <v>92675</v>
      </c>
      <c r="AB56" s="43">
        <f>'BAR BB| Open rates'!AB56*0.85+25</f>
        <v>92675</v>
      </c>
      <c r="AC56" s="43">
        <f>'BAR BB| Open rates'!AC56*0.85+25</f>
        <v>92675</v>
      </c>
      <c r="AD56" s="43">
        <f>'BAR BB| Open rates'!AD56*0.85+25</f>
        <v>92675</v>
      </c>
      <c r="AE56" s="43">
        <f>'BAR BB| Open rates'!AE56*0.85+25</f>
        <v>92675</v>
      </c>
      <c r="AF56" s="43">
        <f>'BAR BB| Open rates'!AF56*0.85+25</f>
        <v>92675</v>
      </c>
      <c r="AG56" s="43">
        <f>'BAR BB| Open rates'!AG56*0.85+25</f>
        <v>75675</v>
      </c>
      <c r="AH56" s="43">
        <f>'BAR BB| Open rates'!AH56*0.85+25</f>
        <v>75675</v>
      </c>
      <c r="AI56" s="43">
        <f>'BAR BB| Open rates'!AI56*0.85+25</f>
        <v>75675</v>
      </c>
      <c r="AJ56" s="43">
        <f>'BAR BB| Open rates'!AJ56*0.85+25</f>
        <v>75675</v>
      </c>
      <c r="AK56" s="43">
        <f>'BAR BB| Open rates'!AK56*0.85+25</f>
        <v>75675</v>
      </c>
      <c r="AL56" s="43">
        <f>'BAR BB| Open rates'!AL56*0.85+25</f>
        <v>75675</v>
      </c>
      <c r="AM56" s="43">
        <f>'BAR BB| Open rates'!AM56*0.85+25</f>
        <v>75675</v>
      </c>
      <c r="AN56" s="43">
        <f>'BAR BB| Open rates'!AN56*0.85+25</f>
        <v>75675</v>
      </c>
      <c r="AO56" s="43">
        <f>'BAR BB| Open rates'!AO56*0.85+25</f>
        <v>75675</v>
      </c>
      <c r="AP56" s="43">
        <f>'BAR BB| Open rates'!AP56*0.85+25</f>
        <v>75675</v>
      </c>
      <c r="AQ56" s="43">
        <f>'BAR BB| Open rates'!AQ56*0.85+25</f>
        <v>75675</v>
      </c>
      <c r="AR56" s="43">
        <f>'BAR BB| Open rates'!AR56*0.85+25</f>
        <v>75675</v>
      </c>
      <c r="AS56" s="43">
        <f>'BAR BB| Open rates'!AS56*0.85+25</f>
        <v>75675</v>
      </c>
      <c r="AT56" s="43">
        <f>'BAR BB| Open rates'!AT56*0.85+25</f>
        <v>75675</v>
      </c>
      <c r="AU56" s="43">
        <f>'BAR BB| Open rates'!AU56*0.85+25</f>
        <v>75675</v>
      </c>
      <c r="AV56" s="43">
        <f>'BAR BB| Open rates'!AV56*0.85+25</f>
        <v>75675</v>
      </c>
      <c r="AW56" s="43">
        <f>'BAR BB| Open rates'!AW56*0.85+25</f>
        <v>75675</v>
      </c>
      <c r="AX56" s="43">
        <f>'BAR BB| Open rates'!AX56*0.85+25</f>
        <v>75675</v>
      </c>
      <c r="AY56" s="43">
        <f>'BAR BB| Open rates'!AY56*0.85+25</f>
        <v>75675</v>
      </c>
      <c r="AZ56" s="43">
        <f>'BAR BB| Open rates'!AZ56*0.85+25</f>
        <v>75675</v>
      </c>
      <c r="BA56" s="43">
        <f>'BAR BB| Open rates'!BA56*0.85+25</f>
        <v>75675</v>
      </c>
      <c r="BB56" s="43">
        <f>'BAR BB| Open rates'!BB56*0.85+25</f>
        <v>75675</v>
      </c>
      <c r="BC56" s="43">
        <f>'BAR BB| Open rates'!BC56*0.85+25</f>
        <v>75675</v>
      </c>
      <c r="BD56" s="43">
        <f>'BAR BB| Open rates'!BD56*0.85+25</f>
        <v>75675</v>
      </c>
      <c r="BE56" s="43">
        <f>'BAR BB| Open rates'!BE56*0.85+25</f>
        <v>75675</v>
      </c>
      <c r="BF56" s="43">
        <f>'BAR BB| Open rates'!BF56*0.85+25</f>
        <v>75675</v>
      </c>
      <c r="BG56" s="43">
        <f>'BAR BB| Open rates'!BG56*0.85+25</f>
        <v>75675</v>
      </c>
      <c r="BH56" s="43">
        <f>'BAR BB| Open rates'!BH56*0.85+25</f>
        <v>75675</v>
      </c>
      <c r="BI56" s="43">
        <f>'BAR BB| Open rates'!BI56*0.85+25</f>
        <v>75675</v>
      </c>
      <c r="BJ56" s="43">
        <f>'BAR BB| Open rates'!BJ56*0.85+25</f>
        <v>75675</v>
      </c>
      <c r="BK56" s="43">
        <f>'BAR BB| Open rates'!BK56*0.85+25</f>
        <v>75675</v>
      </c>
      <c r="BL56" s="43">
        <f>'BAR BB| Open rates'!BL56*0.85+25</f>
        <v>75675</v>
      </c>
      <c r="BM56" s="43">
        <f>'BAR BB| Open rates'!BM56*0.85+25</f>
        <v>75675</v>
      </c>
      <c r="BN56" s="43">
        <f>'BAR BB| Open rates'!BN56*0.85+25</f>
        <v>75675</v>
      </c>
      <c r="BO56" s="43">
        <f>'BAR BB| Open rates'!BO56*0.85+25</f>
        <v>75675</v>
      </c>
      <c r="BP56" s="43">
        <f>'BAR BB| Open rates'!BP56*0.85+25</f>
        <v>75675</v>
      </c>
    </row>
    <row r="57" spans="1:68" x14ac:dyDescent="0.2">
      <c r="A57" s="237">
        <v>5</v>
      </c>
      <c r="B57" s="43">
        <f>'BAR BB| Open rates'!B57*0.85+25</f>
        <v>78225</v>
      </c>
      <c r="C57" s="43">
        <f>'BAR BB| Open rates'!C57*0.85+25</f>
        <v>78225</v>
      </c>
      <c r="D57" s="43">
        <f>'BAR BB| Open rates'!D57*0.85+25</f>
        <v>78225</v>
      </c>
      <c r="E57" s="43">
        <f>'BAR BB| Open rates'!E57*0.85+25</f>
        <v>78225</v>
      </c>
      <c r="F57" s="43">
        <f>'BAR BB| Open rates'!F57*0.85+25</f>
        <v>78225</v>
      </c>
      <c r="G57" s="43">
        <f>'BAR BB| Open rates'!G57*0.85+25</f>
        <v>78225</v>
      </c>
      <c r="H57" s="43">
        <f>'BAR BB| Open rates'!H57*0.85+25</f>
        <v>95225</v>
      </c>
      <c r="I57" s="43">
        <f>'BAR BB| Open rates'!I57*0.85+25</f>
        <v>95225</v>
      </c>
      <c r="J57" s="43">
        <f>'BAR BB| Open rates'!J57*0.85+25</f>
        <v>95225</v>
      </c>
      <c r="K57" s="43">
        <f>'BAR BB| Open rates'!K57*0.85+25</f>
        <v>95225</v>
      </c>
      <c r="L57" s="43">
        <f>'BAR BB| Open rates'!L57*0.85+25</f>
        <v>95225</v>
      </c>
      <c r="M57" s="43">
        <f>'BAR BB| Open rates'!M57*0.85+25</f>
        <v>95225</v>
      </c>
      <c r="N57" s="43">
        <f>'BAR BB| Open rates'!N57*0.85+25</f>
        <v>95225</v>
      </c>
      <c r="O57" s="43">
        <f>'BAR BB| Open rates'!O57*0.85+25</f>
        <v>95225</v>
      </c>
      <c r="P57" s="43">
        <f>'BAR BB| Open rates'!P57*0.85+25</f>
        <v>95225</v>
      </c>
      <c r="Q57" s="43">
        <f>'BAR BB| Open rates'!Q57*0.85+25</f>
        <v>95225</v>
      </c>
      <c r="R57" s="43">
        <f>'BAR BB| Open rates'!R57*0.85+25</f>
        <v>95225</v>
      </c>
      <c r="S57" s="43">
        <f>'BAR BB| Open rates'!S57*0.85+25</f>
        <v>95225</v>
      </c>
      <c r="T57" s="43">
        <f>'BAR BB| Open rates'!T57*0.85+25</f>
        <v>95225</v>
      </c>
      <c r="U57" s="43">
        <f>'BAR BB| Open rates'!U57*0.85+25</f>
        <v>95225</v>
      </c>
      <c r="V57" s="43">
        <f>'BAR BB| Open rates'!V57*0.85+25</f>
        <v>95225</v>
      </c>
      <c r="W57" s="43">
        <f>'BAR BB| Open rates'!W57*0.85+25</f>
        <v>95225</v>
      </c>
      <c r="X57" s="43">
        <f>'BAR BB| Open rates'!X57*0.85+25</f>
        <v>95225</v>
      </c>
      <c r="Y57" s="43">
        <f>'BAR BB| Open rates'!Y57*0.85+25</f>
        <v>95225</v>
      </c>
      <c r="Z57" s="43">
        <f>'BAR BB| Open rates'!Z57*0.85+25</f>
        <v>95225</v>
      </c>
      <c r="AA57" s="43">
        <f>'BAR BB| Open rates'!AA57*0.85+25</f>
        <v>95225</v>
      </c>
      <c r="AB57" s="43">
        <f>'BAR BB| Open rates'!AB57*0.85+25</f>
        <v>95225</v>
      </c>
      <c r="AC57" s="43">
        <f>'BAR BB| Open rates'!AC57*0.85+25</f>
        <v>95225</v>
      </c>
      <c r="AD57" s="43">
        <f>'BAR BB| Open rates'!AD57*0.85+25</f>
        <v>95225</v>
      </c>
      <c r="AE57" s="43">
        <f>'BAR BB| Open rates'!AE57*0.85+25</f>
        <v>95225</v>
      </c>
      <c r="AF57" s="43">
        <f>'BAR BB| Open rates'!AF57*0.85+25</f>
        <v>95225</v>
      </c>
      <c r="AG57" s="43">
        <f>'BAR BB| Open rates'!AG57*0.85+25</f>
        <v>78225</v>
      </c>
      <c r="AH57" s="43">
        <f>'BAR BB| Open rates'!AH57*0.85+25</f>
        <v>78225</v>
      </c>
      <c r="AI57" s="43">
        <f>'BAR BB| Open rates'!AI57*0.85+25</f>
        <v>78225</v>
      </c>
      <c r="AJ57" s="43">
        <f>'BAR BB| Open rates'!AJ57*0.85+25</f>
        <v>78225</v>
      </c>
      <c r="AK57" s="43">
        <f>'BAR BB| Open rates'!AK57*0.85+25</f>
        <v>78225</v>
      </c>
      <c r="AL57" s="43">
        <f>'BAR BB| Open rates'!AL57*0.85+25</f>
        <v>78225</v>
      </c>
      <c r="AM57" s="43">
        <f>'BAR BB| Open rates'!AM57*0.85+25</f>
        <v>78225</v>
      </c>
      <c r="AN57" s="43">
        <f>'BAR BB| Open rates'!AN57*0.85+25</f>
        <v>78225</v>
      </c>
      <c r="AO57" s="43">
        <f>'BAR BB| Open rates'!AO57*0.85+25</f>
        <v>78225</v>
      </c>
      <c r="AP57" s="43">
        <f>'BAR BB| Open rates'!AP57*0.85+25</f>
        <v>78225</v>
      </c>
      <c r="AQ57" s="43">
        <f>'BAR BB| Open rates'!AQ57*0.85+25</f>
        <v>78225</v>
      </c>
      <c r="AR57" s="43">
        <f>'BAR BB| Open rates'!AR57*0.85+25</f>
        <v>78225</v>
      </c>
      <c r="AS57" s="43">
        <f>'BAR BB| Open rates'!AS57*0.85+25</f>
        <v>78225</v>
      </c>
      <c r="AT57" s="43">
        <f>'BAR BB| Open rates'!AT57*0.85+25</f>
        <v>78225</v>
      </c>
      <c r="AU57" s="43">
        <f>'BAR BB| Open rates'!AU57*0.85+25</f>
        <v>78225</v>
      </c>
      <c r="AV57" s="43">
        <f>'BAR BB| Open rates'!AV57*0.85+25</f>
        <v>78225</v>
      </c>
      <c r="AW57" s="43">
        <f>'BAR BB| Open rates'!AW57*0.85+25</f>
        <v>78225</v>
      </c>
      <c r="AX57" s="43">
        <f>'BAR BB| Open rates'!AX57*0.85+25</f>
        <v>78225</v>
      </c>
      <c r="AY57" s="43">
        <f>'BAR BB| Open rates'!AY57*0.85+25</f>
        <v>78225</v>
      </c>
      <c r="AZ57" s="43">
        <f>'BAR BB| Open rates'!AZ57*0.85+25</f>
        <v>78225</v>
      </c>
      <c r="BA57" s="43">
        <f>'BAR BB| Open rates'!BA57*0.85+25</f>
        <v>78225</v>
      </c>
      <c r="BB57" s="43">
        <f>'BAR BB| Open rates'!BB57*0.85+25</f>
        <v>78225</v>
      </c>
      <c r="BC57" s="43">
        <f>'BAR BB| Open rates'!BC57*0.85+25</f>
        <v>78225</v>
      </c>
      <c r="BD57" s="43">
        <f>'BAR BB| Open rates'!BD57*0.85+25</f>
        <v>78225</v>
      </c>
      <c r="BE57" s="43">
        <f>'BAR BB| Open rates'!BE57*0.85+25</f>
        <v>78225</v>
      </c>
      <c r="BF57" s="43">
        <f>'BAR BB| Open rates'!BF57*0.85+25</f>
        <v>78225</v>
      </c>
      <c r="BG57" s="43">
        <f>'BAR BB| Open rates'!BG57*0.85+25</f>
        <v>78225</v>
      </c>
      <c r="BH57" s="43">
        <f>'BAR BB| Open rates'!BH57*0.85+25</f>
        <v>78225</v>
      </c>
      <c r="BI57" s="43">
        <f>'BAR BB| Open rates'!BI57*0.85+25</f>
        <v>78225</v>
      </c>
      <c r="BJ57" s="43">
        <f>'BAR BB| Open rates'!BJ57*0.85+25</f>
        <v>78225</v>
      </c>
      <c r="BK57" s="43">
        <f>'BAR BB| Open rates'!BK57*0.85+25</f>
        <v>78225</v>
      </c>
      <c r="BL57" s="43">
        <f>'BAR BB| Open rates'!BL57*0.85+25</f>
        <v>78225</v>
      </c>
      <c r="BM57" s="43">
        <f>'BAR BB| Open rates'!BM57*0.85+25</f>
        <v>78225</v>
      </c>
      <c r="BN57" s="43">
        <f>'BAR BB| Open rates'!BN57*0.85+25</f>
        <v>78225</v>
      </c>
      <c r="BO57" s="43">
        <f>'BAR BB| Open rates'!BO57*0.85+25</f>
        <v>78225</v>
      </c>
      <c r="BP57" s="43">
        <f>'BAR BB| Open rates'!BP57*0.85+25</f>
        <v>78225</v>
      </c>
    </row>
    <row r="58" spans="1:68" x14ac:dyDescent="0.2">
      <c r="A58" s="237">
        <v>6</v>
      </c>
      <c r="B58" s="43">
        <f>'BAR BB| Open rates'!B58*0.85+25</f>
        <v>80775</v>
      </c>
      <c r="C58" s="43">
        <f>'BAR BB| Open rates'!C58*0.85+25</f>
        <v>80775</v>
      </c>
      <c r="D58" s="43">
        <f>'BAR BB| Open rates'!D58*0.85+25</f>
        <v>80775</v>
      </c>
      <c r="E58" s="43">
        <f>'BAR BB| Open rates'!E58*0.85+25</f>
        <v>80775</v>
      </c>
      <c r="F58" s="43">
        <f>'BAR BB| Open rates'!F58*0.85+25</f>
        <v>80775</v>
      </c>
      <c r="G58" s="43">
        <f>'BAR BB| Open rates'!G58*0.85+25</f>
        <v>80775</v>
      </c>
      <c r="H58" s="43">
        <f>'BAR BB| Open rates'!H58*0.85+25</f>
        <v>97775</v>
      </c>
      <c r="I58" s="43">
        <f>'BAR BB| Open rates'!I58*0.85+25</f>
        <v>97775</v>
      </c>
      <c r="J58" s="43">
        <f>'BAR BB| Open rates'!J58*0.85+25</f>
        <v>97775</v>
      </c>
      <c r="K58" s="43">
        <f>'BAR BB| Open rates'!K58*0.85+25</f>
        <v>97775</v>
      </c>
      <c r="L58" s="43">
        <f>'BAR BB| Open rates'!L58*0.85+25</f>
        <v>97775</v>
      </c>
      <c r="M58" s="43">
        <f>'BAR BB| Open rates'!M58*0.85+25</f>
        <v>97775</v>
      </c>
      <c r="N58" s="43">
        <f>'BAR BB| Open rates'!N58*0.85+25</f>
        <v>97775</v>
      </c>
      <c r="O58" s="43">
        <f>'BAR BB| Open rates'!O58*0.85+25</f>
        <v>97775</v>
      </c>
      <c r="P58" s="43">
        <f>'BAR BB| Open rates'!P58*0.85+25</f>
        <v>97775</v>
      </c>
      <c r="Q58" s="43">
        <f>'BAR BB| Open rates'!Q58*0.85+25</f>
        <v>97775</v>
      </c>
      <c r="R58" s="43">
        <f>'BAR BB| Open rates'!R58*0.85+25</f>
        <v>97775</v>
      </c>
      <c r="S58" s="43">
        <f>'BAR BB| Open rates'!S58*0.85+25</f>
        <v>97775</v>
      </c>
      <c r="T58" s="43">
        <f>'BAR BB| Open rates'!T58*0.85+25</f>
        <v>97775</v>
      </c>
      <c r="U58" s="43">
        <f>'BAR BB| Open rates'!U58*0.85+25</f>
        <v>97775</v>
      </c>
      <c r="V58" s="43">
        <f>'BAR BB| Open rates'!V58*0.85+25</f>
        <v>97775</v>
      </c>
      <c r="W58" s="43">
        <f>'BAR BB| Open rates'!W58*0.85+25</f>
        <v>97775</v>
      </c>
      <c r="X58" s="43">
        <f>'BAR BB| Open rates'!X58*0.85+25</f>
        <v>97775</v>
      </c>
      <c r="Y58" s="43">
        <f>'BAR BB| Open rates'!Y58*0.85+25</f>
        <v>97775</v>
      </c>
      <c r="Z58" s="43">
        <f>'BAR BB| Open rates'!Z58*0.85+25</f>
        <v>97775</v>
      </c>
      <c r="AA58" s="43">
        <f>'BAR BB| Open rates'!AA58*0.85+25</f>
        <v>97775</v>
      </c>
      <c r="AB58" s="43">
        <f>'BAR BB| Open rates'!AB58*0.85+25</f>
        <v>97775</v>
      </c>
      <c r="AC58" s="43">
        <f>'BAR BB| Open rates'!AC58*0.85+25</f>
        <v>97775</v>
      </c>
      <c r="AD58" s="43">
        <f>'BAR BB| Open rates'!AD58*0.85+25</f>
        <v>97775</v>
      </c>
      <c r="AE58" s="43">
        <f>'BAR BB| Open rates'!AE58*0.85+25</f>
        <v>97775</v>
      </c>
      <c r="AF58" s="43">
        <f>'BAR BB| Open rates'!AF58*0.85+25</f>
        <v>97775</v>
      </c>
      <c r="AG58" s="43">
        <f>'BAR BB| Open rates'!AG58*0.85+25</f>
        <v>80775</v>
      </c>
      <c r="AH58" s="43">
        <f>'BAR BB| Open rates'!AH58*0.85+25</f>
        <v>80775</v>
      </c>
      <c r="AI58" s="43">
        <f>'BAR BB| Open rates'!AI58*0.85+25</f>
        <v>80775</v>
      </c>
      <c r="AJ58" s="43">
        <f>'BAR BB| Open rates'!AJ58*0.85+25</f>
        <v>80775</v>
      </c>
      <c r="AK58" s="43">
        <f>'BAR BB| Open rates'!AK58*0.85+25</f>
        <v>80775</v>
      </c>
      <c r="AL58" s="43">
        <f>'BAR BB| Open rates'!AL58*0.85+25</f>
        <v>80775</v>
      </c>
      <c r="AM58" s="43">
        <f>'BAR BB| Open rates'!AM58*0.85+25</f>
        <v>80775</v>
      </c>
      <c r="AN58" s="43">
        <f>'BAR BB| Open rates'!AN58*0.85+25</f>
        <v>80775</v>
      </c>
      <c r="AO58" s="43">
        <f>'BAR BB| Open rates'!AO58*0.85+25</f>
        <v>80775</v>
      </c>
      <c r="AP58" s="43">
        <f>'BAR BB| Open rates'!AP58*0.85+25</f>
        <v>80775</v>
      </c>
      <c r="AQ58" s="43">
        <f>'BAR BB| Open rates'!AQ58*0.85+25</f>
        <v>80775</v>
      </c>
      <c r="AR58" s="43">
        <f>'BAR BB| Open rates'!AR58*0.85+25</f>
        <v>80775</v>
      </c>
      <c r="AS58" s="43">
        <f>'BAR BB| Open rates'!AS58*0.85+25</f>
        <v>80775</v>
      </c>
      <c r="AT58" s="43">
        <f>'BAR BB| Open rates'!AT58*0.85+25</f>
        <v>80775</v>
      </c>
      <c r="AU58" s="43">
        <f>'BAR BB| Open rates'!AU58*0.85+25</f>
        <v>80775</v>
      </c>
      <c r="AV58" s="43">
        <f>'BAR BB| Open rates'!AV58*0.85+25</f>
        <v>80775</v>
      </c>
      <c r="AW58" s="43">
        <f>'BAR BB| Open rates'!AW58*0.85+25</f>
        <v>80775</v>
      </c>
      <c r="AX58" s="43">
        <f>'BAR BB| Open rates'!AX58*0.85+25</f>
        <v>80775</v>
      </c>
      <c r="AY58" s="43">
        <f>'BAR BB| Open rates'!AY58*0.85+25</f>
        <v>80775</v>
      </c>
      <c r="AZ58" s="43">
        <f>'BAR BB| Open rates'!AZ58*0.85+25</f>
        <v>80775</v>
      </c>
      <c r="BA58" s="43">
        <f>'BAR BB| Open rates'!BA58*0.85+25</f>
        <v>80775</v>
      </c>
      <c r="BB58" s="43">
        <f>'BAR BB| Open rates'!BB58*0.85+25</f>
        <v>80775</v>
      </c>
      <c r="BC58" s="43">
        <f>'BAR BB| Open rates'!BC58*0.85+25</f>
        <v>80775</v>
      </c>
      <c r="BD58" s="43">
        <f>'BAR BB| Open rates'!BD58*0.85+25</f>
        <v>80775</v>
      </c>
      <c r="BE58" s="43">
        <f>'BAR BB| Open rates'!BE58*0.85+25</f>
        <v>80775</v>
      </c>
      <c r="BF58" s="43">
        <f>'BAR BB| Open rates'!BF58*0.85+25</f>
        <v>80775</v>
      </c>
      <c r="BG58" s="43">
        <f>'BAR BB| Open rates'!BG58*0.85+25</f>
        <v>80775</v>
      </c>
      <c r="BH58" s="43">
        <f>'BAR BB| Open rates'!BH58*0.85+25</f>
        <v>80775</v>
      </c>
      <c r="BI58" s="43">
        <f>'BAR BB| Open rates'!BI58*0.85+25</f>
        <v>80775</v>
      </c>
      <c r="BJ58" s="43">
        <f>'BAR BB| Open rates'!BJ58*0.85+25</f>
        <v>80775</v>
      </c>
      <c r="BK58" s="43">
        <f>'BAR BB| Open rates'!BK58*0.85+25</f>
        <v>80775</v>
      </c>
      <c r="BL58" s="43">
        <f>'BAR BB| Open rates'!BL58*0.85+25</f>
        <v>80775</v>
      </c>
      <c r="BM58" s="43">
        <f>'BAR BB| Open rates'!BM58*0.85+25</f>
        <v>80775</v>
      </c>
      <c r="BN58" s="43">
        <f>'BAR BB| Open rates'!BN58*0.85+25</f>
        <v>80775</v>
      </c>
      <c r="BO58" s="43">
        <f>'BAR BB| Open rates'!BO58*0.85+25</f>
        <v>80775</v>
      </c>
      <c r="BP58" s="43">
        <f>'BAR BB| Open rates'!BP58*0.85+25</f>
        <v>80775</v>
      </c>
    </row>
    <row r="60" spans="1:68" x14ac:dyDescent="0.2">
      <c r="A60" s="369" t="s">
        <v>172</v>
      </c>
    </row>
    <row r="61" spans="1:68" x14ac:dyDescent="0.2">
      <c r="A61" s="369"/>
    </row>
    <row r="63" spans="1:68" s="6" customFormat="1" ht="12.75" customHeight="1" x14ac:dyDescent="0.2">
      <c r="A63" s="327" t="s">
        <v>74</v>
      </c>
    </row>
    <row r="64" spans="1:68" s="6" customFormat="1" ht="12.75" customHeight="1" x14ac:dyDescent="0.2">
      <c r="A64" s="321" t="s">
        <v>75</v>
      </c>
    </row>
    <row r="65" spans="1:1" s="6" customFormat="1" ht="22.5" customHeight="1" x14ac:dyDescent="0.2">
      <c r="A65" s="322" t="s">
        <v>76</v>
      </c>
    </row>
    <row r="66" spans="1:1" s="6" customFormat="1" ht="27.75" customHeight="1" x14ac:dyDescent="0.2">
      <c r="A66" s="322" t="s">
        <v>77</v>
      </c>
    </row>
    <row r="67" spans="1:1" s="6" customFormat="1" ht="21" customHeight="1" x14ac:dyDescent="0.2">
      <c r="A67" s="322" t="s">
        <v>78</v>
      </c>
    </row>
    <row r="68" spans="1:1" s="6" customFormat="1" ht="21" customHeight="1" x14ac:dyDescent="0.2">
      <c r="A68" s="322" t="s">
        <v>442</v>
      </c>
    </row>
    <row r="69" spans="1:1" s="6" customFormat="1" ht="21.75" customHeight="1" x14ac:dyDescent="0.2">
      <c r="A69" s="322" t="s">
        <v>79</v>
      </c>
    </row>
    <row r="70" spans="1:1" s="6" customFormat="1" ht="23.25" customHeight="1" x14ac:dyDescent="0.2">
      <c r="A70" s="322" t="s">
        <v>187</v>
      </c>
    </row>
    <row r="71" spans="1:1" s="6" customFormat="1" ht="12.75" customHeight="1" x14ac:dyDescent="0.2"/>
    <row r="72" spans="1:1" s="6" customFormat="1" ht="13.5" thickBot="1" x14ac:dyDescent="0.25">
      <c r="A72" s="238" t="s">
        <v>81</v>
      </c>
    </row>
    <row r="73" spans="1:1" s="36" customFormat="1" ht="108" customHeight="1" x14ac:dyDescent="0.2">
      <c r="A73" s="377" t="s">
        <v>462</v>
      </c>
    </row>
    <row r="74" spans="1:1" x14ac:dyDescent="0.2">
      <c r="A74" s="378"/>
    </row>
    <row r="75" spans="1:1" ht="16.5" customHeight="1" x14ac:dyDescent="0.2">
      <c r="A75" s="378"/>
    </row>
    <row r="76" spans="1:1" ht="193.5" customHeight="1" x14ac:dyDescent="0.2">
      <c r="A76" s="378"/>
    </row>
    <row r="77" spans="1:1" ht="47.25" customHeight="1" thickBot="1" x14ac:dyDescent="0.25">
      <c r="A77" s="379"/>
    </row>
  </sheetData>
  <mergeCells count="2">
    <mergeCell ref="A60:A61"/>
    <mergeCell ref="A73:A77"/>
  </mergeCells>
  <pageMargins left="0.75" right="0.75" top="1" bottom="1" header="0.5" footer="0.5"/>
  <pageSetup paperSize="9" orientation="portrait" horizontalDpi="4294967295" verticalDpi="4294967295"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P667"/>
  <sheetViews>
    <sheetView workbookViewId="0">
      <pane xSplit="1" ySplit="4" topLeftCell="B63" activePane="bottomRight" state="frozen"/>
      <selection pane="topRight" activeCell="B1" sqref="B1"/>
      <selection pane="bottomLeft" activeCell="A5" sqref="A5"/>
      <selection pane="bottomRight" activeCell="A75" sqref="A75"/>
    </sheetView>
  </sheetViews>
  <sheetFormatPr defaultColWidth="9.85546875" defaultRowHeight="12.75" x14ac:dyDescent="0.2"/>
  <cols>
    <col min="1" max="1" width="36.85546875" style="32" customWidth="1"/>
    <col min="2" max="16384" width="9.85546875" style="32"/>
  </cols>
  <sheetData>
    <row r="1" spans="1:68" x14ac:dyDescent="0.2">
      <c r="A1" s="63" t="s">
        <v>61</v>
      </c>
    </row>
    <row r="2" spans="1:68" x14ac:dyDescent="0.2">
      <c r="A2" s="11" t="s">
        <v>197</v>
      </c>
    </row>
    <row r="3" spans="1:68" s="33" customFormat="1" ht="24.75" customHeight="1" x14ac:dyDescent="0.2">
      <c r="A3" s="88" t="s">
        <v>62</v>
      </c>
      <c r="B3" s="115">
        <f>'BAR BB| Open rates'!B3</f>
        <v>46157</v>
      </c>
      <c r="C3" s="115">
        <f>'BAR BB| Open rates'!C3</f>
        <v>46159</v>
      </c>
      <c r="D3" s="115">
        <f>'BAR BB| Open rates'!D3</f>
        <v>46164</v>
      </c>
      <c r="E3" s="115">
        <f>'BAR BB| Open rates'!E3</f>
        <v>46166</v>
      </c>
      <c r="F3" s="134">
        <f>'BAR BB| Open rates'!F3</f>
        <v>46171</v>
      </c>
      <c r="G3" s="134">
        <f>'BAR BB| Open rates'!G3</f>
        <v>46173</v>
      </c>
      <c r="H3" s="134">
        <f>'BAR BB| Open rates'!H3</f>
        <v>46174</v>
      </c>
      <c r="I3" s="115">
        <f>'BAR BB| Open rates'!I3</f>
        <v>46178</v>
      </c>
      <c r="J3" s="115">
        <f>'BAR BB| Open rates'!J3</f>
        <v>46188</v>
      </c>
      <c r="K3" s="115">
        <f>'BAR BB| Open rates'!K3</f>
        <v>46194</v>
      </c>
      <c r="L3" s="115">
        <f>'BAR BB| Open rates'!L3</f>
        <v>46199</v>
      </c>
      <c r="M3" s="115">
        <f>'BAR BB| Open rates'!M3</f>
        <v>46201</v>
      </c>
      <c r="N3" s="115">
        <f>'BAR BB| Open rates'!N3</f>
        <v>46204</v>
      </c>
      <c r="O3" s="115">
        <f>'BAR BB| Open rates'!O3</f>
        <v>46206</v>
      </c>
      <c r="P3" s="115">
        <f>'BAR BB| Open rates'!P3</f>
        <v>46208</v>
      </c>
      <c r="Q3" s="115">
        <f>'BAR BB| Open rates'!Q3</f>
        <v>46213</v>
      </c>
      <c r="R3" s="115">
        <f>'BAR BB| Open rates'!R3</f>
        <v>46215</v>
      </c>
      <c r="S3" s="115">
        <f>'BAR BB| Open rates'!S3</f>
        <v>46220</v>
      </c>
      <c r="T3" s="115">
        <f>'BAR BB| Open rates'!T3</f>
        <v>46222</v>
      </c>
      <c r="U3" s="115">
        <f>'BAR BB| Open rates'!U3</f>
        <v>46227</v>
      </c>
      <c r="V3" s="115">
        <f>'BAR BB| Open rates'!V3</f>
        <v>46229</v>
      </c>
      <c r="W3" s="115">
        <f>'BAR BB| Open rates'!W3</f>
        <v>46234</v>
      </c>
      <c r="X3" s="115">
        <f>'BAR BB| Open rates'!X3</f>
        <v>46236</v>
      </c>
      <c r="Y3" s="115">
        <f>'BAR BB| Open rates'!Y3</f>
        <v>46241</v>
      </c>
      <c r="Z3" s="115">
        <f>'BAR BB| Open rates'!Z3</f>
        <v>46243</v>
      </c>
      <c r="AA3" s="115">
        <f>'BAR BB| Open rates'!AA3</f>
        <v>46248</v>
      </c>
      <c r="AB3" s="115">
        <f>'BAR BB| Open rates'!AB3</f>
        <v>46250</v>
      </c>
      <c r="AC3" s="115">
        <f>'BAR BB| Open rates'!AC3</f>
        <v>46255</v>
      </c>
      <c r="AD3" s="115">
        <f>'BAR BB| Open rates'!AD3</f>
        <v>46257</v>
      </c>
      <c r="AE3" s="115">
        <f>'BAR BB| Open rates'!AE3</f>
        <v>46262</v>
      </c>
      <c r="AF3" s="115">
        <f>'BAR BB| Open rates'!AF3</f>
        <v>46264</v>
      </c>
      <c r="AG3" s="115">
        <f>'BAR BB| Open rates'!AG3</f>
        <v>46266</v>
      </c>
      <c r="AH3" s="115">
        <f>'BAR BB| Open rates'!AH3</f>
        <v>46269</v>
      </c>
      <c r="AI3" s="115">
        <f>'BAR BB| Open rates'!AI3</f>
        <v>46271</v>
      </c>
      <c r="AJ3" s="115">
        <f>'BAR BB| Open rates'!AJ3</f>
        <v>46276</v>
      </c>
      <c r="AK3" s="115">
        <f>'BAR BB| Open rates'!AK3</f>
        <v>46278</v>
      </c>
      <c r="AL3" s="115">
        <f>'BAR BB| Open rates'!AL3</f>
        <v>46283</v>
      </c>
      <c r="AM3" s="115">
        <f>'BAR BB| Open rates'!AM3</f>
        <v>46285</v>
      </c>
      <c r="AN3" s="115">
        <f>'BAR BB| Open rates'!AN3</f>
        <v>46290</v>
      </c>
      <c r="AO3" s="115">
        <f>'BAR BB| Open rates'!AO3</f>
        <v>46292</v>
      </c>
      <c r="AP3" s="115">
        <f>'BAR BB| Open rates'!AP3</f>
        <v>46296</v>
      </c>
      <c r="AQ3" s="115">
        <f>'BAR BB| Open rates'!AQ3</f>
        <v>46299</v>
      </c>
      <c r="AR3" s="115">
        <f>'BAR BB| Open rates'!AR3</f>
        <v>46304</v>
      </c>
      <c r="AS3" s="115">
        <f>'BAR BB| Open rates'!AS3</f>
        <v>46306</v>
      </c>
      <c r="AT3" s="115">
        <f>'BAR BB| Open rates'!AT3</f>
        <v>46311</v>
      </c>
      <c r="AU3" s="115">
        <f>'BAR BB| Open rates'!AU3</f>
        <v>46313</v>
      </c>
      <c r="AV3" s="115">
        <f>'BAR BB| Open rates'!AV3</f>
        <v>46318</v>
      </c>
      <c r="AW3" s="115">
        <f>'BAR BB| Open rates'!AW3</f>
        <v>46320</v>
      </c>
      <c r="AX3" s="115">
        <f>'BAR BB| Open rates'!AX3</f>
        <v>46325</v>
      </c>
      <c r="AY3" s="115">
        <f>'BAR BB| Open rates'!AY3</f>
        <v>46327</v>
      </c>
      <c r="AZ3" s="115">
        <f>'BAR BB| Open rates'!AZ3</f>
        <v>46330</v>
      </c>
      <c r="BA3" s="115">
        <f>'BAR BB| Open rates'!BA3</f>
        <v>46334</v>
      </c>
      <c r="BB3" s="115">
        <f>'BAR BB| Open rates'!BB3</f>
        <v>46335</v>
      </c>
      <c r="BC3" s="115">
        <f>'BAR BB| Open rates'!BC3</f>
        <v>46339</v>
      </c>
      <c r="BD3" s="115">
        <f>'BAR BB| Open rates'!BD3</f>
        <v>46341</v>
      </c>
      <c r="BE3" s="115">
        <f>'BAR BB| Open rates'!BE3</f>
        <v>46346</v>
      </c>
      <c r="BF3" s="115">
        <f>'BAR BB| Open rates'!BF3</f>
        <v>46348</v>
      </c>
      <c r="BG3" s="115">
        <f>'BAR BB| Open rates'!BG3</f>
        <v>46353</v>
      </c>
      <c r="BH3" s="115">
        <f>'BAR BB| Open rates'!BH3</f>
        <v>46355</v>
      </c>
      <c r="BI3" s="115">
        <f>'BAR BB| Open rates'!BI3</f>
        <v>46357</v>
      </c>
      <c r="BJ3" s="115">
        <f>'BAR BB| Open rates'!BJ3</f>
        <v>46360</v>
      </c>
      <c r="BK3" s="115">
        <f>'BAR BB| Open rates'!BK3</f>
        <v>46362</v>
      </c>
      <c r="BL3" s="115">
        <f>'BAR BB| Open rates'!BL3</f>
        <v>46367</v>
      </c>
      <c r="BM3" s="115">
        <f>'BAR BB| Open rates'!BM3</f>
        <v>46369</v>
      </c>
      <c r="BN3" s="115">
        <f>'BAR BB| Open rates'!BN3</f>
        <v>46374</v>
      </c>
      <c r="BO3" s="115">
        <f>'BAR BB| Open rates'!BO3</f>
        <v>46376</v>
      </c>
      <c r="BP3" s="115">
        <f>'BAR BB| Open rates'!BP3</f>
        <v>46381</v>
      </c>
    </row>
    <row r="4" spans="1:68" s="33" customFormat="1" ht="24.75" customHeight="1" x14ac:dyDescent="0.2">
      <c r="A4" s="104"/>
      <c r="B4" s="115">
        <f>'BAR BB| Open rates'!B4</f>
        <v>46158</v>
      </c>
      <c r="C4" s="115">
        <f>'BAR BB| Open rates'!C4</f>
        <v>46163</v>
      </c>
      <c r="D4" s="115">
        <f>'BAR BB| Open rates'!D4</f>
        <v>46165</v>
      </c>
      <c r="E4" s="115">
        <f>'BAR BB| Open rates'!E4</f>
        <v>46170</v>
      </c>
      <c r="F4" s="134">
        <f>'BAR BB| Open rates'!F4</f>
        <v>46172</v>
      </c>
      <c r="G4" s="134">
        <f>'BAR BB| Open rates'!G4</f>
        <v>46173</v>
      </c>
      <c r="H4" s="134">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43">
        <f>'BAR BB| Open rates'!B6*0.9</f>
        <v>12510</v>
      </c>
      <c r="C6" s="43">
        <f>'BAR BB| Open rates'!C6*0.9</f>
        <v>11610</v>
      </c>
      <c r="D6" s="43">
        <f>'BAR BB| Open rates'!D6*0.9</f>
        <v>12510</v>
      </c>
      <c r="E6" s="43">
        <f>'BAR BB| Open rates'!E6*0.9</f>
        <v>11610</v>
      </c>
      <c r="F6" s="43">
        <f>'BAR BB| Open rates'!F6*0.9</f>
        <v>14940</v>
      </c>
      <c r="G6" s="43">
        <f>'BAR BB| Open rates'!G6*0.9</f>
        <v>12510</v>
      </c>
      <c r="H6" s="43">
        <f>'BAR BB| Open rates'!H6*0.9</f>
        <v>12510</v>
      </c>
      <c r="I6" s="43">
        <f>'BAR BB| Open rates'!I6*0.9</f>
        <v>18720</v>
      </c>
      <c r="J6" s="43">
        <f>'BAR BB| Open rates'!J6*0.9</f>
        <v>35910</v>
      </c>
      <c r="K6" s="43">
        <f>'BAR BB| Open rates'!K6*0.9</f>
        <v>14940</v>
      </c>
      <c r="L6" s="43">
        <f>'BAR BB| Open rates'!L6*0.9</f>
        <v>16920</v>
      </c>
      <c r="M6" s="43">
        <f>'BAR BB| Open rates'!M6*0.9</f>
        <v>14940</v>
      </c>
      <c r="N6" s="43">
        <f>'BAR BB| Open rates'!N6*0.9</f>
        <v>18720</v>
      </c>
      <c r="O6" s="43">
        <f>'BAR BB| Open rates'!O6*0.9</f>
        <v>20520</v>
      </c>
      <c r="P6" s="43">
        <f>'BAR BB| Open rates'!P6*0.9</f>
        <v>18720</v>
      </c>
      <c r="Q6" s="43">
        <f>'BAR BB| Open rates'!Q6*0.9</f>
        <v>20520</v>
      </c>
      <c r="R6" s="43">
        <f>'BAR BB| Open rates'!R6*0.9</f>
        <v>18720</v>
      </c>
      <c r="S6" s="43">
        <f>'BAR BB| Open rates'!S6*0.9</f>
        <v>20520</v>
      </c>
      <c r="T6" s="43">
        <f>'BAR BB| Open rates'!T6*0.9</f>
        <v>18720</v>
      </c>
      <c r="U6" s="43">
        <f>'BAR BB| Open rates'!U6*0.9</f>
        <v>20520</v>
      </c>
      <c r="V6" s="43">
        <f>'BAR BB| Open rates'!V6*0.9</f>
        <v>18720</v>
      </c>
      <c r="W6" s="43">
        <f>'BAR BB| Open rates'!W6*0.9</f>
        <v>20520</v>
      </c>
      <c r="X6" s="43">
        <f>'BAR BB| Open rates'!X6*0.9</f>
        <v>18720</v>
      </c>
      <c r="Y6" s="43">
        <f>'BAR BB| Open rates'!Y6*0.9</f>
        <v>20520</v>
      </c>
      <c r="Z6" s="43">
        <f>'BAR BB| Open rates'!Z6*0.9</f>
        <v>18720</v>
      </c>
      <c r="AA6" s="43">
        <f>'BAR BB| Open rates'!AA6*0.9</f>
        <v>20520</v>
      </c>
      <c r="AB6" s="43">
        <f>'BAR BB| Open rates'!AB6*0.9</f>
        <v>18720</v>
      </c>
      <c r="AC6" s="43">
        <f>'BAR BB| Open rates'!AC6*0.9</f>
        <v>20520</v>
      </c>
      <c r="AD6" s="43">
        <f>'BAR BB| Open rates'!AD6*0.9</f>
        <v>14940</v>
      </c>
      <c r="AE6" s="43">
        <f>'BAR BB| Open rates'!AE6*0.9</f>
        <v>16920</v>
      </c>
      <c r="AF6" s="43">
        <f>'BAR BB| Open rates'!AF6*0.9</f>
        <v>14940</v>
      </c>
      <c r="AG6" s="43">
        <f>'BAR BB| Open rates'!AG6*0.9</f>
        <v>16920</v>
      </c>
      <c r="AH6" s="43">
        <f>'BAR BB| Open rates'!AH6*0.9</f>
        <v>16920</v>
      </c>
      <c r="AI6" s="43">
        <f>'BAR BB| Open rates'!AI6*0.9</f>
        <v>14940</v>
      </c>
      <c r="AJ6" s="43">
        <f>'BAR BB| Open rates'!AJ6*0.9</f>
        <v>16920</v>
      </c>
      <c r="AK6" s="43">
        <f>'BAR BB| Open rates'!AK6*0.9</f>
        <v>14940</v>
      </c>
      <c r="AL6" s="43">
        <f>'BAR BB| Open rates'!AL6*0.9</f>
        <v>16920</v>
      </c>
      <c r="AM6" s="43">
        <f>'BAR BB| Open rates'!AM6*0.9</f>
        <v>14940</v>
      </c>
      <c r="AN6" s="43">
        <f>'BAR BB| Open rates'!AN6*0.9</f>
        <v>16920</v>
      </c>
      <c r="AO6" s="43">
        <f>'BAR BB| Open rates'!AO6*0.9</f>
        <v>14940</v>
      </c>
      <c r="AP6" s="43">
        <f>'BAR BB| Open rates'!AP6*0.9</f>
        <v>13410</v>
      </c>
      <c r="AQ6" s="43">
        <f>'BAR BB| Open rates'!AQ6*0.9</f>
        <v>11610</v>
      </c>
      <c r="AR6" s="43">
        <f>'BAR BB| Open rates'!AR6*0.9</f>
        <v>13410</v>
      </c>
      <c r="AS6" s="43">
        <f>'BAR BB| Open rates'!AS6*0.9</f>
        <v>11610</v>
      </c>
      <c r="AT6" s="43">
        <f>'BAR BB| Open rates'!AT6*0.9</f>
        <v>13410</v>
      </c>
      <c r="AU6" s="43">
        <f>'BAR BB| Open rates'!AU6*0.9</f>
        <v>11610</v>
      </c>
      <c r="AV6" s="43">
        <f>'BAR BB| Open rates'!AV6*0.9</f>
        <v>13410</v>
      </c>
      <c r="AW6" s="43">
        <f>'BAR BB| Open rates'!AW6*0.9</f>
        <v>11610</v>
      </c>
      <c r="AX6" s="43">
        <f>'BAR BB| Open rates'!AX6*0.9</f>
        <v>13410</v>
      </c>
      <c r="AY6" s="43">
        <f>'BAR BB| Open rates'!AY6*0.9</f>
        <v>14940</v>
      </c>
      <c r="AZ6" s="43">
        <f>'BAR BB| Open rates'!AZ6*0.9</f>
        <v>16920</v>
      </c>
      <c r="BA6" s="43">
        <f>'BAR BB| Open rates'!BA6*0.9</f>
        <v>10710</v>
      </c>
      <c r="BB6" s="43">
        <f>'BAR BB| Open rates'!BB6*0.9</f>
        <v>10710</v>
      </c>
      <c r="BC6" s="43">
        <f>'BAR BB| Open rates'!BC6*0.9</f>
        <v>11610</v>
      </c>
      <c r="BD6" s="43">
        <f>'BAR BB| Open rates'!BD6*0.9</f>
        <v>10710</v>
      </c>
      <c r="BE6" s="43">
        <f>'BAR BB| Open rates'!BE6*0.9</f>
        <v>11610</v>
      </c>
      <c r="BF6" s="43">
        <f>'BAR BB| Open rates'!BF6*0.9</f>
        <v>10710</v>
      </c>
      <c r="BG6" s="43">
        <f>'BAR BB| Open rates'!BG6*0.9</f>
        <v>11610</v>
      </c>
      <c r="BH6" s="43">
        <f>'BAR BB| Open rates'!BH6*0.9</f>
        <v>10710</v>
      </c>
      <c r="BI6" s="43">
        <f>'BAR BB| Open rates'!BI6*0.9</f>
        <v>10710</v>
      </c>
      <c r="BJ6" s="43">
        <f>'BAR BB| Open rates'!BJ6*0.9</f>
        <v>11610</v>
      </c>
      <c r="BK6" s="43">
        <f>'BAR BB| Open rates'!BK6*0.9</f>
        <v>10710</v>
      </c>
      <c r="BL6" s="43">
        <f>'BAR BB| Open rates'!BL6*0.9</f>
        <v>11610</v>
      </c>
      <c r="BM6" s="43">
        <f>'BAR BB| Open rates'!BM6*0.9</f>
        <v>10710</v>
      </c>
      <c r="BN6" s="43">
        <f>'BAR BB| Open rates'!BN6*0.9</f>
        <v>11610</v>
      </c>
      <c r="BO6" s="43">
        <f>'BAR BB| Open rates'!BO6*0.9</f>
        <v>14940</v>
      </c>
      <c r="BP6" s="43">
        <f>'BAR BB| Open rates'!BP6*0.9</f>
        <v>16920</v>
      </c>
    </row>
    <row r="7" spans="1:68" s="36" customFormat="1" ht="12" customHeight="1" x14ac:dyDescent="0.2">
      <c r="A7" s="183">
        <v>2</v>
      </c>
      <c r="B7" s="43">
        <f>'BAR BB| Open rates'!B7*0.9</f>
        <v>15210</v>
      </c>
      <c r="C7" s="43">
        <f>'BAR BB| Open rates'!C7*0.9</f>
        <v>14310</v>
      </c>
      <c r="D7" s="43">
        <f>'BAR BB| Open rates'!D7*0.9</f>
        <v>15210</v>
      </c>
      <c r="E7" s="43">
        <f>'BAR BB| Open rates'!E7*0.9</f>
        <v>14310</v>
      </c>
      <c r="F7" s="43">
        <f>'BAR BB| Open rates'!F7*0.9</f>
        <v>17640</v>
      </c>
      <c r="G7" s="43">
        <f>'BAR BB| Open rates'!G7*0.9</f>
        <v>15210</v>
      </c>
      <c r="H7" s="43">
        <f>'BAR BB| Open rates'!H7*0.9</f>
        <v>15210</v>
      </c>
      <c r="I7" s="43">
        <f>'BAR BB| Open rates'!I7*0.9</f>
        <v>21420</v>
      </c>
      <c r="J7" s="43">
        <f>'BAR BB| Open rates'!J7*0.9</f>
        <v>38610</v>
      </c>
      <c r="K7" s="43">
        <f>'BAR BB| Open rates'!K7*0.9</f>
        <v>17640</v>
      </c>
      <c r="L7" s="43">
        <f>'BAR BB| Open rates'!L7*0.9</f>
        <v>19620</v>
      </c>
      <c r="M7" s="43">
        <f>'BAR BB| Open rates'!M7*0.9</f>
        <v>17640</v>
      </c>
      <c r="N7" s="43">
        <f>'BAR BB| Open rates'!N7*0.9</f>
        <v>21420</v>
      </c>
      <c r="O7" s="43">
        <f>'BAR BB| Open rates'!O7*0.9</f>
        <v>23220</v>
      </c>
      <c r="P7" s="43">
        <f>'BAR BB| Open rates'!P7*0.9</f>
        <v>21420</v>
      </c>
      <c r="Q7" s="43">
        <f>'BAR BB| Open rates'!Q7*0.9</f>
        <v>23220</v>
      </c>
      <c r="R7" s="43">
        <f>'BAR BB| Open rates'!R7*0.9</f>
        <v>21420</v>
      </c>
      <c r="S7" s="43">
        <f>'BAR BB| Open rates'!S7*0.9</f>
        <v>23220</v>
      </c>
      <c r="T7" s="43">
        <f>'BAR BB| Open rates'!T7*0.9</f>
        <v>21420</v>
      </c>
      <c r="U7" s="43">
        <f>'BAR BB| Open rates'!U7*0.9</f>
        <v>23220</v>
      </c>
      <c r="V7" s="43">
        <f>'BAR BB| Open rates'!V7*0.9</f>
        <v>21420</v>
      </c>
      <c r="W7" s="43">
        <f>'BAR BB| Open rates'!W7*0.9</f>
        <v>23220</v>
      </c>
      <c r="X7" s="43">
        <f>'BAR BB| Open rates'!X7*0.9</f>
        <v>21420</v>
      </c>
      <c r="Y7" s="43">
        <f>'BAR BB| Open rates'!Y7*0.9</f>
        <v>23220</v>
      </c>
      <c r="Z7" s="43">
        <f>'BAR BB| Open rates'!Z7*0.9</f>
        <v>21420</v>
      </c>
      <c r="AA7" s="43">
        <f>'BAR BB| Open rates'!AA7*0.9</f>
        <v>23220</v>
      </c>
      <c r="AB7" s="43">
        <f>'BAR BB| Open rates'!AB7*0.9</f>
        <v>21420</v>
      </c>
      <c r="AC7" s="43">
        <f>'BAR BB| Open rates'!AC7*0.9</f>
        <v>23220</v>
      </c>
      <c r="AD7" s="43">
        <f>'BAR BB| Open rates'!AD7*0.9</f>
        <v>17640</v>
      </c>
      <c r="AE7" s="43">
        <f>'BAR BB| Open rates'!AE7*0.9</f>
        <v>19620</v>
      </c>
      <c r="AF7" s="43">
        <f>'BAR BB| Open rates'!AF7*0.9</f>
        <v>17640</v>
      </c>
      <c r="AG7" s="43">
        <f>'BAR BB| Open rates'!AG7*0.9</f>
        <v>19620</v>
      </c>
      <c r="AH7" s="43">
        <f>'BAR BB| Open rates'!AH7*0.9</f>
        <v>19620</v>
      </c>
      <c r="AI7" s="43">
        <f>'BAR BB| Open rates'!AI7*0.9</f>
        <v>17640</v>
      </c>
      <c r="AJ7" s="43">
        <f>'BAR BB| Open rates'!AJ7*0.9</f>
        <v>19620</v>
      </c>
      <c r="AK7" s="43">
        <f>'BAR BB| Open rates'!AK7*0.9</f>
        <v>17640</v>
      </c>
      <c r="AL7" s="43">
        <f>'BAR BB| Open rates'!AL7*0.9</f>
        <v>19620</v>
      </c>
      <c r="AM7" s="43">
        <f>'BAR BB| Open rates'!AM7*0.9</f>
        <v>17640</v>
      </c>
      <c r="AN7" s="43">
        <f>'BAR BB| Open rates'!AN7*0.9</f>
        <v>19620</v>
      </c>
      <c r="AO7" s="43">
        <f>'BAR BB| Open rates'!AO7*0.9</f>
        <v>17640</v>
      </c>
      <c r="AP7" s="43">
        <f>'BAR BB| Open rates'!AP7*0.9</f>
        <v>16110</v>
      </c>
      <c r="AQ7" s="43">
        <f>'BAR BB| Open rates'!AQ7*0.9</f>
        <v>14310</v>
      </c>
      <c r="AR7" s="43">
        <f>'BAR BB| Open rates'!AR7*0.9</f>
        <v>16110</v>
      </c>
      <c r="AS7" s="43">
        <f>'BAR BB| Open rates'!AS7*0.9</f>
        <v>14310</v>
      </c>
      <c r="AT7" s="43">
        <f>'BAR BB| Open rates'!AT7*0.9</f>
        <v>16110</v>
      </c>
      <c r="AU7" s="43">
        <f>'BAR BB| Open rates'!AU7*0.9</f>
        <v>14310</v>
      </c>
      <c r="AV7" s="43">
        <f>'BAR BB| Open rates'!AV7*0.9</f>
        <v>16110</v>
      </c>
      <c r="AW7" s="43">
        <f>'BAR BB| Open rates'!AW7*0.9</f>
        <v>14310</v>
      </c>
      <c r="AX7" s="43">
        <f>'BAR BB| Open rates'!AX7*0.9</f>
        <v>16110</v>
      </c>
      <c r="AY7" s="43">
        <f>'BAR BB| Open rates'!AY7*0.9</f>
        <v>17640</v>
      </c>
      <c r="AZ7" s="43">
        <f>'BAR BB| Open rates'!AZ7*0.9</f>
        <v>19620</v>
      </c>
      <c r="BA7" s="43">
        <f>'BAR BB| Open rates'!BA7*0.9</f>
        <v>13410</v>
      </c>
      <c r="BB7" s="43">
        <f>'BAR BB| Open rates'!BB7*0.9</f>
        <v>13410</v>
      </c>
      <c r="BC7" s="43">
        <f>'BAR BB| Open rates'!BC7*0.9</f>
        <v>14310</v>
      </c>
      <c r="BD7" s="43">
        <f>'BAR BB| Open rates'!BD7*0.9</f>
        <v>13410</v>
      </c>
      <c r="BE7" s="43">
        <f>'BAR BB| Open rates'!BE7*0.9</f>
        <v>14310</v>
      </c>
      <c r="BF7" s="43">
        <f>'BAR BB| Open rates'!BF7*0.9</f>
        <v>13410</v>
      </c>
      <c r="BG7" s="43">
        <f>'BAR BB| Open rates'!BG7*0.9</f>
        <v>14310</v>
      </c>
      <c r="BH7" s="43">
        <f>'BAR BB| Open rates'!BH7*0.9</f>
        <v>13410</v>
      </c>
      <c r="BI7" s="43">
        <f>'BAR BB| Open rates'!BI7*0.9</f>
        <v>13410</v>
      </c>
      <c r="BJ7" s="43">
        <f>'BAR BB| Open rates'!BJ7*0.9</f>
        <v>14310</v>
      </c>
      <c r="BK7" s="43">
        <f>'BAR BB| Open rates'!BK7*0.9</f>
        <v>13410</v>
      </c>
      <c r="BL7" s="43">
        <f>'BAR BB| Open rates'!BL7*0.9</f>
        <v>14310</v>
      </c>
      <c r="BM7" s="43">
        <f>'BAR BB| Open rates'!BM7*0.9</f>
        <v>13410</v>
      </c>
      <c r="BN7" s="43">
        <f>'BAR BB| Open rates'!BN7*0.9</f>
        <v>14310</v>
      </c>
      <c r="BO7" s="43">
        <f>'BAR BB| Open rates'!BO7*0.9</f>
        <v>17640</v>
      </c>
      <c r="BP7" s="43">
        <f>'BAR BB| Open rates'!BP7*0.9</f>
        <v>19620</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rates'!B9*0.9</f>
        <v>14310</v>
      </c>
      <c r="C9" s="43">
        <f>'BAR BB| Open rates'!C9*0.9</f>
        <v>13410</v>
      </c>
      <c r="D9" s="43">
        <f>'BAR BB| Open rates'!D9*0.9</f>
        <v>14310</v>
      </c>
      <c r="E9" s="43">
        <f>'BAR BB| Open rates'!E9*0.9</f>
        <v>13410</v>
      </c>
      <c r="F9" s="43">
        <f>'BAR BB| Open rates'!F9*0.9</f>
        <v>16740</v>
      </c>
      <c r="G9" s="43">
        <f>'BAR BB| Open rates'!G9*0.9</f>
        <v>14310</v>
      </c>
      <c r="H9" s="43">
        <f>'BAR BB| Open rates'!H9*0.9</f>
        <v>15210</v>
      </c>
      <c r="I9" s="43">
        <f>'BAR BB| Open rates'!I9*0.9</f>
        <v>21420</v>
      </c>
      <c r="J9" s="43">
        <f>'BAR BB| Open rates'!J9*0.9</f>
        <v>38610</v>
      </c>
      <c r="K9" s="43">
        <f>'BAR BB| Open rates'!K9*0.9</f>
        <v>17640</v>
      </c>
      <c r="L9" s="43">
        <f>'BAR BB| Open rates'!L9*0.9</f>
        <v>19620</v>
      </c>
      <c r="M9" s="43">
        <f>'BAR BB| Open rates'!M9*0.9</f>
        <v>17640</v>
      </c>
      <c r="N9" s="43">
        <f>'BAR BB| Open rates'!N9*0.9</f>
        <v>21420</v>
      </c>
      <c r="O9" s="43">
        <f>'BAR BB| Open rates'!O9*0.9</f>
        <v>23220</v>
      </c>
      <c r="P9" s="43">
        <f>'BAR BB| Open rates'!P9*0.9</f>
        <v>21420</v>
      </c>
      <c r="Q9" s="43">
        <f>'BAR BB| Open rates'!Q9*0.9</f>
        <v>23220</v>
      </c>
      <c r="R9" s="43">
        <f>'BAR BB| Open rates'!R9*0.9</f>
        <v>21420</v>
      </c>
      <c r="S9" s="43">
        <f>'BAR BB| Open rates'!S9*0.9</f>
        <v>23220</v>
      </c>
      <c r="T9" s="43">
        <f>'BAR BB| Open rates'!T9*0.9</f>
        <v>21420</v>
      </c>
      <c r="U9" s="43">
        <f>'BAR BB| Open rates'!U9*0.9</f>
        <v>23220</v>
      </c>
      <c r="V9" s="43">
        <f>'BAR BB| Open rates'!V9*0.9</f>
        <v>21420</v>
      </c>
      <c r="W9" s="43">
        <f>'BAR BB| Open rates'!W9*0.9</f>
        <v>23220</v>
      </c>
      <c r="X9" s="43">
        <f>'BAR BB| Open rates'!X9*0.9</f>
        <v>21420</v>
      </c>
      <c r="Y9" s="43">
        <f>'BAR BB| Open rates'!Y9*0.9</f>
        <v>23220</v>
      </c>
      <c r="Z9" s="43">
        <f>'BAR BB| Open rates'!Z9*0.9</f>
        <v>21420</v>
      </c>
      <c r="AA9" s="43">
        <f>'BAR BB| Open rates'!AA9*0.9</f>
        <v>23220</v>
      </c>
      <c r="AB9" s="43">
        <f>'BAR BB| Open rates'!AB9*0.9</f>
        <v>21420</v>
      </c>
      <c r="AC9" s="43">
        <f>'BAR BB| Open rates'!AC9*0.9</f>
        <v>23220</v>
      </c>
      <c r="AD9" s="43">
        <f>'BAR BB| Open rates'!AD9*0.9</f>
        <v>17640</v>
      </c>
      <c r="AE9" s="43">
        <f>'BAR BB| Open rates'!AE9*0.9</f>
        <v>19620</v>
      </c>
      <c r="AF9" s="43">
        <f>'BAR BB| Open rates'!AF9*0.9</f>
        <v>17640</v>
      </c>
      <c r="AG9" s="43">
        <f>'BAR BB| Open rates'!AG9*0.9</f>
        <v>19620</v>
      </c>
      <c r="AH9" s="43">
        <f>'BAR BB| Open rates'!AH9*0.9</f>
        <v>19620</v>
      </c>
      <c r="AI9" s="43">
        <f>'BAR BB| Open rates'!AI9*0.9</f>
        <v>17640</v>
      </c>
      <c r="AJ9" s="43">
        <f>'BAR BB| Open rates'!AJ9*0.9</f>
        <v>19620</v>
      </c>
      <c r="AK9" s="43">
        <f>'BAR BB| Open rates'!AK9*0.9</f>
        <v>17640</v>
      </c>
      <c r="AL9" s="43">
        <f>'BAR BB| Open rates'!AL9*0.9</f>
        <v>19620</v>
      </c>
      <c r="AM9" s="43">
        <f>'BAR BB| Open rates'!AM9*0.9</f>
        <v>17640</v>
      </c>
      <c r="AN9" s="43">
        <f>'BAR BB| Open rates'!AN9*0.9</f>
        <v>19620</v>
      </c>
      <c r="AO9" s="43">
        <f>'BAR BB| Open rates'!AO9*0.9</f>
        <v>17640</v>
      </c>
      <c r="AP9" s="43">
        <f>'BAR BB| Open rates'!AP9*0.9</f>
        <v>16110</v>
      </c>
      <c r="AQ9" s="43">
        <f>'BAR BB| Open rates'!AQ9*0.9</f>
        <v>14310</v>
      </c>
      <c r="AR9" s="43">
        <f>'BAR BB| Open rates'!AR9*0.9</f>
        <v>16110</v>
      </c>
      <c r="AS9" s="43">
        <f>'BAR BB| Open rates'!AS9*0.9</f>
        <v>14310</v>
      </c>
      <c r="AT9" s="43">
        <f>'BAR BB| Open rates'!AT9*0.9</f>
        <v>16110</v>
      </c>
      <c r="AU9" s="43">
        <f>'BAR BB| Open rates'!AU9*0.9</f>
        <v>14310</v>
      </c>
      <c r="AV9" s="43">
        <f>'BAR BB| Open rates'!AV9*0.9</f>
        <v>16110</v>
      </c>
      <c r="AW9" s="43">
        <f>'BAR BB| Open rates'!AW9*0.9</f>
        <v>14310</v>
      </c>
      <c r="AX9" s="43">
        <f>'BAR BB| Open rates'!AX9*0.9</f>
        <v>16110</v>
      </c>
      <c r="AY9" s="43">
        <f>'BAR BB| Open rates'!AY9*0.9</f>
        <v>17640</v>
      </c>
      <c r="AZ9" s="43">
        <f>'BAR BB| Open rates'!AZ9*0.9</f>
        <v>19620</v>
      </c>
      <c r="BA9" s="43">
        <f>'BAR BB| Open rates'!BA9*0.9</f>
        <v>13410</v>
      </c>
      <c r="BB9" s="43">
        <f>'BAR BB| Open rates'!BB9*0.9</f>
        <v>12510</v>
      </c>
      <c r="BC9" s="43">
        <f>'BAR BB| Open rates'!BC9*0.9</f>
        <v>13410</v>
      </c>
      <c r="BD9" s="43">
        <f>'BAR BB| Open rates'!BD9*0.9</f>
        <v>12510</v>
      </c>
      <c r="BE9" s="43">
        <f>'BAR BB| Open rates'!BE9*0.9</f>
        <v>13410</v>
      </c>
      <c r="BF9" s="43">
        <f>'BAR BB| Open rates'!BF9*0.9</f>
        <v>12510</v>
      </c>
      <c r="BG9" s="43">
        <f>'BAR BB| Open rates'!BG9*0.9</f>
        <v>13410</v>
      </c>
      <c r="BH9" s="43">
        <f>'BAR BB| Open rates'!BH9*0.9</f>
        <v>12510</v>
      </c>
      <c r="BI9" s="43">
        <f>'BAR BB| Open rates'!BI9*0.9</f>
        <v>12510</v>
      </c>
      <c r="BJ9" s="43">
        <f>'BAR BB| Open rates'!BJ9*0.9</f>
        <v>13410</v>
      </c>
      <c r="BK9" s="43">
        <f>'BAR BB| Open rates'!BK9*0.9</f>
        <v>12510</v>
      </c>
      <c r="BL9" s="43">
        <f>'BAR BB| Open rates'!BL9*0.9</f>
        <v>13410</v>
      </c>
      <c r="BM9" s="43">
        <f>'BAR BB| Open rates'!BM9*0.9</f>
        <v>12510</v>
      </c>
      <c r="BN9" s="43">
        <f>'BAR BB| Open rates'!BN9*0.9</f>
        <v>13410</v>
      </c>
      <c r="BO9" s="43">
        <f>'BAR BB| Open rates'!BO9*0.9</f>
        <v>16740</v>
      </c>
      <c r="BP9" s="43">
        <f>'BAR BB| Open rates'!BP9*0.9</f>
        <v>18720</v>
      </c>
    </row>
    <row r="10" spans="1:68" s="36" customFormat="1" ht="12" customHeight="1" x14ac:dyDescent="0.2">
      <c r="A10" s="237">
        <v>2</v>
      </c>
      <c r="B10" s="43">
        <f>'BAR BB| Open rates'!B10*0.9</f>
        <v>17010</v>
      </c>
      <c r="C10" s="43">
        <f>'BAR BB| Open rates'!C10*0.9</f>
        <v>16110</v>
      </c>
      <c r="D10" s="43">
        <f>'BAR BB| Open rates'!D10*0.9</f>
        <v>17010</v>
      </c>
      <c r="E10" s="43">
        <f>'BAR BB| Open rates'!E10*0.9</f>
        <v>16110</v>
      </c>
      <c r="F10" s="43">
        <f>'BAR BB| Open rates'!F10*0.9</f>
        <v>19440</v>
      </c>
      <c r="G10" s="43">
        <f>'BAR BB| Open rates'!G10*0.9</f>
        <v>17010</v>
      </c>
      <c r="H10" s="43">
        <f>'BAR BB| Open rates'!H10*0.9</f>
        <v>17910</v>
      </c>
      <c r="I10" s="43">
        <f>'BAR BB| Open rates'!I10*0.9</f>
        <v>24120</v>
      </c>
      <c r="J10" s="43">
        <f>'BAR BB| Open rates'!J10*0.9</f>
        <v>41310</v>
      </c>
      <c r="K10" s="43">
        <f>'BAR BB| Open rates'!K10*0.9</f>
        <v>20340</v>
      </c>
      <c r="L10" s="43">
        <f>'BAR BB| Open rates'!L10*0.9</f>
        <v>22320</v>
      </c>
      <c r="M10" s="43">
        <f>'BAR BB| Open rates'!M10*0.9</f>
        <v>20340</v>
      </c>
      <c r="N10" s="43">
        <f>'BAR BB| Open rates'!N10*0.9</f>
        <v>24120</v>
      </c>
      <c r="O10" s="43">
        <f>'BAR BB| Open rates'!O10*0.9</f>
        <v>25920</v>
      </c>
      <c r="P10" s="43">
        <f>'BAR BB| Open rates'!P10*0.9</f>
        <v>24120</v>
      </c>
      <c r="Q10" s="43">
        <f>'BAR BB| Open rates'!Q10*0.9</f>
        <v>25920</v>
      </c>
      <c r="R10" s="43">
        <f>'BAR BB| Open rates'!R10*0.9</f>
        <v>24120</v>
      </c>
      <c r="S10" s="43">
        <f>'BAR BB| Open rates'!S10*0.9</f>
        <v>25920</v>
      </c>
      <c r="T10" s="43">
        <f>'BAR BB| Open rates'!T10*0.9</f>
        <v>24120</v>
      </c>
      <c r="U10" s="43">
        <f>'BAR BB| Open rates'!U10*0.9</f>
        <v>25920</v>
      </c>
      <c r="V10" s="43">
        <f>'BAR BB| Open rates'!V10*0.9</f>
        <v>24120</v>
      </c>
      <c r="W10" s="43">
        <f>'BAR BB| Open rates'!W10*0.9</f>
        <v>25920</v>
      </c>
      <c r="X10" s="43">
        <f>'BAR BB| Open rates'!X10*0.9</f>
        <v>24120</v>
      </c>
      <c r="Y10" s="43">
        <f>'BAR BB| Open rates'!Y10*0.9</f>
        <v>25920</v>
      </c>
      <c r="Z10" s="43">
        <f>'BAR BB| Open rates'!Z10*0.9</f>
        <v>24120</v>
      </c>
      <c r="AA10" s="43">
        <f>'BAR BB| Open rates'!AA10*0.9</f>
        <v>25920</v>
      </c>
      <c r="AB10" s="43">
        <f>'BAR BB| Open rates'!AB10*0.9</f>
        <v>24120</v>
      </c>
      <c r="AC10" s="43">
        <f>'BAR BB| Open rates'!AC10*0.9</f>
        <v>25920</v>
      </c>
      <c r="AD10" s="43">
        <f>'BAR BB| Open rates'!AD10*0.9</f>
        <v>20340</v>
      </c>
      <c r="AE10" s="43">
        <f>'BAR BB| Open rates'!AE10*0.9</f>
        <v>22320</v>
      </c>
      <c r="AF10" s="43">
        <f>'BAR BB| Open rates'!AF10*0.9</f>
        <v>20340</v>
      </c>
      <c r="AG10" s="43">
        <f>'BAR BB| Open rates'!AG10*0.9</f>
        <v>22320</v>
      </c>
      <c r="AH10" s="43">
        <f>'BAR BB| Open rates'!AH10*0.9</f>
        <v>22320</v>
      </c>
      <c r="AI10" s="43">
        <f>'BAR BB| Open rates'!AI10*0.9</f>
        <v>20340</v>
      </c>
      <c r="AJ10" s="43">
        <f>'BAR BB| Open rates'!AJ10*0.9</f>
        <v>22320</v>
      </c>
      <c r="AK10" s="43">
        <f>'BAR BB| Open rates'!AK10*0.9</f>
        <v>20340</v>
      </c>
      <c r="AL10" s="43">
        <f>'BAR BB| Open rates'!AL10*0.9</f>
        <v>22320</v>
      </c>
      <c r="AM10" s="43">
        <f>'BAR BB| Open rates'!AM10*0.9</f>
        <v>20340</v>
      </c>
      <c r="AN10" s="43">
        <f>'BAR BB| Open rates'!AN10*0.9</f>
        <v>22320</v>
      </c>
      <c r="AO10" s="43">
        <f>'BAR BB| Open rates'!AO10*0.9</f>
        <v>20340</v>
      </c>
      <c r="AP10" s="43">
        <f>'BAR BB| Open rates'!AP10*0.9</f>
        <v>18810</v>
      </c>
      <c r="AQ10" s="43">
        <f>'BAR BB| Open rates'!AQ10*0.9</f>
        <v>17010</v>
      </c>
      <c r="AR10" s="43">
        <f>'BAR BB| Open rates'!AR10*0.9</f>
        <v>18810</v>
      </c>
      <c r="AS10" s="43">
        <f>'BAR BB| Open rates'!AS10*0.9</f>
        <v>17010</v>
      </c>
      <c r="AT10" s="43">
        <f>'BAR BB| Open rates'!AT10*0.9</f>
        <v>18810</v>
      </c>
      <c r="AU10" s="43">
        <f>'BAR BB| Open rates'!AU10*0.9</f>
        <v>17010</v>
      </c>
      <c r="AV10" s="43">
        <f>'BAR BB| Open rates'!AV10*0.9</f>
        <v>18810</v>
      </c>
      <c r="AW10" s="43">
        <f>'BAR BB| Open rates'!AW10*0.9</f>
        <v>17010</v>
      </c>
      <c r="AX10" s="43">
        <f>'BAR BB| Open rates'!AX10*0.9</f>
        <v>18810</v>
      </c>
      <c r="AY10" s="43">
        <f>'BAR BB| Open rates'!AY10*0.9</f>
        <v>20340</v>
      </c>
      <c r="AZ10" s="43">
        <f>'BAR BB| Open rates'!AZ10*0.9</f>
        <v>22320</v>
      </c>
      <c r="BA10" s="43">
        <f>'BAR BB| Open rates'!BA10*0.9</f>
        <v>16110</v>
      </c>
      <c r="BB10" s="43">
        <f>'BAR BB| Open rates'!BB10*0.9</f>
        <v>15210</v>
      </c>
      <c r="BC10" s="43">
        <f>'BAR BB| Open rates'!BC10*0.9</f>
        <v>16110</v>
      </c>
      <c r="BD10" s="43">
        <f>'BAR BB| Open rates'!BD10*0.9</f>
        <v>15210</v>
      </c>
      <c r="BE10" s="43">
        <f>'BAR BB| Open rates'!BE10*0.9</f>
        <v>16110</v>
      </c>
      <c r="BF10" s="43">
        <f>'BAR BB| Open rates'!BF10*0.9</f>
        <v>15210</v>
      </c>
      <c r="BG10" s="43">
        <f>'BAR BB| Open rates'!BG10*0.9</f>
        <v>16110</v>
      </c>
      <c r="BH10" s="43">
        <f>'BAR BB| Open rates'!BH10*0.9</f>
        <v>15210</v>
      </c>
      <c r="BI10" s="43">
        <f>'BAR BB| Open rates'!BI10*0.9</f>
        <v>15210</v>
      </c>
      <c r="BJ10" s="43">
        <f>'BAR BB| Open rates'!BJ10*0.9</f>
        <v>16110</v>
      </c>
      <c r="BK10" s="43">
        <f>'BAR BB| Open rates'!BK10*0.9</f>
        <v>15210</v>
      </c>
      <c r="BL10" s="43">
        <f>'BAR BB| Open rates'!BL10*0.9</f>
        <v>16110</v>
      </c>
      <c r="BM10" s="43">
        <f>'BAR BB| Open rates'!BM10*0.9</f>
        <v>15210</v>
      </c>
      <c r="BN10" s="43">
        <f>'BAR BB| Open rates'!BN10*0.9</f>
        <v>16110</v>
      </c>
      <c r="BO10" s="43">
        <f>'BAR BB| Open rates'!BO10*0.9</f>
        <v>19440</v>
      </c>
      <c r="BP10" s="43">
        <f>'BAR BB| Open rates'!BP10*0.9</f>
        <v>21420</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rates'!B12*0.9</f>
        <v>18720</v>
      </c>
      <c r="C12" s="43">
        <f>'BAR BB| Open rates'!C12*0.9</f>
        <v>17820</v>
      </c>
      <c r="D12" s="43">
        <f>'BAR BB| Open rates'!D12*0.9</f>
        <v>18720</v>
      </c>
      <c r="E12" s="43">
        <f>'BAR BB| Open rates'!E12*0.9</f>
        <v>17820</v>
      </c>
      <c r="F12" s="43">
        <f>'BAR BB| Open rates'!F12*0.9</f>
        <v>21150</v>
      </c>
      <c r="G12" s="43">
        <f>'BAR BB| Open rates'!G12*0.9</f>
        <v>18720</v>
      </c>
      <c r="H12" s="43">
        <f>'BAR BB| Open rates'!H12*0.9</f>
        <v>18720</v>
      </c>
      <c r="I12" s="43">
        <f>'BAR BB| Open rates'!I12*0.9</f>
        <v>24930</v>
      </c>
      <c r="J12" s="43">
        <f>'BAR BB| Open rates'!J12*0.9</f>
        <v>42120</v>
      </c>
      <c r="K12" s="43">
        <f>'BAR BB| Open rates'!K12*0.9</f>
        <v>21150</v>
      </c>
      <c r="L12" s="43">
        <f>'BAR BB| Open rates'!L12*0.9</f>
        <v>23130</v>
      </c>
      <c r="M12" s="43">
        <f>'BAR BB| Open rates'!M12*0.9</f>
        <v>21150</v>
      </c>
      <c r="N12" s="43">
        <f>'BAR BB| Open rates'!N12*0.9</f>
        <v>24930</v>
      </c>
      <c r="O12" s="43">
        <f>'BAR BB| Open rates'!O12*0.9</f>
        <v>26730</v>
      </c>
      <c r="P12" s="43">
        <f>'BAR BB| Open rates'!P12*0.9</f>
        <v>24930</v>
      </c>
      <c r="Q12" s="43">
        <f>'BAR BB| Open rates'!Q12*0.9</f>
        <v>26730</v>
      </c>
      <c r="R12" s="43">
        <f>'BAR BB| Open rates'!R12*0.9</f>
        <v>24930</v>
      </c>
      <c r="S12" s="43">
        <f>'BAR BB| Open rates'!S12*0.9</f>
        <v>26730</v>
      </c>
      <c r="T12" s="43">
        <f>'BAR BB| Open rates'!T12*0.9</f>
        <v>24930</v>
      </c>
      <c r="U12" s="43">
        <f>'BAR BB| Open rates'!U12*0.9</f>
        <v>26730</v>
      </c>
      <c r="V12" s="43">
        <f>'BAR BB| Open rates'!V12*0.9</f>
        <v>24930</v>
      </c>
      <c r="W12" s="43">
        <f>'BAR BB| Open rates'!W12*0.9</f>
        <v>26730</v>
      </c>
      <c r="X12" s="43">
        <f>'BAR BB| Open rates'!X12*0.9</f>
        <v>24930</v>
      </c>
      <c r="Y12" s="43">
        <f>'BAR BB| Open rates'!Y12*0.9</f>
        <v>26730</v>
      </c>
      <c r="Z12" s="43">
        <f>'BAR BB| Open rates'!Z12*0.9</f>
        <v>24930</v>
      </c>
      <c r="AA12" s="43">
        <f>'BAR BB| Open rates'!AA12*0.9</f>
        <v>26730</v>
      </c>
      <c r="AB12" s="43">
        <f>'BAR BB| Open rates'!AB12*0.9</f>
        <v>24930</v>
      </c>
      <c r="AC12" s="43">
        <f>'BAR BB| Open rates'!AC12*0.9</f>
        <v>26730</v>
      </c>
      <c r="AD12" s="43">
        <f>'BAR BB| Open rates'!AD12*0.9</f>
        <v>21150</v>
      </c>
      <c r="AE12" s="43">
        <f>'BAR BB| Open rates'!AE12*0.9</f>
        <v>23130</v>
      </c>
      <c r="AF12" s="43">
        <f>'BAR BB| Open rates'!AF12*0.9</f>
        <v>21150</v>
      </c>
      <c r="AG12" s="43">
        <f>'BAR BB| Open rates'!AG12*0.9</f>
        <v>23130</v>
      </c>
      <c r="AH12" s="43">
        <f>'BAR BB| Open rates'!AH12*0.9</f>
        <v>23130</v>
      </c>
      <c r="AI12" s="43">
        <f>'BAR BB| Open rates'!AI12*0.9</f>
        <v>21150</v>
      </c>
      <c r="AJ12" s="43">
        <f>'BAR BB| Open rates'!AJ12*0.9</f>
        <v>23130</v>
      </c>
      <c r="AK12" s="43">
        <f>'BAR BB| Open rates'!AK12*0.9</f>
        <v>21150</v>
      </c>
      <c r="AL12" s="43">
        <f>'BAR BB| Open rates'!AL12*0.9</f>
        <v>23130</v>
      </c>
      <c r="AM12" s="43">
        <f>'BAR BB| Open rates'!AM12*0.9</f>
        <v>21150</v>
      </c>
      <c r="AN12" s="43">
        <f>'BAR BB| Open rates'!AN12*0.9</f>
        <v>23130</v>
      </c>
      <c r="AO12" s="43">
        <f>'BAR BB| Open rates'!AO12*0.9</f>
        <v>21150</v>
      </c>
      <c r="AP12" s="43">
        <f>'BAR BB| Open rates'!AP12*0.9</f>
        <v>19620</v>
      </c>
      <c r="AQ12" s="43">
        <f>'BAR BB| Open rates'!AQ12*0.9</f>
        <v>17820</v>
      </c>
      <c r="AR12" s="43">
        <f>'BAR BB| Open rates'!AR12*0.9</f>
        <v>19620</v>
      </c>
      <c r="AS12" s="43">
        <f>'BAR BB| Open rates'!AS12*0.9</f>
        <v>17820</v>
      </c>
      <c r="AT12" s="43">
        <f>'BAR BB| Open rates'!AT12*0.9</f>
        <v>19620</v>
      </c>
      <c r="AU12" s="43">
        <f>'BAR BB| Open rates'!AU12*0.9</f>
        <v>17820</v>
      </c>
      <c r="AV12" s="43">
        <f>'BAR BB| Open rates'!AV12*0.9</f>
        <v>19620</v>
      </c>
      <c r="AW12" s="43">
        <f>'BAR BB| Open rates'!AW12*0.9</f>
        <v>17820</v>
      </c>
      <c r="AX12" s="43">
        <f>'BAR BB| Open rates'!AX12*0.9</f>
        <v>19620</v>
      </c>
      <c r="AY12" s="43">
        <f>'BAR BB| Open rates'!AY12*0.9</f>
        <v>21150</v>
      </c>
      <c r="AZ12" s="43">
        <f>'BAR BB| Open rates'!AZ12*0.9</f>
        <v>23130</v>
      </c>
      <c r="BA12" s="43">
        <f>'BAR BB| Open rates'!BA12*0.9</f>
        <v>16920</v>
      </c>
      <c r="BB12" s="43">
        <f>'BAR BB| Open rates'!BB12*0.9</f>
        <v>16020</v>
      </c>
      <c r="BC12" s="43">
        <f>'BAR BB| Open rates'!BC12*0.9</f>
        <v>16920</v>
      </c>
      <c r="BD12" s="43">
        <f>'BAR BB| Open rates'!BD12*0.9</f>
        <v>16020</v>
      </c>
      <c r="BE12" s="43">
        <f>'BAR BB| Open rates'!BE12*0.9</f>
        <v>16920</v>
      </c>
      <c r="BF12" s="43">
        <f>'BAR BB| Open rates'!BF12*0.9</f>
        <v>16020</v>
      </c>
      <c r="BG12" s="43">
        <f>'BAR BB| Open rates'!BG12*0.9</f>
        <v>16920</v>
      </c>
      <c r="BH12" s="43">
        <f>'BAR BB| Open rates'!BH12*0.9</f>
        <v>16020</v>
      </c>
      <c r="BI12" s="43">
        <f>'BAR BB| Open rates'!BI12*0.9</f>
        <v>16020</v>
      </c>
      <c r="BJ12" s="43">
        <f>'BAR BB| Open rates'!BJ12*0.9</f>
        <v>16920</v>
      </c>
      <c r="BK12" s="43">
        <f>'BAR BB| Open rates'!BK12*0.9</f>
        <v>16020</v>
      </c>
      <c r="BL12" s="43">
        <f>'BAR BB| Open rates'!BL12*0.9</f>
        <v>16920</v>
      </c>
      <c r="BM12" s="43">
        <f>'BAR BB| Open rates'!BM12*0.9</f>
        <v>16020</v>
      </c>
      <c r="BN12" s="43">
        <f>'BAR BB| Open rates'!BN12*0.9</f>
        <v>16920</v>
      </c>
      <c r="BO12" s="43">
        <f>'BAR BB| Open rates'!BO12*0.9</f>
        <v>20250</v>
      </c>
      <c r="BP12" s="43">
        <f>'BAR BB| Open rates'!BP12*0.9</f>
        <v>22230</v>
      </c>
    </row>
    <row r="13" spans="1:68" s="36" customFormat="1" ht="12" customHeight="1" x14ac:dyDescent="0.2">
      <c r="A13" s="237">
        <v>2</v>
      </c>
      <c r="B13" s="43">
        <f>'BAR BB| Open rates'!B13*0.9</f>
        <v>21420</v>
      </c>
      <c r="C13" s="43">
        <f>'BAR BB| Open rates'!C13*0.9</f>
        <v>20520</v>
      </c>
      <c r="D13" s="43">
        <f>'BAR BB| Open rates'!D13*0.9</f>
        <v>21420</v>
      </c>
      <c r="E13" s="43">
        <f>'BAR BB| Open rates'!E13*0.9</f>
        <v>20520</v>
      </c>
      <c r="F13" s="43">
        <f>'BAR BB| Open rates'!F13*0.9</f>
        <v>23850</v>
      </c>
      <c r="G13" s="43">
        <f>'BAR BB| Open rates'!G13*0.9</f>
        <v>21420</v>
      </c>
      <c r="H13" s="43">
        <f>'BAR BB| Open rates'!H13*0.9</f>
        <v>21420</v>
      </c>
      <c r="I13" s="43">
        <f>'BAR BB| Open rates'!I13*0.9</f>
        <v>27630</v>
      </c>
      <c r="J13" s="43">
        <f>'BAR BB| Open rates'!J13*0.9</f>
        <v>44820</v>
      </c>
      <c r="K13" s="43">
        <f>'BAR BB| Open rates'!K13*0.9</f>
        <v>23850</v>
      </c>
      <c r="L13" s="43">
        <f>'BAR BB| Open rates'!L13*0.9</f>
        <v>25830</v>
      </c>
      <c r="M13" s="43">
        <f>'BAR BB| Open rates'!M13*0.9</f>
        <v>23850</v>
      </c>
      <c r="N13" s="43">
        <f>'BAR BB| Open rates'!N13*0.9</f>
        <v>27630</v>
      </c>
      <c r="O13" s="43">
        <f>'BAR BB| Open rates'!O13*0.9</f>
        <v>29430</v>
      </c>
      <c r="P13" s="43">
        <f>'BAR BB| Open rates'!P13*0.9</f>
        <v>27630</v>
      </c>
      <c r="Q13" s="43">
        <f>'BAR BB| Open rates'!Q13*0.9</f>
        <v>29430</v>
      </c>
      <c r="R13" s="43">
        <f>'BAR BB| Open rates'!R13*0.9</f>
        <v>27630</v>
      </c>
      <c r="S13" s="43">
        <f>'BAR BB| Open rates'!S13*0.9</f>
        <v>29430</v>
      </c>
      <c r="T13" s="43">
        <f>'BAR BB| Open rates'!T13*0.9</f>
        <v>27630</v>
      </c>
      <c r="U13" s="43">
        <f>'BAR BB| Open rates'!U13*0.9</f>
        <v>29430</v>
      </c>
      <c r="V13" s="43">
        <f>'BAR BB| Open rates'!V13*0.9</f>
        <v>27630</v>
      </c>
      <c r="W13" s="43">
        <f>'BAR BB| Open rates'!W13*0.9</f>
        <v>29430</v>
      </c>
      <c r="X13" s="43">
        <f>'BAR BB| Open rates'!X13*0.9</f>
        <v>27630</v>
      </c>
      <c r="Y13" s="43">
        <f>'BAR BB| Open rates'!Y13*0.9</f>
        <v>29430</v>
      </c>
      <c r="Z13" s="43">
        <f>'BAR BB| Open rates'!Z13*0.9</f>
        <v>27630</v>
      </c>
      <c r="AA13" s="43">
        <f>'BAR BB| Open rates'!AA13*0.9</f>
        <v>29430</v>
      </c>
      <c r="AB13" s="43">
        <f>'BAR BB| Open rates'!AB13*0.9</f>
        <v>27630</v>
      </c>
      <c r="AC13" s="43">
        <f>'BAR BB| Open rates'!AC13*0.9</f>
        <v>29430</v>
      </c>
      <c r="AD13" s="43">
        <f>'BAR BB| Open rates'!AD13*0.9</f>
        <v>23850</v>
      </c>
      <c r="AE13" s="43">
        <f>'BAR BB| Open rates'!AE13*0.9</f>
        <v>25830</v>
      </c>
      <c r="AF13" s="43">
        <f>'BAR BB| Open rates'!AF13*0.9</f>
        <v>23850</v>
      </c>
      <c r="AG13" s="43">
        <f>'BAR BB| Open rates'!AG13*0.9</f>
        <v>25830</v>
      </c>
      <c r="AH13" s="43">
        <f>'BAR BB| Open rates'!AH13*0.9</f>
        <v>25830</v>
      </c>
      <c r="AI13" s="43">
        <f>'BAR BB| Open rates'!AI13*0.9</f>
        <v>23850</v>
      </c>
      <c r="AJ13" s="43">
        <f>'BAR BB| Open rates'!AJ13*0.9</f>
        <v>25830</v>
      </c>
      <c r="AK13" s="43">
        <f>'BAR BB| Open rates'!AK13*0.9</f>
        <v>23850</v>
      </c>
      <c r="AL13" s="43">
        <f>'BAR BB| Open rates'!AL13*0.9</f>
        <v>25830</v>
      </c>
      <c r="AM13" s="43">
        <f>'BAR BB| Open rates'!AM13*0.9</f>
        <v>23850</v>
      </c>
      <c r="AN13" s="43">
        <f>'BAR BB| Open rates'!AN13*0.9</f>
        <v>25830</v>
      </c>
      <c r="AO13" s="43">
        <f>'BAR BB| Open rates'!AO13*0.9</f>
        <v>23850</v>
      </c>
      <c r="AP13" s="43">
        <f>'BAR BB| Open rates'!AP13*0.9</f>
        <v>22320</v>
      </c>
      <c r="AQ13" s="43">
        <f>'BAR BB| Open rates'!AQ13*0.9</f>
        <v>20520</v>
      </c>
      <c r="AR13" s="43">
        <f>'BAR BB| Open rates'!AR13*0.9</f>
        <v>22320</v>
      </c>
      <c r="AS13" s="43">
        <f>'BAR BB| Open rates'!AS13*0.9</f>
        <v>20520</v>
      </c>
      <c r="AT13" s="43">
        <f>'BAR BB| Open rates'!AT13*0.9</f>
        <v>22320</v>
      </c>
      <c r="AU13" s="43">
        <f>'BAR BB| Open rates'!AU13*0.9</f>
        <v>20520</v>
      </c>
      <c r="AV13" s="43">
        <f>'BAR BB| Open rates'!AV13*0.9</f>
        <v>22320</v>
      </c>
      <c r="AW13" s="43">
        <f>'BAR BB| Open rates'!AW13*0.9</f>
        <v>20520</v>
      </c>
      <c r="AX13" s="43">
        <f>'BAR BB| Open rates'!AX13*0.9</f>
        <v>22320</v>
      </c>
      <c r="AY13" s="43">
        <f>'BAR BB| Open rates'!AY13*0.9</f>
        <v>23850</v>
      </c>
      <c r="AZ13" s="43">
        <f>'BAR BB| Open rates'!AZ13*0.9</f>
        <v>25830</v>
      </c>
      <c r="BA13" s="43">
        <f>'BAR BB| Open rates'!BA13*0.9</f>
        <v>19620</v>
      </c>
      <c r="BB13" s="43">
        <f>'BAR BB| Open rates'!BB13*0.9</f>
        <v>18720</v>
      </c>
      <c r="BC13" s="43">
        <f>'BAR BB| Open rates'!BC13*0.9</f>
        <v>19620</v>
      </c>
      <c r="BD13" s="43">
        <f>'BAR BB| Open rates'!BD13*0.9</f>
        <v>18720</v>
      </c>
      <c r="BE13" s="43">
        <f>'BAR BB| Open rates'!BE13*0.9</f>
        <v>19620</v>
      </c>
      <c r="BF13" s="43">
        <f>'BAR BB| Open rates'!BF13*0.9</f>
        <v>18720</v>
      </c>
      <c r="BG13" s="43">
        <f>'BAR BB| Open rates'!BG13*0.9</f>
        <v>19620</v>
      </c>
      <c r="BH13" s="43">
        <f>'BAR BB| Open rates'!BH13*0.9</f>
        <v>18720</v>
      </c>
      <c r="BI13" s="43">
        <f>'BAR BB| Open rates'!BI13*0.9</f>
        <v>18720</v>
      </c>
      <c r="BJ13" s="43">
        <f>'BAR BB| Open rates'!BJ13*0.9</f>
        <v>19620</v>
      </c>
      <c r="BK13" s="43">
        <f>'BAR BB| Open rates'!BK13*0.9</f>
        <v>18720</v>
      </c>
      <c r="BL13" s="43">
        <f>'BAR BB| Open rates'!BL13*0.9</f>
        <v>19620</v>
      </c>
      <c r="BM13" s="43">
        <f>'BAR BB| Open rates'!BM13*0.9</f>
        <v>18720</v>
      </c>
      <c r="BN13" s="43">
        <f>'BAR BB| Open rates'!BN13*0.9</f>
        <v>19620</v>
      </c>
      <c r="BO13" s="43">
        <f>'BAR BB| Open rates'!BO13*0.9</f>
        <v>22950</v>
      </c>
      <c r="BP13" s="43">
        <f>'BAR BB| Open rates'!BP13*0.9</f>
        <v>24930</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rates'!B15*0.9</f>
        <v>24120</v>
      </c>
      <c r="C15" s="43">
        <f>'BAR BB| Open rates'!C15*0.9</f>
        <v>23220</v>
      </c>
      <c r="D15" s="43">
        <f>'BAR BB| Open rates'!D15*0.9</f>
        <v>24120</v>
      </c>
      <c r="E15" s="43">
        <f>'BAR BB| Open rates'!E15*0.9</f>
        <v>23220</v>
      </c>
      <c r="F15" s="43">
        <f>'BAR BB| Open rates'!F15*0.9</f>
        <v>26550</v>
      </c>
      <c r="G15" s="43">
        <f>'BAR BB| Open rates'!G15*0.9</f>
        <v>24120</v>
      </c>
      <c r="H15" s="43">
        <f>'BAR BB| Open rates'!H15*0.9</f>
        <v>28620</v>
      </c>
      <c r="I15" s="43">
        <f>'BAR BB| Open rates'!I15*0.9</f>
        <v>34830</v>
      </c>
      <c r="J15" s="43">
        <f>'BAR BB| Open rates'!J15*0.9</f>
        <v>52020</v>
      </c>
      <c r="K15" s="43">
        <f>'BAR BB| Open rates'!K15*0.9</f>
        <v>31050</v>
      </c>
      <c r="L15" s="43">
        <f>'BAR BB| Open rates'!L15*0.9</f>
        <v>33030</v>
      </c>
      <c r="M15" s="43">
        <f>'BAR BB| Open rates'!M15*0.9</f>
        <v>31050</v>
      </c>
      <c r="N15" s="43">
        <f>'BAR BB| Open rates'!N15*0.9</f>
        <v>34830</v>
      </c>
      <c r="O15" s="43">
        <f>'BAR BB| Open rates'!O15*0.9</f>
        <v>36630</v>
      </c>
      <c r="P15" s="43">
        <f>'BAR BB| Open rates'!P15*0.9</f>
        <v>34830</v>
      </c>
      <c r="Q15" s="43">
        <f>'BAR BB| Open rates'!Q15*0.9</f>
        <v>36630</v>
      </c>
      <c r="R15" s="43">
        <f>'BAR BB| Open rates'!R15*0.9</f>
        <v>34830</v>
      </c>
      <c r="S15" s="43">
        <f>'BAR BB| Open rates'!S15*0.9</f>
        <v>36630</v>
      </c>
      <c r="T15" s="43">
        <f>'BAR BB| Open rates'!T15*0.9</f>
        <v>34830</v>
      </c>
      <c r="U15" s="43">
        <f>'BAR BB| Open rates'!U15*0.9</f>
        <v>36630</v>
      </c>
      <c r="V15" s="43">
        <f>'BAR BB| Open rates'!V15*0.9</f>
        <v>34830</v>
      </c>
      <c r="W15" s="43">
        <f>'BAR BB| Open rates'!W15*0.9</f>
        <v>36630</v>
      </c>
      <c r="X15" s="43">
        <f>'BAR BB| Open rates'!X15*0.9</f>
        <v>34830</v>
      </c>
      <c r="Y15" s="43">
        <f>'BAR BB| Open rates'!Y15*0.9</f>
        <v>36630</v>
      </c>
      <c r="Z15" s="43">
        <f>'BAR BB| Open rates'!Z15*0.9</f>
        <v>34830</v>
      </c>
      <c r="AA15" s="43">
        <f>'BAR BB| Open rates'!AA15*0.9</f>
        <v>36630</v>
      </c>
      <c r="AB15" s="43">
        <f>'BAR BB| Open rates'!AB15*0.9</f>
        <v>34830</v>
      </c>
      <c r="AC15" s="43">
        <f>'BAR BB| Open rates'!AC15*0.9</f>
        <v>36630</v>
      </c>
      <c r="AD15" s="43">
        <f>'BAR BB| Open rates'!AD15*0.9</f>
        <v>31050</v>
      </c>
      <c r="AE15" s="43">
        <f>'BAR BB| Open rates'!AE15*0.9</f>
        <v>33030</v>
      </c>
      <c r="AF15" s="43">
        <f>'BAR BB| Open rates'!AF15*0.9</f>
        <v>31050</v>
      </c>
      <c r="AG15" s="43">
        <f>'BAR BB| Open rates'!AG15*0.9</f>
        <v>33030</v>
      </c>
      <c r="AH15" s="43">
        <f>'BAR BB| Open rates'!AH15*0.9</f>
        <v>33030</v>
      </c>
      <c r="AI15" s="43">
        <f>'BAR BB| Open rates'!AI15*0.9</f>
        <v>31050</v>
      </c>
      <c r="AJ15" s="43">
        <f>'BAR BB| Open rates'!AJ15*0.9</f>
        <v>33030</v>
      </c>
      <c r="AK15" s="43">
        <f>'BAR BB| Open rates'!AK15*0.9</f>
        <v>31050</v>
      </c>
      <c r="AL15" s="43">
        <f>'BAR BB| Open rates'!AL15*0.9</f>
        <v>33030</v>
      </c>
      <c r="AM15" s="43">
        <f>'BAR BB| Open rates'!AM15*0.9</f>
        <v>31050</v>
      </c>
      <c r="AN15" s="43">
        <f>'BAR BB| Open rates'!AN15*0.9</f>
        <v>33030</v>
      </c>
      <c r="AO15" s="43">
        <f>'BAR BB| Open rates'!AO15*0.9</f>
        <v>31050</v>
      </c>
      <c r="AP15" s="43">
        <f>'BAR BB| Open rates'!AP15*0.9</f>
        <v>28620</v>
      </c>
      <c r="AQ15" s="43">
        <f>'BAR BB| Open rates'!AQ15*0.9</f>
        <v>26820</v>
      </c>
      <c r="AR15" s="43">
        <f>'BAR BB| Open rates'!AR15*0.9</f>
        <v>28620</v>
      </c>
      <c r="AS15" s="43">
        <f>'BAR BB| Open rates'!AS15*0.9</f>
        <v>26820</v>
      </c>
      <c r="AT15" s="43">
        <f>'BAR BB| Open rates'!AT15*0.9</f>
        <v>28620</v>
      </c>
      <c r="AU15" s="43">
        <f>'BAR BB| Open rates'!AU15*0.9</f>
        <v>26820</v>
      </c>
      <c r="AV15" s="43">
        <f>'BAR BB| Open rates'!AV15*0.9</f>
        <v>28620</v>
      </c>
      <c r="AW15" s="43">
        <f>'BAR BB| Open rates'!AW15*0.9</f>
        <v>26820</v>
      </c>
      <c r="AX15" s="43">
        <f>'BAR BB| Open rates'!AX15*0.9</f>
        <v>28620</v>
      </c>
      <c r="AY15" s="43">
        <f>'BAR BB| Open rates'!AY15*0.9</f>
        <v>30150</v>
      </c>
      <c r="AZ15" s="43">
        <f>'BAR BB| Open rates'!AZ15*0.9</f>
        <v>32130</v>
      </c>
      <c r="BA15" s="43">
        <f>'BAR BB| Open rates'!BA15*0.9</f>
        <v>25920</v>
      </c>
      <c r="BB15" s="43">
        <f>'BAR BB| Open rates'!BB15*0.9</f>
        <v>24120</v>
      </c>
      <c r="BC15" s="43">
        <f>'BAR BB| Open rates'!BC15*0.9</f>
        <v>25020</v>
      </c>
      <c r="BD15" s="43">
        <f>'BAR BB| Open rates'!BD15*0.9</f>
        <v>24120</v>
      </c>
      <c r="BE15" s="43">
        <f>'BAR BB| Open rates'!BE15*0.9</f>
        <v>25020</v>
      </c>
      <c r="BF15" s="43">
        <f>'BAR BB| Open rates'!BF15*0.9</f>
        <v>24120</v>
      </c>
      <c r="BG15" s="43">
        <f>'BAR BB| Open rates'!BG15*0.9</f>
        <v>25020</v>
      </c>
      <c r="BH15" s="43">
        <f>'BAR BB| Open rates'!BH15*0.9</f>
        <v>24120</v>
      </c>
      <c r="BI15" s="43">
        <f>'BAR BB| Open rates'!BI15*0.9</f>
        <v>24120</v>
      </c>
      <c r="BJ15" s="43">
        <f>'BAR BB| Open rates'!BJ15*0.9</f>
        <v>25020</v>
      </c>
      <c r="BK15" s="43">
        <f>'BAR BB| Open rates'!BK15*0.9</f>
        <v>24120</v>
      </c>
      <c r="BL15" s="43">
        <f>'BAR BB| Open rates'!BL15*0.9</f>
        <v>25020</v>
      </c>
      <c r="BM15" s="43">
        <f>'BAR BB| Open rates'!BM15*0.9</f>
        <v>24120</v>
      </c>
      <c r="BN15" s="43">
        <f>'BAR BB| Open rates'!BN15*0.9</f>
        <v>25020</v>
      </c>
      <c r="BO15" s="43">
        <f>'BAR BB| Open rates'!BO15*0.9</f>
        <v>28350</v>
      </c>
      <c r="BP15" s="43">
        <f>'BAR BB| Open rates'!BP15*0.9</f>
        <v>30330</v>
      </c>
    </row>
    <row r="16" spans="1:68" s="36" customFormat="1" ht="12" customHeight="1" x14ac:dyDescent="0.2">
      <c r="A16" s="237">
        <v>2</v>
      </c>
      <c r="B16" s="43">
        <f>'BAR BB| Open rates'!B16*0.9</f>
        <v>26820</v>
      </c>
      <c r="C16" s="43">
        <f>'BAR BB| Open rates'!C16*0.9</f>
        <v>25920</v>
      </c>
      <c r="D16" s="43">
        <f>'BAR BB| Open rates'!D16*0.9</f>
        <v>26820</v>
      </c>
      <c r="E16" s="43">
        <f>'BAR BB| Open rates'!E16*0.9</f>
        <v>25920</v>
      </c>
      <c r="F16" s="43">
        <f>'BAR BB| Open rates'!F16*0.9</f>
        <v>29250</v>
      </c>
      <c r="G16" s="43">
        <f>'BAR BB| Open rates'!G16*0.9</f>
        <v>26820</v>
      </c>
      <c r="H16" s="43">
        <f>'BAR BB| Open rates'!H16*0.9</f>
        <v>31320</v>
      </c>
      <c r="I16" s="43">
        <f>'BAR BB| Open rates'!I16*0.9</f>
        <v>37530</v>
      </c>
      <c r="J16" s="43">
        <f>'BAR BB| Open rates'!J16*0.9</f>
        <v>54720</v>
      </c>
      <c r="K16" s="43">
        <f>'BAR BB| Open rates'!K16*0.9</f>
        <v>33750</v>
      </c>
      <c r="L16" s="43">
        <f>'BAR BB| Open rates'!L16*0.9</f>
        <v>35730</v>
      </c>
      <c r="M16" s="43">
        <f>'BAR BB| Open rates'!M16*0.9</f>
        <v>33750</v>
      </c>
      <c r="N16" s="43">
        <f>'BAR BB| Open rates'!N16*0.9</f>
        <v>37530</v>
      </c>
      <c r="O16" s="43">
        <f>'BAR BB| Open rates'!O16*0.9</f>
        <v>39330</v>
      </c>
      <c r="P16" s="43">
        <f>'BAR BB| Open rates'!P16*0.9</f>
        <v>37530</v>
      </c>
      <c r="Q16" s="43">
        <f>'BAR BB| Open rates'!Q16*0.9</f>
        <v>39330</v>
      </c>
      <c r="R16" s="43">
        <f>'BAR BB| Open rates'!R16*0.9</f>
        <v>37530</v>
      </c>
      <c r="S16" s="43">
        <f>'BAR BB| Open rates'!S16*0.9</f>
        <v>39330</v>
      </c>
      <c r="T16" s="43">
        <f>'BAR BB| Open rates'!T16*0.9</f>
        <v>37530</v>
      </c>
      <c r="U16" s="43">
        <f>'BAR BB| Open rates'!U16*0.9</f>
        <v>39330</v>
      </c>
      <c r="V16" s="43">
        <f>'BAR BB| Open rates'!V16*0.9</f>
        <v>37530</v>
      </c>
      <c r="W16" s="43">
        <f>'BAR BB| Open rates'!W16*0.9</f>
        <v>39330</v>
      </c>
      <c r="X16" s="43">
        <f>'BAR BB| Open rates'!X16*0.9</f>
        <v>37530</v>
      </c>
      <c r="Y16" s="43">
        <f>'BAR BB| Open rates'!Y16*0.9</f>
        <v>39330</v>
      </c>
      <c r="Z16" s="43">
        <f>'BAR BB| Open rates'!Z16*0.9</f>
        <v>37530</v>
      </c>
      <c r="AA16" s="43">
        <f>'BAR BB| Open rates'!AA16*0.9</f>
        <v>39330</v>
      </c>
      <c r="AB16" s="43">
        <f>'BAR BB| Open rates'!AB16*0.9</f>
        <v>37530</v>
      </c>
      <c r="AC16" s="43">
        <f>'BAR BB| Open rates'!AC16*0.9</f>
        <v>39330</v>
      </c>
      <c r="AD16" s="43">
        <f>'BAR BB| Open rates'!AD16*0.9</f>
        <v>33750</v>
      </c>
      <c r="AE16" s="43">
        <f>'BAR BB| Open rates'!AE16*0.9</f>
        <v>35730</v>
      </c>
      <c r="AF16" s="43">
        <f>'BAR BB| Open rates'!AF16*0.9</f>
        <v>33750</v>
      </c>
      <c r="AG16" s="43">
        <f>'BAR BB| Open rates'!AG16*0.9</f>
        <v>35730</v>
      </c>
      <c r="AH16" s="43">
        <f>'BAR BB| Open rates'!AH16*0.9</f>
        <v>35730</v>
      </c>
      <c r="AI16" s="43">
        <f>'BAR BB| Open rates'!AI16*0.9</f>
        <v>33750</v>
      </c>
      <c r="AJ16" s="43">
        <f>'BAR BB| Open rates'!AJ16*0.9</f>
        <v>35730</v>
      </c>
      <c r="AK16" s="43">
        <f>'BAR BB| Open rates'!AK16*0.9</f>
        <v>33750</v>
      </c>
      <c r="AL16" s="43">
        <f>'BAR BB| Open rates'!AL16*0.9</f>
        <v>35730</v>
      </c>
      <c r="AM16" s="43">
        <f>'BAR BB| Open rates'!AM16*0.9</f>
        <v>33750</v>
      </c>
      <c r="AN16" s="43">
        <f>'BAR BB| Open rates'!AN16*0.9</f>
        <v>35730</v>
      </c>
      <c r="AO16" s="43">
        <f>'BAR BB| Open rates'!AO16*0.9</f>
        <v>33750</v>
      </c>
      <c r="AP16" s="43">
        <f>'BAR BB| Open rates'!AP16*0.9</f>
        <v>31320</v>
      </c>
      <c r="AQ16" s="43">
        <f>'BAR BB| Open rates'!AQ16*0.9</f>
        <v>29520</v>
      </c>
      <c r="AR16" s="43">
        <f>'BAR BB| Open rates'!AR16*0.9</f>
        <v>31320</v>
      </c>
      <c r="AS16" s="43">
        <f>'BAR BB| Open rates'!AS16*0.9</f>
        <v>29520</v>
      </c>
      <c r="AT16" s="43">
        <f>'BAR BB| Open rates'!AT16*0.9</f>
        <v>31320</v>
      </c>
      <c r="AU16" s="43">
        <f>'BAR BB| Open rates'!AU16*0.9</f>
        <v>29520</v>
      </c>
      <c r="AV16" s="43">
        <f>'BAR BB| Open rates'!AV16*0.9</f>
        <v>31320</v>
      </c>
      <c r="AW16" s="43">
        <f>'BAR BB| Open rates'!AW16*0.9</f>
        <v>29520</v>
      </c>
      <c r="AX16" s="43">
        <f>'BAR BB| Open rates'!AX16*0.9</f>
        <v>31320</v>
      </c>
      <c r="AY16" s="43">
        <f>'BAR BB| Open rates'!AY16*0.9</f>
        <v>32850</v>
      </c>
      <c r="AZ16" s="43">
        <f>'BAR BB| Open rates'!AZ16*0.9</f>
        <v>34830</v>
      </c>
      <c r="BA16" s="43">
        <f>'BAR BB| Open rates'!BA16*0.9</f>
        <v>28620</v>
      </c>
      <c r="BB16" s="43">
        <f>'BAR BB| Open rates'!BB16*0.9</f>
        <v>26820</v>
      </c>
      <c r="BC16" s="43">
        <f>'BAR BB| Open rates'!BC16*0.9</f>
        <v>27720</v>
      </c>
      <c r="BD16" s="43">
        <f>'BAR BB| Open rates'!BD16*0.9</f>
        <v>26820</v>
      </c>
      <c r="BE16" s="43">
        <f>'BAR BB| Open rates'!BE16*0.9</f>
        <v>27720</v>
      </c>
      <c r="BF16" s="43">
        <f>'BAR BB| Open rates'!BF16*0.9</f>
        <v>26820</v>
      </c>
      <c r="BG16" s="43">
        <f>'BAR BB| Open rates'!BG16*0.9</f>
        <v>27720</v>
      </c>
      <c r="BH16" s="43">
        <f>'BAR BB| Open rates'!BH16*0.9</f>
        <v>26820</v>
      </c>
      <c r="BI16" s="43">
        <f>'BAR BB| Open rates'!BI16*0.9</f>
        <v>26820</v>
      </c>
      <c r="BJ16" s="43">
        <f>'BAR BB| Open rates'!BJ16*0.9</f>
        <v>27720</v>
      </c>
      <c r="BK16" s="43">
        <f>'BAR BB| Open rates'!BK16*0.9</f>
        <v>26820</v>
      </c>
      <c r="BL16" s="43">
        <f>'BAR BB| Open rates'!BL16*0.9</f>
        <v>27720</v>
      </c>
      <c r="BM16" s="43">
        <f>'BAR BB| Open rates'!BM16*0.9</f>
        <v>26820</v>
      </c>
      <c r="BN16" s="43">
        <f>'BAR BB| Open rates'!BN16*0.9</f>
        <v>27720</v>
      </c>
      <c r="BO16" s="43">
        <f>'BAR BB| Open rates'!BO16*0.9</f>
        <v>31050</v>
      </c>
      <c r="BP16" s="43">
        <f>'BAR BB| Open rates'!BP16*0.9</f>
        <v>33030</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rates'!B18*0.9</f>
        <v>25110</v>
      </c>
      <c r="C18" s="43">
        <f>'BAR BB| Open rates'!C18*0.9</f>
        <v>24210</v>
      </c>
      <c r="D18" s="43">
        <f>'BAR BB| Open rates'!D18*0.9</f>
        <v>25110</v>
      </c>
      <c r="E18" s="43">
        <f>'BAR BB| Open rates'!E18*0.9</f>
        <v>24210</v>
      </c>
      <c r="F18" s="43">
        <f>'BAR BB| Open rates'!F18*0.9</f>
        <v>27540</v>
      </c>
      <c r="G18" s="43">
        <f>'BAR BB| Open rates'!G18*0.9</f>
        <v>25110</v>
      </c>
      <c r="H18" s="43">
        <f>'BAR BB| Open rates'!H18*0.9</f>
        <v>29520</v>
      </c>
      <c r="I18" s="43">
        <f>'BAR BB| Open rates'!I18*0.9</f>
        <v>35730</v>
      </c>
      <c r="J18" s="43">
        <f>'BAR BB| Open rates'!J18*0.9</f>
        <v>52920</v>
      </c>
      <c r="K18" s="43">
        <f>'BAR BB| Open rates'!K18*0.9</f>
        <v>31950</v>
      </c>
      <c r="L18" s="43">
        <f>'BAR BB| Open rates'!L18*0.9</f>
        <v>33930</v>
      </c>
      <c r="M18" s="43">
        <f>'BAR BB| Open rates'!M18*0.9</f>
        <v>31950</v>
      </c>
      <c r="N18" s="43">
        <f>'BAR BB| Open rates'!N18*0.9</f>
        <v>35730</v>
      </c>
      <c r="O18" s="43">
        <f>'BAR BB| Open rates'!O18*0.9</f>
        <v>37530</v>
      </c>
      <c r="P18" s="43">
        <f>'BAR BB| Open rates'!P18*0.9</f>
        <v>35730</v>
      </c>
      <c r="Q18" s="43">
        <f>'BAR BB| Open rates'!Q18*0.9</f>
        <v>37530</v>
      </c>
      <c r="R18" s="43">
        <f>'BAR BB| Open rates'!R18*0.9</f>
        <v>35730</v>
      </c>
      <c r="S18" s="43">
        <f>'BAR BB| Open rates'!S18*0.9</f>
        <v>37530</v>
      </c>
      <c r="T18" s="43">
        <f>'BAR BB| Open rates'!T18*0.9</f>
        <v>35730</v>
      </c>
      <c r="U18" s="43">
        <f>'BAR BB| Open rates'!U18*0.9</f>
        <v>37530</v>
      </c>
      <c r="V18" s="43">
        <f>'BAR BB| Open rates'!V18*0.9</f>
        <v>35730</v>
      </c>
      <c r="W18" s="43">
        <f>'BAR BB| Open rates'!W18*0.9</f>
        <v>37530</v>
      </c>
      <c r="X18" s="43">
        <f>'BAR BB| Open rates'!X18*0.9</f>
        <v>35730</v>
      </c>
      <c r="Y18" s="43">
        <f>'BAR BB| Open rates'!Y18*0.9</f>
        <v>37530</v>
      </c>
      <c r="Z18" s="43">
        <f>'BAR BB| Open rates'!Z18*0.9</f>
        <v>35730</v>
      </c>
      <c r="AA18" s="43">
        <f>'BAR BB| Open rates'!AA18*0.9</f>
        <v>37530</v>
      </c>
      <c r="AB18" s="43">
        <f>'BAR BB| Open rates'!AB18*0.9</f>
        <v>35730</v>
      </c>
      <c r="AC18" s="43">
        <f>'BAR BB| Open rates'!AC18*0.9</f>
        <v>37530</v>
      </c>
      <c r="AD18" s="43">
        <f>'BAR BB| Open rates'!AD18*0.9</f>
        <v>31950</v>
      </c>
      <c r="AE18" s="43">
        <f>'BAR BB| Open rates'!AE18*0.9</f>
        <v>33930</v>
      </c>
      <c r="AF18" s="43">
        <f>'BAR BB| Open rates'!AF18*0.9</f>
        <v>31950</v>
      </c>
      <c r="AG18" s="43">
        <f>'BAR BB| Open rates'!AG18*0.9</f>
        <v>33930</v>
      </c>
      <c r="AH18" s="43">
        <f>'BAR BB| Open rates'!AH18*0.9</f>
        <v>33930</v>
      </c>
      <c r="AI18" s="43">
        <f>'BAR BB| Open rates'!AI18*0.9</f>
        <v>31950</v>
      </c>
      <c r="AJ18" s="43">
        <f>'BAR BB| Open rates'!AJ18*0.9</f>
        <v>33930</v>
      </c>
      <c r="AK18" s="43">
        <f>'BAR BB| Open rates'!AK18*0.9</f>
        <v>31950</v>
      </c>
      <c r="AL18" s="43">
        <f>'BAR BB| Open rates'!AL18*0.9</f>
        <v>33930</v>
      </c>
      <c r="AM18" s="43">
        <f>'BAR BB| Open rates'!AM18*0.9</f>
        <v>31950</v>
      </c>
      <c r="AN18" s="43">
        <f>'BAR BB| Open rates'!AN18*0.9</f>
        <v>33930</v>
      </c>
      <c r="AO18" s="43">
        <f>'BAR BB| Open rates'!AO18*0.9</f>
        <v>31950</v>
      </c>
      <c r="AP18" s="43">
        <f>'BAR BB| Open rates'!AP18*0.9</f>
        <v>28710</v>
      </c>
      <c r="AQ18" s="43">
        <f>'BAR BB| Open rates'!AQ18*0.9</f>
        <v>26910</v>
      </c>
      <c r="AR18" s="43">
        <f>'BAR BB| Open rates'!AR18*0.9</f>
        <v>28710</v>
      </c>
      <c r="AS18" s="43">
        <f>'BAR BB| Open rates'!AS18*0.9</f>
        <v>26910</v>
      </c>
      <c r="AT18" s="43">
        <f>'BAR BB| Open rates'!AT18*0.9</f>
        <v>28710</v>
      </c>
      <c r="AU18" s="43">
        <f>'BAR BB| Open rates'!AU18*0.9</f>
        <v>26910</v>
      </c>
      <c r="AV18" s="43">
        <f>'BAR BB| Open rates'!AV18*0.9</f>
        <v>28710</v>
      </c>
      <c r="AW18" s="43">
        <f>'BAR BB| Open rates'!AW18*0.9</f>
        <v>26910</v>
      </c>
      <c r="AX18" s="43">
        <f>'BAR BB| Open rates'!AX18*0.9</f>
        <v>28710</v>
      </c>
      <c r="AY18" s="43">
        <f>'BAR BB| Open rates'!AY18*0.9</f>
        <v>30240</v>
      </c>
      <c r="AZ18" s="43">
        <f>'BAR BB| Open rates'!AZ18*0.9</f>
        <v>32220</v>
      </c>
      <c r="BA18" s="43">
        <f>'BAR BB| Open rates'!BA18*0.9</f>
        <v>26010</v>
      </c>
      <c r="BB18" s="43">
        <f>'BAR BB| Open rates'!BB18*0.9</f>
        <v>24210</v>
      </c>
      <c r="BC18" s="43">
        <f>'BAR BB| Open rates'!BC18*0.9</f>
        <v>25110</v>
      </c>
      <c r="BD18" s="43">
        <f>'BAR BB| Open rates'!BD18*0.9</f>
        <v>24210</v>
      </c>
      <c r="BE18" s="43">
        <f>'BAR BB| Open rates'!BE18*0.9</f>
        <v>25110</v>
      </c>
      <c r="BF18" s="43">
        <f>'BAR BB| Open rates'!BF18*0.9</f>
        <v>24210</v>
      </c>
      <c r="BG18" s="43">
        <f>'BAR BB| Open rates'!BG18*0.9</f>
        <v>25110</v>
      </c>
      <c r="BH18" s="43">
        <f>'BAR BB| Open rates'!BH18*0.9</f>
        <v>24210</v>
      </c>
      <c r="BI18" s="43">
        <f>'BAR BB| Open rates'!BI18*0.9</f>
        <v>24210</v>
      </c>
      <c r="BJ18" s="43">
        <f>'BAR BB| Open rates'!BJ18*0.9</f>
        <v>25110</v>
      </c>
      <c r="BK18" s="43">
        <f>'BAR BB| Open rates'!BK18*0.9</f>
        <v>24210</v>
      </c>
      <c r="BL18" s="43">
        <f>'BAR BB| Open rates'!BL18*0.9</f>
        <v>25110</v>
      </c>
      <c r="BM18" s="43">
        <f>'BAR BB| Open rates'!BM18*0.9</f>
        <v>24210</v>
      </c>
      <c r="BN18" s="43">
        <f>'BAR BB| Open rates'!BN18*0.9</f>
        <v>25110</v>
      </c>
      <c r="BO18" s="43">
        <f>'BAR BB| Open rates'!BO18*0.9</f>
        <v>28440</v>
      </c>
      <c r="BP18" s="43">
        <f>'BAR BB| Open rates'!BP18*0.9</f>
        <v>30420</v>
      </c>
    </row>
    <row r="19" spans="1:68" s="36" customFormat="1" ht="12" customHeight="1" x14ac:dyDescent="0.2">
      <c r="A19" s="237">
        <v>2</v>
      </c>
      <c r="B19" s="43">
        <f>'BAR BB| Open rates'!B19*0.9</f>
        <v>27810</v>
      </c>
      <c r="C19" s="43">
        <f>'BAR BB| Open rates'!C19*0.9</f>
        <v>26910</v>
      </c>
      <c r="D19" s="43">
        <f>'BAR BB| Open rates'!D19*0.9</f>
        <v>27810</v>
      </c>
      <c r="E19" s="43">
        <f>'BAR BB| Open rates'!E19*0.9</f>
        <v>26910</v>
      </c>
      <c r="F19" s="43">
        <f>'BAR BB| Open rates'!F19*0.9</f>
        <v>30240</v>
      </c>
      <c r="G19" s="43">
        <f>'BAR BB| Open rates'!G19*0.9</f>
        <v>27810</v>
      </c>
      <c r="H19" s="43">
        <f>'BAR BB| Open rates'!H19*0.9</f>
        <v>32220</v>
      </c>
      <c r="I19" s="43">
        <f>'BAR BB| Open rates'!I19*0.9</f>
        <v>38430</v>
      </c>
      <c r="J19" s="43">
        <f>'BAR BB| Open rates'!J19*0.9</f>
        <v>55620</v>
      </c>
      <c r="K19" s="43">
        <f>'BAR BB| Open rates'!K19*0.9</f>
        <v>34650</v>
      </c>
      <c r="L19" s="43">
        <f>'BAR BB| Open rates'!L19*0.9</f>
        <v>36630</v>
      </c>
      <c r="M19" s="43">
        <f>'BAR BB| Open rates'!M19*0.9</f>
        <v>34650</v>
      </c>
      <c r="N19" s="43">
        <f>'BAR BB| Open rates'!N19*0.9</f>
        <v>38430</v>
      </c>
      <c r="O19" s="43">
        <f>'BAR BB| Open rates'!O19*0.9</f>
        <v>40230</v>
      </c>
      <c r="P19" s="43">
        <f>'BAR BB| Open rates'!P19*0.9</f>
        <v>38430</v>
      </c>
      <c r="Q19" s="43">
        <f>'BAR BB| Open rates'!Q19*0.9</f>
        <v>40230</v>
      </c>
      <c r="R19" s="43">
        <f>'BAR BB| Open rates'!R19*0.9</f>
        <v>38430</v>
      </c>
      <c r="S19" s="43">
        <f>'BAR BB| Open rates'!S19*0.9</f>
        <v>40230</v>
      </c>
      <c r="T19" s="43">
        <f>'BAR BB| Open rates'!T19*0.9</f>
        <v>38430</v>
      </c>
      <c r="U19" s="43">
        <f>'BAR BB| Open rates'!U19*0.9</f>
        <v>40230</v>
      </c>
      <c r="V19" s="43">
        <f>'BAR BB| Open rates'!V19*0.9</f>
        <v>38430</v>
      </c>
      <c r="W19" s="43">
        <f>'BAR BB| Open rates'!W19*0.9</f>
        <v>40230</v>
      </c>
      <c r="X19" s="43">
        <f>'BAR BB| Open rates'!X19*0.9</f>
        <v>38430</v>
      </c>
      <c r="Y19" s="43">
        <f>'BAR BB| Open rates'!Y19*0.9</f>
        <v>40230</v>
      </c>
      <c r="Z19" s="43">
        <f>'BAR BB| Open rates'!Z19*0.9</f>
        <v>38430</v>
      </c>
      <c r="AA19" s="43">
        <f>'BAR BB| Open rates'!AA19*0.9</f>
        <v>40230</v>
      </c>
      <c r="AB19" s="43">
        <f>'BAR BB| Open rates'!AB19*0.9</f>
        <v>38430</v>
      </c>
      <c r="AC19" s="43">
        <f>'BAR BB| Open rates'!AC19*0.9</f>
        <v>40230</v>
      </c>
      <c r="AD19" s="43">
        <f>'BAR BB| Open rates'!AD19*0.9</f>
        <v>34650</v>
      </c>
      <c r="AE19" s="43">
        <f>'BAR BB| Open rates'!AE19*0.9</f>
        <v>36630</v>
      </c>
      <c r="AF19" s="43">
        <f>'BAR BB| Open rates'!AF19*0.9</f>
        <v>34650</v>
      </c>
      <c r="AG19" s="43">
        <f>'BAR BB| Open rates'!AG19*0.9</f>
        <v>36630</v>
      </c>
      <c r="AH19" s="43">
        <f>'BAR BB| Open rates'!AH19*0.9</f>
        <v>36630</v>
      </c>
      <c r="AI19" s="43">
        <f>'BAR BB| Open rates'!AI19*0.9</f>
        <v>34650</v>
      </c>
      <c r="AJ19" s="43">
        <f>'BAR BB| Open rates'!AJ19*0.9</f>
        <v>36630</v>
      </c>
      <c r="AK19" s="43">
        <f>'BAR BB| Open rates'!AK19*0.9</f>
        <v>34650</v>
      </c>
      <c r="AL19" s="43">
        <f>'BAR BB| Open rates'!AL19*0.9</f>
        <v>36630</v>
      </c>
      <c r="AM19" s="43">
        <f>'BAR BB| Open rates'!AM19*0.9</f>
        <v>34650</v>
      </c>
      <c r="AN19" s="43">
        <f>'BAR BB| Open rates'!AN19*0.9</f>
        <v>36630</v>
      </c>
      <c r="AO19" s="43">
        <f>'BAR BB| Open rates'!AO19*0.9</f>
        <v>34650</v>
      </c>
      <c r="AP19" s="43">
        <f>'BAR BB| Open rates'!AP19*0.9</f>
        <v>31410</v>
      </c>
      <c r="AQ19" s="43">
        <f>'BAR BB| Open rates'!AQ19*0.9</f>
        <v>29610</v>
      </c>
      <c r="AR19" s="43">
        <f>'BAR BB| Open rates'!AR19*0.9</f>
        <v>31410</v>
      </c>
      <c r="AS19" s="43">
        <f>'BAR BB| Open rates'!AS19*0.9</f>
        <v>29610</v>
      </c>
      <c r="AT19" s="43">
        <f>'BAR BB| Open rates'!AT19*0.9</f>
        <v>31410</v>
      </c>
      <c r="AU19" s="43">
        <f>'BAR BB| Open rates'!AU19*0.9</f>
        <v>29610</v>
      </c>
      <c r="AV19" s="43">
        <f>'BAR BB| Open rates'!AV19*0.9</f>
        <v>31410</v>
      </c>
      <c r="AW19" s="43">
        <f>'BAR BB| Open rates'!AW19*0.9</f>
        <v>29610</v>
      </c>
      <c r="AX19" s="43">
        <f>'BAR BB| Open rates'!AX19*0.9</f>
        <v>31410</v>
      </c>
      <c r="AY19" s="43">
        <f>'BAR BB| Open rates'!AY19*0.9</f>
        <v>32940</v>
      </c>
      <c r="AZ19" s="43">
        <f>'BAR BB| Open rates'!AZ19*0.9</f>
        <v>34920</v>
      </c>
      <c r="BA19" s="43">
        <f>'BAR BB| Open rates'!BA19*0.9</f>
        <v>28710</v>
      </c>
      <c r="BB19" s="43">
        <f>'BAR BB| Open rates'!BB19*0.9</f>
        <v>26910</v>
      </c>
      <c r="BC19" s="43">
        <f>'BAR BB| Open rates'!BC19*0.9</f>
        <v>27810</v>
      </c>
      <c r="BD19" s="43">
        <f>'BAR BB| Open rates'!BD19*0.9</f>
        <v>26910</v>
      </c>
      <c r="BE19" s="43">
        <f>'BAR BB| Open rates'!BE19*0.9</f>
        <v>27810</v>
      </c>
      <c r="BF19" s="43">
        <f>'BAR BB| Open rates'!BF19*0.9</f>
        <v>26910</v>
      </c>
      <c r="BG19" s="43">
        <f>'BAR BB| Open rates'!BG19*0.9</f>
        <v>27810</v>
      </c>
      <c r="BH19" s="43">
        <f>'BAR BB| Open rates'!BH19*0.9</f>
        <v>26910</v>
      </c>
      <c r="BI19" s="43">
        <f>'BAR BB| Open rates'!BI19*0.9</f>
        <v>26910</v>
      </c>
      <c r="BJ19" s="43">
        <f>'BAR BB| Open rates'!BJ19*0.9</f>
        <v>27810</v>
      </c>
      <c r="BK19" s="43">
        <f>'BAR BB| Open rates'!BK19*0.9</f>
        <v>26910</v>
      </c>
      <c r="BL19" s="43">
        <f>'BAR BB| Open rates'!BL19*0.9</f>
        <v>27810</v>
      </c>
      <c r="BM19" s="43">
        <f>'BAR BB| Open rates'!BM19*0.9</f>
        <v>26910</v>
      </c>
      <c r="BN19" s="43">
        <f>'BAR BB| Open rates'!BN19*0.9</f>
        <v>27810</v>
      </c>
      <c r="BO19" s="43">
        <f>'BAR BB| Open rates'!BO19*0.9</f>
        <v>31140</v>
      </c>
      <c r="BP19" s="43">
        <f>'BAR BB| Open rates'!BP19*0.9</f>
        <v>33120</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rates'!B21*0.9</f>
        <v>25560</v>
      </c>
      <c r="C21" s="43">
        <f>'BAR BB| Open rates'!C21*0.9</f>
        <v>24660</v>
      </c>
      <c r="D21" s="43">
        <f>'BAR BB| Open rates'!D21*0.9</f>
        <v>25560</v>
      </c>
      <c r="E21" s="43">
        <f>'BAR BB| Open rates'!E21*0.9</f>
        <v>24660</v>
      </c>
      <c r="F21" s="43">
        <f>'BAR BB| Open rates'!F21*0.9</f>
        <v>27990</v>
      </c>
      <c r="G21" s="43">
        <f>'BAR BB| Open rates'!G21*0.9</f>
        <v>25560</v>
      </c>
      <c r="H21" s="43">
        <f>'BAR BB| Open rates'!H21*0.9</f>
        <v>30420</v>
      </c>
      <c r="I21" s="43">
        <f>'BAR BB| Open rates'!I21*0.9</f>
        <v>36630</v>
      </c>
      <c r="J21" s="43">
        <f>'BAR BB| Open rates'!J21*0.9</f>
        <v>53820</v>
      </c>
      <c r="K21" s="43">
        <f>'BAR BB| Open rates'!K21*0.9</f>
        <v>32850</v>
      </c>
      <c r="L21" s="43">
        <f>'BAR BB| Open rates'!L21*0.9</f>
        <v>34830</v>
      </c>
      <c r="M21" s="43">
        <f>'BAR BB| Open rates'!M21*0.9</f>
        <v>32850</v>
      </c>
      <c r="N21" s="43">
        <f>'BAR BB| Open rates'!N21*0.9</f>
        <v>36630</v>
      </c>
      <c r="O21" s="43">
        <f>'BAR BB| Open rates'!O21*0.9</f>
        <v>38430</v>
      </c>
      <c r="P21" s="43">
        <f>'BAR BB| Open rates'!P21*0.9</f>
        <v>36630</v>
      </c>
      <c r="Q21" s="43">
        <f>'BAR BB| Open rates'!Q21*0.9</f>
        <v>38430</v>
      </c>
      <c r="R21" s="43">
        <f>'BAR BB| Open rates'!R21*0.9</f>
        <v>36630</v>
      </c>
      <c r="S21" s="43">
        <f>'BAR BB| Open rates'!S21*0.9</f>
        <v>38430</v>
      </c>
      <c r="T21" s="43">
        <f>'BAR BB| Open rates'!T21*0.9</f>
        <v>36630</v>
      </c>
      <c r="U21" s="43">
        <f>'BAR BB| Open rates'!U21*0.9</f>
        <v>38430</v>
      </c>
      <c r="V21" s="43">
        <f>'BAR BB| Open rates'!V21*0.9</f>
        <v>36630</v>
      </c>
      <c r="W21" s="43">
        <f>'BAR BB| Open rates'!W21*0.9</f>
        <v>38430</v>
      </c>
      <c r="X21" s="43">
        <f>'BAR BB| Open rates'!X21*0.9</f>
        <v>36630</v>
      </c>
      <c r="Y21" s="43">
        <f>'BAR BB| Open rates'!Y21*0.9</f>
        <v>38430</v>
      </c>
      <c r="Z21" s="43">
        <f>'BAR BB| Open rates'!Z21*0.9</f>
        <v>36630</v>
      </c>
      <c r="AA21" s="43">
        <f>'BAR BB| Open rates'!AA21*0.9</f>
        <v>38430</v>
      </c>
      <c r="AB21" s="43">
        <f>'BAR BB| Open rates'!AB21*0.9</f>
        <v>36630</v>
      </c>
      <c r="AC21" s="43">
        <f>'BAR BB| Open rates'!AC21*0.9</f>
        <v>38430</v>
      </c>
      <c r="AD21" s="43">
        <f>'BAR BB| Open rates'!AD21*0.9</f>
        <v>32850</v>
      </c>
      <c r="AE21" s="43">
        <f>'BAR BB| Open rates'!AE21*0.9</f>
        <v>34830</v>
      </c>
      <c r="AF21" s="43">
        <f>'BAR BB| Open rates'!AF21*0.9</f>
        <v>32850</v>
      </c>
      <c r="AG21" s="43">
        <f>'BAR BB| Open rates'!AG21*0.9</f>
        <v>34830</v>
      </c>
      <c r="AH21" s="43">
        <f>'BAR BB| Open rates'!AH21*0.9</f>
        <v>34830</v>
      </c>
      <c r="AI21" s="43">
        <f>'BAR BB| Open rates'!AI21*0.9</f>
        <v>32850</v>
      </c>
      <c r="AJ21" s="43">
        <f>'BAR BB| Open rates'!AJ21*0.9</f>
        <v>34830</v>
      </c>
      <c r="AK21" s="43">
        <f>'BAR BB| Open rates'!AK21*0.9</f>
        <v>32850</v>
      </c>
      <c r="AL21" s="43">
        <f>'BAR BB| Open rates'!AL21*0.9</f>
        <v>34830</v>
      </c>
      <c r="AM21" s="43">
        <f>'BAR BB| Open rates'!AM21*0.9</f>
        <v>32850</v>
      </c>
      <c r="AN21" s="43">
        <f>'BAR BB| Open rates'!AN21*0.9</f>
        <v>34830</v>
      </c>
      <c r="AO21" s="43">
        <f>'BAR BB| Open rates'!AO21*0.9</f>
        <v>32850</v>
      </c>
      <c r="AP21" s="43">
        <f>'BAR BB| Open rates'!AP21*0.9</f>
        <v>29160</v>
      </c>
      <c r="AQ21" s="43">
        <f>'BAR BB| Open rates'!AQ21*0.9</f>
        <v>27360</v>
      </c>
      <c r="AR21" s="43">
        <f>'BAR BB| Open rates'!AR21*0.9</f>
        <v>29160</v>
      </c>
      <c r="AS21" s="43">
        <f>'BAR BB| Open rates'!AS21*0.9</f>
        <v>27360</v>
      </c>
      <c r="AT21" s="43">
        <f>'BAR BB| Open rates'!AT21*0.9</f>
        <v>29160</v>
      </c>
      <c r="AU21" s="43">
        <f>'BAR BB| Open rates'!AU21*0.9</f>
        <v>27360</v>
      </c>
      <c r="AV21" s="43">
        <f>'BAR BB| Open rates'!AV21*0.9</f>
        <v>29160</v>
      </c>
      <c r="AW21" s="43">
        <f>'BAR BB| Open rates'!AW21*0.9</f>
        <v>27360</v>
      </c>
      <c r="AX21" s="43">
        <f>'BAR BB| Open rates'!AX21*0.9</f>
        <v>29160</v>
      </c>
      <c r="AY21" s="43">
        <f>'BAR BB| Open rates'!AY21*0.9</f>
        <v>30690</v>
      </c>
      <c r="AZ21" s="43">
        <f>'BAR BB| Open rates'!AZ21*0.9</f>
        <v>32670</v>
      </c>
      <c r="BA21" s="43">
        <f>'BAR BB| Open rates'!BA21*0.9</f>
        <v>26460</v>
      </c>
      <c r="BB21" s="43">
        <f>'BAR BB| Open rates'!BB21*0.9</f>
        <v>24660</v>
      </c>
      <c r="BC21" s="43">
        <f>'BAR BB| Open rates'!BC21*0.9</f>
        <v>25560</v>
      </c>
      <c r="BD21" s="43">
        <f>'BAR BB| Open rates'!BD21*0.9</f>
        <v>24660</v>
      </c>
      <c r="BE21" s="43">
        <f>'BAR BB| Open rates'!BE21*0.9</f>
        <v>25560</v>
      </c>
      <c r="BF21" s="43">
        <f>'BAR BB| Open rates'!BF21*0.9</f>
        <v>24660</v>
      </c>
      <c r="BG21" s="43">
        <f>'BAR BB| Open rates'!BG21*0.9</f>
        <v>25560</v>
      </c>
      <c r="BH21" s="43">
        <f>'BAR BB| Open rates'!BH21*0.9</f>
        <v>24660</v>
      </c>
      <c r="BI21" s="43">
        <f>'BAR BB| Open rates'!BI21*0.9</f>
        <v>24660</v>
      </c>
      <c r="BJ21" s="43">
        <f>'BAR BB| Open rates'!BJ21*0.9</f>
        <v>25560</v>
      </c>
      <c r="BK21" s="43">
        <f>'BAR BB| Open rates'!BK21*0.9</f>
        <v>24660</v>
      </c>
      <c r="BL21" s="43">
        <f>'BAR BB| Open rates'!BL21*0.9</f>
        <v>25560</v>
      </c>
      <c r="BM21" s="43">
        <f>'BAR BB| Open rates'!BM21*0.9</f>
        <v>24660</v>
      </c>
      <c r="BN21" s="43">
        <f>'BAR BB| Open rates'!BN21*0.9</f>
        <v>25560</v>
      </c>
      <c r="BO21" s="43">
        <f>'BAR BB| Open rates'!BO21*0.9</f>
        <v>28890</v>
      </c>
      <c r="BP21" s="43">
        <f>'BAR BB| Open rates'!BP21*0.9</f>
        <v>30870</v>
      </c>
    </row>
    <row r="22" spans="1:68" s="36" customFormat="1" ht="12" customHeight="1" x14ac:dyDescent="0.2">
      <c r="A22" s="237">
        <v>2</v>
      </c>
      <c r="B22" s="43">
        <f>'BAR BB| Open rates'!B22*0.9</f>
        <v>28260</v>
      </c>
      <c r="C22" s="43">
        <f>'BAR BB| Open rates'!C22*0.9</f>
        <v>27360</v>
      </c>
      <c r="D22" s="43">
        <f>'BAR BB| Open rates'!D22*0.9</f>
        <v>28260</v>
      </c>
      <c r="E22" s="43">
        <f>'BAR BB| Open rates'!E22*0.9</f>
        <v>27360</v>
      </c>
      <c r="F22" s="43">
        <f>'BAR BB| Open rates'!F22*0.9</f>
        <v>30690</v>
      </c>
      <c r="G22" s="43">
        <f>'BAR BB| Open rates'!G22*0.9</f>
        <v>28260</v>
      </c>
      <c r="H22" s="43">
        <f>'BAR BB| Open rates'!H22*0.9</f>
        <v>33120</v>
      </c>
      <c r="I22" s="43">
        <f>'BAR BB| Open rates'!I22*0.9</f>
        <v>39330</v>
      </c>
      <c r="J22" s="43">
        <f>'BAR BB| Open rates'!J22*0.9</f>
        <v>56520</v>
      </c>
      <c r="K22" s="43">
        <f>'BAR BB| Open rates'!K22*0.9</f>
        <v>35550</v>
      </c>
      <c r="L22" s="43">
        <f>'BAR BB| Open rates'!L22*0.9</f>
        <v>37530</v>
      </c>
      <c r="M22" s="43">
        <f>'BAR BB| Open rates'!M22*0.9</f>
        <v>35550</v>
      </c>
      <c r="N22" s="43">
        <f>'BAR BB| Open rates'!N22*0.9</f>
        <v>39330</v>
      </c>
      <c r="O22" s="43">
        <f>'BAR BB| Open rates'!O22*0.9</f>
        <v>41130</v>
      </c>
      <c r="P22" s="43">
        <f>'BAR BB| Open rates'!P22*0.9</f>
        <v>39330</v>
      </c>
      <c r="Q22" s="43">
        <f>'BAR BB| Open rates'!Q22*0.9</f>
        <v>41130</v>
      </c>
      <c r="R22" s="43">
        <f>'BAR BB| Open rates'!R22*0.9</f>
        <v>39330</v>
      </c>
      <c r="S22" s="43">
        <f>'BAR BB| Open rates'!S22*0.9</f>
        <v>41130</v>
      </c>
      <c r="T22" s="43">
        <f>'BAR BB| Open rates'!T22*0.9</f>
        <v>39330</v>
      </c>
      <c r="U22" s="43">
        <f>'BAR BB| Open rates'!U22*0.9</f>
        <v>41130</v>
      </c>
      <c r="V22" s="43">
        <f>'BAR BB| Open rates'!V22*0.9</f>
        <v>39330</v>
      </c>
      <c r="W22" s="43">
        <f>'BAR BB| Open rates'!W22*0.9</f>
        <v>41130</v>
      </c>
      <c r="X22" s="43">
        <f>'BAR BB| Open rates'!X22*0.9</f>
        <v>39330</v>
      </c>
      <c r="Y22" s="43">
        <f>'BAR BB| Open rates'!Y22*0.9</f>
        <v>41130</v>
      </c>
      <c r="Z22" s="43">
        <f>'BAR BB| Open rates'!Z22*0.9</f>
        <v>39330</v>
      </c>
      <c r="AA22" s="43">
        <f>'BAR BB| Open rates'!AA22*0.9</f>
        <v>41130</v>
      </c>
      <c r="AB22" s="43">
        <f>'BAR BB| Open rates'!AB22*0.9</f>
        <v>39330</v>
      </c>
      <c r="AC22" s="43">
        <f>'BAR BB| Open rates'!AC22*0.9</f>
        <v>41130</v>
      </c>
      <c r="AD22" s="43">
        <f>'BAR BB| Open rates'!AD22*0.9</f>
        <v>35550</v>
      </c>
      <c r="AE22" s="43">
        <f>'BAR BB| Open rates'!AE22*0.9</f>
        <v>37530</v>
      </c>
      <c r="AF22" s="43">
        <f>'BAR BB| Open rates'!AF22*0.9</f>
        <v>35550</v>
      </c>
      <c r="AG22" s="43">
        <f>'BAR BB| Open rates'!AG22*0.9</f>
        <v>37530</v>
      </c>
      <c r="AH22" s="43">
        <f>'BAR BB| Open rates'!AH22*0.9</f>
        <v>37530</v>
      </c>
      <c r="AI22" s="43">
        <f>'BAR BB| Open rates'!AI22*0.9</f>
        <v>35550</v>
      </c>
      <c r="AJ22" s="43">
        <f>'BAR BB| Open rates'!AJ22*0.9</f>
        <v>37530</v>
      </c>
      <c r="AK22" s="43">
        <f>'BAR BB| Open rates'!AK22*0.9</f>
        <v>35550</v>
      </c>
      <c r="AL22" s="43">
        <f>'BAR BB| Open rates'!AL22*0.9</f>
        <v>37530</v>
      </c>
      <c r="AM22" s="43">
        <f>'BAR BB| Open rates'!AM22*0.9</f>
        <v>35550</v>
      </c>
      <c r="AN22" s="43">
        <f>'BAR BB| Open rates'!AN22*0.9</f>
        <v>37530</v>
      </c>
      <c r="AO22" s="43">
        <f>'BAR BB| Open rates'!AO22*0.9</f>
        <v>35550</v>
      </c>
      <c r="AP22" s="43">
        <f>'BAR BB| Open rates'!AP22*0.9</f>
        <v>31860</v>
      </c>
      <c r="AQ22" s="43">
        <f>'BAR BB| Open rates'!AQ22*0.9</f>
        <v>30060</v>
      </c>
      <c r="AR22" s="43">
        <f>'BAR BB| Open rates'!AR22*0.9</f>
        <v>31860</v>
      </c>
      <c r="AS22" s="43">
        <f>'BAR BB| Open rates'!AS22*0.9</f>
        <v>30060</v>
      </c>
      <c r="AT22" s="43">
        <f>'BAR BB| Open rates'!AT22*0.9</f>
        <v>31860</v>
      </c>
      <c r="AU22" s="43">
        <f>'BAR BB| Open rates'!AU22*0.9</f>
        <v>30060</v>
      </c>
      <c r="AV22" s="43">
        <f>'BAR BB| Open rates'!AV22*0.9</f>
        <v>31860</v>
      </c>
      <c r="AW22" s="43">
        <f>'BAR BB| Open rates'!AW22*0.9</f>
        <v>30060</v>
      </c>
      <c r="AX22" s="43">
        <f>'BAR BB| Open rates'!AX22*0.9</f>
        <v>31860</v>
      </c>
      <c r="AY22" s="43">
        <f>'BAR BB| Open rates'!AY22*0.9</f>
        <v>33390</v>
      </c>
      <c r="AZ22" s="43">
        <f>'BAR BB| Open rates'!AZ22*0.9</f>
        <v>35370</v>
      </c>
      <c r="BA22" s="43">
        <f>'BAR BB| Open rates'!BA22*0.9</f>
        <v>29160</v>
      </c>
      <c r="BB22" s="43">
        <f>'BAR BB| Open rates'!BB22*0.9</f>
        <v>27360</v>
      </c>
      <c r="BC22" s="43">
        <f>'BAR BB| Open rates'!BC22*0.9</f>
        <v>28260</v>
      </c>
      <c r="BD22" s="43">
        <f>'BAR BB| Open rates'!BD22*0.9</f>
        <v>27360</v>
      </c>
      <c r="BE22" s="43">
        <f>'BAR BB| Open rates'!BE22*0.9</f>
        <v>28260</v>
      </c>
      <c r="BF22" s="43">
        <f>'BAR BB| Open rates'!BF22*0.9</f>
        <v>27360</v>
      </c>
      <c r="BG22" s="43">
        <f>'BAR BB| Open rates'!BG22*0.9</f>
        <v>28260</v>
      </c>
      <c r="BH22" s="43">
        <f>'BAR BB| Open rates'!BH22*0.9</f>
        <v>27360</v>
      </c>
      <c r="BI22" s="43">
        <f>'BAR BB| Open rates'!BI22*0.9</f>
        <v>27360</v>
      </c>
      <c r="BJ22" s="43">
        <f>'BAR BB| Open rates'!BJ22*0.9</f>
        <v>28260</v>
      </c>
      <c r="BK22" s="43">
        <f>'BAR BB| Open rates'!BK22*0.9</f>
        <v>27360</v>
      </c>
      <c r="BL22" s="43">
        <f>'BAR BB| Open rates'!BL22*0.9</f>
        <v>28260</v>
      </c>
      <c r="BM22" s="43">
        <f>'BAR BB| Open rates'!BM22*0.9</f>
        <v>27360</v>
      </c>
      <c r="BN22" s="43">
        <f>'BAR BB| Open rates'!BN22*0.9</f>
        <v>28260</v>
      </c>
      <c r="BO22" s="43">
        <f>'BAR BB| Open rates'!BO22*0.9</f>
        <v>31590</v>
      </c>
      <c r="BP22" s="43">
        <f>'BAR BB| Open rates'!BP22*0.9</f>
        <v>33570</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rates'!B24*0.9</f>
        <v>33120</v>
      </c>
      <c r="C24" s="43">
        <f>'BAR BB| Open rates'!C24*0.9</f>
        <v>32220</v>
      </c>
      <c r="D24" s="43">
        <f>'BAR BB| Open rates'!D24*0.9</f>
        <v>33120</v>
      </c>
      <c r="E24" s="43">
        <f>'BAR BB| Open rates'!E24*0.9</f>
        <v>32220</v>
      </c>
      <c r="F24" s="43">
        <f>'BAR BB| Open rates'!F24*0.9</f>
        <v>35550</v>
      </c>
      <c r="G24" s="43">
        <f>'BAR BB| Open rates'!G24*0.9</f>
        <v>33120</v>
      </c>
      <c r="H24" s="43">
        <f>'BAR BB| Open rates'!H24*0.9</f>
        <v>40320</v>
      </c>
      <c r="I24" s="43">
        <f>'BAR BB| Open rates'!I24*0.9</f>
        <v>46530</v>
      </c>
      <c r="J24" s="43">
        <f>'BAR BB| Open rates'!J24*0.9</f>
        <v>63720</v>
      </c>
      <c r="K24" s="43">
        <f>'BAR BB| Open rates'!K24*0.9</f>
        <v>42750</v>
      </c>
      <c r="L24" s="43">
        <f>'BAR BB| Open rates'!L24*0.9</f>
        <v>44730</v>
      </c>
      <c r="M24" s="43">
        <f>'BAR BB| Open rates'!M24*0.9</f>
        <v>42750</v>
      </c>
      <c r="N24" s="43">
        <f>'BAR BB| Open rates'!N24*0.9</f>
        <v>46530</v>
      </c>
      <c r="O24" s="43">
        <f>'BAR BB| Open rates'!O24*0.9</f>
        <v>48330</v>
      </c>
      <c r="P24" s="43">
        <f>'BAR BB| Open rates'!P24*0.9</f>
        <v>46530</v>
      </c>
      <c r="Q24" s="43">
        <f>'BAR BB| Open rates'!Q24*0.9</f>
        <v>48330</v>
      </c>
      <c r="R24" s="43">
        <f>'BAR BB| Open rates'!R24*0.9</f>
        <v>46530</v>
      </c>
      <c r="S24" s="43">
        <f>'BAR BB| Open rates'!S24*0.9</f>
        <v>48330</v>
      </c>
      <c r="T24" s="43">
        <f>'BAR BB| Open rates'!T24*0.9</f>
        <v>46530</v>
      </c>
      <c r="U24" s="43">
        <f>'BAR BB| Open rates'!U24*0.9</f>
        <v>48330</v>
      </c>
      <c r="V24" s="43">
        <f>'BAR BB| Open rates'!V24*0.9</f>
        <v>46530</v>
      </c>
      <c r="W24" s="43">
        <f>'BAR BB| Open rates'!W24*0.9</f>
        <v>48330</v>
      </c>
      <c r="X24" s="43">
        <f>'BAR BB| Open rates'!X24*0.9</f>
        <v>46530</v>
      </c>
      <c r="Y24" s="43">
        <f>'BAR BB| Open rates'!Y24*0.9</f>
        <v>48330</v>
      </c>
      <c r="Z24" s="43">
        <f>'BAR BB| Open rates'!Z24*0.9</f>
        <v>46530</v>
      </c>
      <c r="AA24" s="43">
        <f>'BAR BB| Open rates'!AA24*0.9</f>
        <v>48330</v>
      </c>
      <c r="AB24" s="43">
        <f>'BAR BB| Open rates'!AB24*0.9</f>
        <v>46530</v>
      </c>
      <c r="AC24" s="43">
        <f>'BAR BB| Open rates'!AC24*0.9</f>
        <v>48330</v>
      </c>
      <c r="AD24" s="43">
        <f>'BAR BB| Open rates'!AD24*0.9</f>
        <v>42750</v>
      </c>
      <c r="AE24" s="43">
        <f>'BAR BB| Open rates'!AE24*0.9</f>
        <v>44730</v>
      </c>
      <c r="AF24" s="43">
        <f>'BAR BB| Open rates'!AF24*0.9</f>
        <v>42750</v>
      </c>
      <c r="AG24" s="43">
        <f>'BAR BB| Open rates'!AG24*0.9</f>
        <v>39330</v>
      </c>
      <c r="AH24" s="43">
        <f>'BAR BB| Open rates'!AH24*0.9</f>
        <v>39330</v>
      </c>
      <c r="AI24" s="43">
        <f>'BAR BB| Open rates'!AI24*0.9</f>
        <v>37350</v>
      </c>
      <c r="AJ24" s="43">
        <f>'BAR BB| Open rates'!AJ24*0.9</f>
        <v>39330</v>
      </c>
      <c r="AK24" s="43">
        <f>'BAR BB| Open rates'!AK24*0.9</f>
        <v>37350</v>
      </c>
      <c r="AL24" s="43">
        <f>'BAR BB| Open rates'!AL24*0.9</f>
        <v>39330</v>
      </c>
      <c r="AM24" s="43">
        <f>'BAR BB| Open rates'!AM24*0.9</f>
        <v>37350</v>
      </c>
      <c r="AN24" s="43">
        <f>'BAR BB| Open rates'!AN24*0.9</f>
        <v>39330</v>
      </c>
      <c r="AO24" s="43">
        <f>'BAR BB| Open rates'!AO24*0.9</f>
        <v>37350</v>
      </c>
      <c r="AP24" s="43">
        <f>'BAR BB| Open rates'!AP24*0.9</f>
        <v>35820</v>
      </c>
      <c r="AQ24" s="43">
        <f>'BAR BB| Open rates'!AQ24*0.9</f>
        <v>34020</v>
      </c>
      <c r="AR24" s="43">
        <f>'BAR BB| Open rates'!AR24*0.9</f>
        <v>35820</v>
      </c>
      <c r="AS24" s="43">
        <f>'BAR BB| Open rates'!AS24*0.9</f>
        <v>34020</v>
      </c>
      <c r="AT24" s="43">
        <f>'BAR BB| Open rates'!AT24*0.9</f>
        <v>35820</v>
      </c>
      <c r="AU24" s="43">
        <f>'BAR BB| Open rates'!AU24*0.9</f>
        <v>34020</v>
      </c>
      <c r="AV24" s="43">
        <f>'BAR BB| Open rates'!AV24*0.9</f>
        <v>35820</v>
      </c>
      <c r="AW24" s="43">
        <f>'BAR BB| Open rates'!AW24*0.9</f>
        <v>34020</v>
      </c>
      <c r="AX24" s="43">
        <f>'BAR BB| Open rates'!AX24*0.9</f>
        <v>35820</v>
      </c>
      <c r="AY24" s="43">
        <f>'BAR BB| Open rates'!AY24*0.9</f>
        <v>37350</v>
      </c>
      <c r="AZ24" s="43">
        <f>'BAR BB| Open rates'!AZ24*0.9</f>
        <v>39330</v>
      </c>
      <c r="BA24" s="43">
        <f>'BAR BB| Open rates'!BA24*0.9</f>
        <v>33120</v>
      </c>
      <c r="BB24" s="43">
        <f>'BAR BB| Open rates'!BB24*0.9</f>
        <v>31320</v>
      </c>
      <c r="BC24" s="43">
        <f>'BAR BB| Open rates'!BC24*0.9</f>
        <v>32220</v>
      </c>
      <c r="BD24" s="43">
        <f>'BAR BB| Open rates'!BD24*0.9</f>
        <v>31320</v>
      </c>
      <c r="BE24" s="43">
        <f>'BAR BB| Open rates'!BE24*0.9</f>
        <v>32220</v>
      </c>
      <c r="BF24" s="43">
        <f>'BAR BB| Open rates'!BF24*0.9</f>
        <v>31320</v>
      </c>
      <c r="BG24" s="43">
        <f>'BAR BB| Open rates'!BG24*0.9</f>
        <v>32220</v>
      </c>
      <c r="BH24" s="43">
        <f>'BAR BB| Open rates'!BH24*0.9</f>
        <v>31320</v>
      </c>
      <c r="BI24" s="43">
        <f>'BAR BB| Open rates'!BI24*0.9</f>
        <v>31320</v>
      </c>
      <c r="BJ24" s="43">
        <f>'BAR BB| Open rates'!BJ24*0.9</f>
        <v>32220</v>
      </c>
      <c r="BK24" s="43">
        <f>'BAR BB| Open rates'!BK24*0.9</f>
        <v>31320</v>
      </c>
      <c r="BL24" s="43">
        <f>'BAR BB| Open rates'!BL24*0.9</f>
        <v>32220</v>
      </c>
      <c r="BM24" s="43">
        <f>'BAR BB| Open rates'!BM24*0.9</f>
        <v>31320</v>
      </c>
      <c r="BN24" s="43">
        <f>'BAR BB| Open rates'!BN24*0.9</f>
        <v>32220</v>
      </c>
      <c r="BO24" s="43">
        <f>'BAR BB| Open rates'!BO24*0.9</f>
        <v>35550</v>
      </c>
      <c r="BP24" s="43">
        <f>'BAR BB| Open rates'!BP24*0.9</f>
        <v>37530</v>
      </c>
    </row>
    <row r="25" spans="1:68" s="36" customFormat="1" ht="12" customHeight="1" x14ac:dyDescent="0.2">
      <c r="A25" s="237">
        <v>2</v>
      </c>
      <c r="B25" s="43">
        <f>'BAR BB| Open rates'!B25*0.9</f>
        <v>35820</v>
      </c>
      <c r="C25" s="43">
        <f>'BAR BB| Open rates'!C25*0.9</f>
        <v>34920</v>
      </c>
      <c r="D25" s="43">
        <f>'BAR BB| Open rates'!D25*0.9</f>
        <v>35820</v>
      </c>
      <c r="E25" s="43">
        <f>'BAR BB| Open rates'!E25*0.9</f>
        <v>34920</v>
      </c>
      <c r="F25" s="43">
        <f>'BAR BB| Open rates'!F25*0.9</f>
        <v>38250</v>
      </c>
      <c r="G25" s="43">
        <f>'BAR BB| Open rates'!G25*0.9</f>
        <v>35820</v>
      </c>
      <c r="H25" s="43">
        <f>'BAR BB| Open rates'!H25*0.9</f>
        <v>43020</v>
      </c>
      <c r="I25" s="43">
        <f>'BAR BB| Open rates'!I25*0.9</f>
        <v>49230</v>
      </c>
      <c r="J25" s="43">
        <f>'BAR BB| Open rates'!J25*0.9</f>
        <v>66420</v>
      </c>
      <c r="K25" s="43">
        <f>'BAR BB| Open rates'!K25*0.9</f>
        <v>45450</v>
      </c>
      <c r="L25" s="43">
        <f>'BAR BB| Open rates'!L25*0.9</f>
        <v>47430</v>
      </c>
      <c r="M25" s="43">
        <f>'BAR BB| Open rates'!M25*0.9</f>
        <v>45450</v>
      </c>
      <c r="N25" s="43">
        <f>'BAR BB| Open rates'!N25*0.9</f>
        <v>49230</v>
      </c>
      <c r="O25" s="43">
        <f>'BAR BB| Open rates'!O25*0.9</f>
        <v>51030</v>
      </c>
      <c r="P25" s="43">
        <f>'BAR BB| Open rates'!P25*0.9</f>
        <v>49230</v>
      </c>
      <c r="Q25" s="43">
        <f>'BAR BB| Open rates'!Q25*0.9</f>
        <v>51030</v>
      </c>
      <c r="R25" s="43">
        <f>'BAR BB| Open rates'!R25*0.9</f>
        <v>49230</v>
      </c>
      <c r="S25" s="43">
        <f>'BAR BB| Open rates'!S25*0.9</f>
        <v>51030</v>
      </c>
      <c r="T25" s="43">
        <f>'BAR BB| Open rates'!T25*0.9</f>
        <v>49230</v>
      </c>
      <c r="U25" s="43">
        <f>'BAR BB| Open rates'!U25*0.9</f>
        <v>51030</v>
      </c>
      <c r="V25" s="43">
        <f>'BAR BB| Open rates'!V25*0.9</f>
        <v>49230</v>
      </c>
      <c r="W25" s="43">
        <f>'BAR BB| Open rates'!W25*0.9</f>
        <v>51030</v>
      </c>
      <c r="X25" s="43">
        <f>'BAR BB| Open rates'!X25*0.9</f>
        <v>49230</v>
      </c>
      <c r="Y25" s="43">
        <f>'BAR BB| Open rates'!Y25*0.9</f>
        <v>51030</v>
      </c>
      <c r="Z25" s="43">
        <f>'BAR BB| Open rates'!Z25*0.9</f>
        <v>49230</v>
      </c>
      <c r="AA25" s="43">
        <f>'BAR BB| Open rates'!AA25*0.9</f>
        <v>51030</v>
      </c>
      <c r="AB25" s="43">
        <f>'BAR BB| Open rates'!AB25*0.9</f>
        <v>49230</v>
      </c>
      <c r="AC25" s="43">
        <f>'BAR BB| Open rates'!AC25*0.9</f>
        <v>51030</v>
      </c>
      <c r="AD25" s="43">
        <f>'BAR BB| Open rates'!AD25*0.9</f>
        <v>45450</v>
      </c>
      <c r="AE25" s="43">
        <f>'BAR BB| Open rates'!AE25*0.9</f>
        <v>47430</v>
      </c>
      <c r="AF25" s="43">
        <f>'BAR BB| Open rates'!AF25*0.9</f>
        <v>45450</v>
      </c>
      <c r="AG25" s="43">
        <f>'BAR BB| Open rates'!AG25*0.9</f>
        <v>42030</v>
      </c>
      <c r="AH25" s="43">
        <f>'BAR BB| Open rates'!AH25*0.9</f>
        <v>42030</v>
      </c>
      <c r="AI25" s="43">
        <f>'BAR BB| Open rates'!AI25*0.9</f>
        <v>40050</v>
      </c>
      <c r="AJ25" s="43">
        <f>'BAR BB| Open rates'!AJ25*0.9</f>
        <v>42030</v>
      </c>
      <c r="AK25" s="43">
        <f>'BAR BB| Open rates'!AK25*0.9</f>
        <v>40050</v>
      </c>
      <c r="AL25" s="43">
        <f>'BAR BB| Open rates'!AL25*0.9</f>
        <v>42030</v>
      </c>
      <c r="AM25" s="43">
        <f>'BAR BB| Open rates'!AM25*0.9</f>
        <v>40050</v>
      </c>
      <c r="AN25" s="43">
        <f>'BAR BB| Open rates'!AN25*0.9</f>
        <v>42030</v>
      </c>
      <c r="AO25" s="43">
        <f>'BAR BB| Open rates'!AO25*0.9</f>
        <v>40050</v>
      </c>
      <c r="AP25" s="43">
        <f>'BAR BB| Open rates'!AP25*0.9</f>
        <v>38520</v>
      </c>
      <c r="AQ25" s="43">
        <f>'BAR BB| Open rates'!AQ25*0.9</f>
        <v>36720</v>
      </c>
      <c r="AR25" s="43">
        <f>'BAR BB| Open rates'!AR25*0.9</f>
        <v>38520</v>
      </c>
      <c r="AS25" s="43">
        <f>'BAR BB| Open rates'!AS25*0.9</f>
        <v>36720</v>
      </c>
      <c r="AT25" s="43">
        <f>'BAR BB| Open rates'!AT25*0.9</f>
        <v>38520</v>
      </c>
      <c r="AU25" s="43">
        <f>'BAR BB| Open rates'!AU25*0.9</f>
        <v>36720</v>
      </c>
      <c r="AV25" s="43">
        <f>'BAR BB| Open rates'!AV25*0.9</f>
        <v>38520</v>
      </c>
      <c r="AW25" s="43">
        <f>'BAR BB| Open rates'!AW25*0.9</f>
        <v>36720</v>
      </c>
      <c r="AX25" s="43">
        <f>'BAR BB| Open rates'!AX25*0.9</f>
        <v>38520</v>
      </c>
      <c r="AY25" s="43">
        <f>'BAR BB| Open rates'!AY25*0.9</f>
        <v>40050</v>
      </c>
      <c r="AZ25" s="43">
        <f>'BAR BB| Open rates'!AZ25*0.9</f>
        <v>42030</v>
      </c>
      <c r="BA25" s="43">
        <f>'BAR BB| Open rates'!BA25*0.9</f>
        <v>35820</v>
      </c>
      <c r="BB25" s="43">
        <f>'BAR BB| Open rates'!BB25*0.9</f>
        <v>34020</v>
      </c>
      <c r="BC25" s="43">
        <f>'BAR BB| Open rates'!BC25*0.9</f>
        <v>34920</v>
      </c>
      <c r="BD25" s="43">
        <f>'BAR BB| Open rates'!BD25*0.9</f>
        <v>34020</v>
      </c>
      <c r="BE25" s="43">
        <f>'BAR BB| Open rates'!BE25*0.9</f>
        <v>34920</v>
      </c>
      <c r="BF25" s="43">
        <f>'BAR BB| Open rates'!BF25*0.9</f>
        <v>34020</v>
      </c>
      <c r="BG25" s="43">
        <f>'BAR BB| Open rates'!BG25*0.9</f>
        <v>34920</v>
      </c>
      <c r="BH25" s="43">
        <f>'BAR BB| Open rates'!BH25*0.9</f>
        <v>34020</v>
      </c>
      <c r="BI25" s="43">
        <f>'BAR BB| Open rates'!BI25*0.9</f>
        <v>34020</v>
      </c>
      <c r="BJ25" s="43">
        <f>'BAR BB| Open rates'!BJ25*0.9</f>
        <v>34920</v>
      </c>
      <c r="BK25" s="43">
        <f>'BAR BB| Open rates'!BK25*0.9</f>
        <v>34020</v>
      </c>
      <c r="BL25" s="43">
        <f>'BAR BB| Open rates'!BL25*0.9</f>
        <v>34920</v>
      </c>
      <c r="BM25" s="43">
        <f>'BAR BB| Open rates'!BM25*0.9</f>
        <v>34020</v>
      </c>
      <c r="BN25" s="43">
        <f>'BAR BB| Open rates'!BN25*0.9</f>
        <v>34920</v>
      </c>
      <c r="BO25" s="43">
        <f>'BAR BB| Open rates'!BO25*0.9</f>
        <v>38250</v>
      </c>
      <c r="BP25" s="43">
        <f>'BAR BB| Open rates'!BP25*0.9</f>
        <v>40230</v>
      </c>
    </row>
    <row r="26" spans="1:68" s="36" customFormat="1" ht="12" customHeight="1" x14ac:dyDescent="0.2">
      <c r="A26" s="237">
        <v>3</v>
      </c>
      <c r="B26" s="43">
        <f>'BAR BB| Open rates'!B26*0.9</f>
        <v>38520</v>
      </c>
      <c r="C26" s="43">
        <f>'BAR BB| Open rates'!C26*0.9</f>
        <v>37620</v>
      </c>
      <c r="D26" s="43">
        <f>'BAR BB| Open rates'!D26*0.9</f>
        <v>38520</v>
      </c>
      <c r="E26" s="43">
        <f>'BAR BB| Open rates'!E26*0.9</f>
        <v>37620</v>
      </c>
      <c r="F26" s="43">
        <f>'BAR BB| Open rates'!F26*0.9</f>
        <v>40950</v>
      </c>
      <c r="G26" s="43">
        <f>'BAR BB| Open rates'!G26*0.9</f>
        <v>38520</v>
      </c>
      <c r="H26" s="43">
        <f>'BAR BB| Open rates'!H26*0.9</f>
        <v>45720</v>
      </c>
      <c r="I26" s="43">
        <f>'BAR BB| Open rates'!I26*0.9</f>
        <v>51930</v>
      </c>
      <c r="J26" s="43">
        <f>'BAR BB| Open rates'!J26*0.9</f>
        <v>69120</v>
      </c>
      <c r="K26" s="43">
        <f>'BAR BB| Open rates'!K26*0.9</f>
        <v>48150</v>
      </c>
      <c r="L26" s="43">
        <f>'BAR BB| Open rates'!L26*0.9</f>
        <v>50130</v>
      </c>
      <c r="M26" s="43">
        <f>'BAR BB| Open rates'!M26*0.9</f>
        <v>48150</v>
      </c>
      <c r="N26" s="43">
        <f>'BAR BB| Open rates'!N26*0.9</f>
        <v>51930</v>
      </c>
      <c r="O26" s="43">
        <f>'BAR BB| Open rates'!O26*0.9</f>
        <v>53730</v>
      </c>
      <c r="P26" s="43">
        <f>'BAR BB| Open rates'!P26*0.9</f>
        <v>51930</v>
      </c>
      <c r="Q26" s="43">
        <f>'BAR BB| Open rates'!Q26*0.9</f>
        <v>53730</v>
      </c>
      <c r="R26" s="43">
        <f>'BAR BB| Open rates'!R26*0.9</f>
        <v>51930</v>
      </c>
      <c r="S26" s="43">
        <f>'BAR BB| Open rates'!S26*0.9</f>
        <v>53730</v>
      </c>
      <c r="T26" s="43">
        <f>'BAR BB| Open rates'!T26*0.9</f>
        <v>51930</v>
      </c>
      <c r="U26" s="43">
        <f>'BAR BB| Open rates'!U26*0.9</f>
        <v>53730</v>
      </c>
      <c r="V26" s="43">
        <f>'BAR BB| Open rates'!V26*0.9</f>
        <v>51930</v>
      </c>
      <c r="W26" s="43">
        <f>'BAR BB| Open rates'!W26*0.9</f>
        <v>53730</v>
      </c>
      <c r="X26" s="43">
        <f>'BAR BB| Open rates'!X26*0.9</f>
        <v>51930</v>
      </c>
      <c r="Y26" s="43">
        <f>'BAR BB| Open rates'!Y26*0.9</f>
        <v>53730</v>
      </c>
      <c r="Z26" s="43">
        <f>'BAR BB| Open rates'!Z26*0.9</f>
        <v>51930</v>
      </c>
      <c r="AA26" s="43">
        <f>'BAR BB| Open rates'!AA26*0.9</f>
        <v>53730</v>
      </c>
      <c r="AB26" s="43">
        <f>'BAR BB| Open rates'!AB26*0.9</f>
        <v>51930</v>
      </c>
      <c r="AC26" s="43">
        <f>'BAR BB| Open rates'!AC26*0.9</f>
        <v>53730</v>
      </c>
      <c r="AD26" s="43">
        <f>'BAR BB| Open rates'!AD26*0.9</f>
        <v>48150</v>
      </c>
      <c r="AE26" s="43">
        <f>'BAR BB| Open rates'!AE26*0.9</f>
        <v>50130</v>
      </c>
      <c r="AF26" s="43">
        <f>'BAR BB| Open rates'!AF26*0.9</f>
        <v>48150</v>
      </c>
      <c r="AG26" s="43">
        <f>'BAR BB| Open rates'!AG26*0.9</f>
        <v>44730</v>
      </c>
      <c r="AH26" s="43">
        <f>'BAR BB| Open rates'!AH26*0.9</f>
        <v>44730</v>
      </c>
      <c r="AI26" s="43">
        <f>'BAR BB| Open rates'!AI26*0.9</f>
        <v>42750</v>
      </c>
      <c r="AJ26" s="43">
        <f>'BAR BB| Open rates'!AJ26*0.9</f>
        <v>44730</v>
      </c>
      <c r="AK26" s="43">
        <f>'BAR BB| Open rates'!AK26*0.9</f>
        <v>42750</v>
      </c>
      <c r="AL26" s="43">
        <f>'BAR BB| Open rates'!AL26*0.9</f>
        <v>44730</v>
      </c>
      <c r="AM26" s="43">
        <f>'BAR BB| Open rates'!AM26*0.9</f>
        <v>42750</v>
      </c>
      <c r="AN26" s="43">
        <f>'BAR BB| Open rates'!AN26*0.9</f>
        <v>44730</v>
      </c>
      <c r="AO26" s="43">
        <f>'BAR BB| Open rates'!AO26*0.9</f>
        <v>42750</v>
      </c>
      <c r="AP26" s="43">
        <f>'BAR BB| Open rates'!AP26*0.9</f>
        <v>41220</v>
      </c>
      <c r="AQ26" s="43">
        <f>'BAR BB| Open rates'!AQ26*0.9</f>
        <v>39420</v>
      </c>
      <c r="AR26" s="43">
        <f>'BAR BB| Open rates'!AR26*0.9</f>
        <v>41220</v>
      </c>
      <c r="AS26" s="43">
        <f>'BAR BB| Open rates'!AS26*0.9</f>
        <v>39420</v>
      </c>
      <c r="AT26" s="43">
        <f>'BAR BB| Open rates'!AT26*0.9</f>
        <v>41220</v>
      </c>
      <c r="AU26" s="43">
        <f>'BAR BB| Open rates'!AU26*0.9</f>
        <v>39420</v>
      </c>
      <c r="AV26" s="43">
        <f>'BAR BB| Open rates'!AV26*0.9</f>
        <v>41220</v>
      </c>
      <c r="AW26" s="43">
        <f>'BAR BB| Open rates'!AW26*0.9</f>
        <v>39420</v>
      </c>
      <c r="AX26" s="43">
        <f>'BAR BB| Open rates'!AX26*0.9</f>
        <v>41220</v>
      </c>
      <c r="AY26" s="43">
        <f>'BAR BB| Open rates'!AY26*0.9</f>
        <v>42750</v>
      </c>
      <c r="AZ26" s="43">
        <f>'BAR BB| Open rates'!AZ26*0.9</f>
        <v>44730</v>
      </c>
      <c r="BA26" s="43">
        <f>'BAR BB| Open rates'!BA26*0.9</f>
        <v>38520</v>
      </c>
      <c r="BB26" s="43">
        <f>'BAR BB| Open rates'!BB26*0.9</f>
        <v>36720</v>
      </c>
      <c r="BC26" s="43">
        <f>'BAR BB| Open rates'!BC26*0.9</f>
        <v>37620</v>
      </c>
      <c r="BD26" s="43">
        <f>'BAR BB| Open rates'!BD26*0.9</f>
        <v>36720</v>
      </c>
      <c r="BE26" s="43">
        <f>'BAR BB| Open rates'!BE26*0.9</f>
        <v>37620</v>
      </c>
      <c r="BF26" s="43">
        <f>'BAR BB| Open rates'!BF26*0.9</f>
        <v>36720</v>
      </c>
      <c r="BG26" s="43">
        <f>'BAR BB| Open rates'!BG26*0.9</f>
        <v>37620</v>
      </c>
      <c r="BH26" s="43">
        <f>'BAR BB| Open rates'!BH26*0.9</f>
        <v>36720</v>
      </c>
      <c r="BI26" s="43">
        <f>'BAR BB| Open rates'!BI26*0.9</f>
        <v>36720</v>
      </c>
      <c r="BJ26" s="43">
        <f>'BAR BB| Open rates'!BJ26*0.9</f>
        <v>37620</v>
      </c>
      <c r="BK26" s="43">
        <f>'BAR BB| Open rates'!BK26*0.9</f>
        <v>36720</v>
      </c>
      <c r="BL26" s="43">
        <f>'BAR BB| Open rates'!BL26*0.9</f>
        <v>37620</v>
      </c>
      <c r="BM26" s="43">
        <f>'BAR BB| Open rates'!BM26*0.9</f>
        <v>36720</v>
      </c>
      <c r="BN26" s="43">
        <f>'BAR BB| Open rates'!BN26*0.9</f>
        <v>37620</v>
      </c>
      <c r="BO26" s="43">
        <f>'BAR BB| Open rates'!BO26*0.9</f>
        <v>40950</v>
      </c>
      <c r="BP26" s="43">
        <f>'BAR BB| Open rates'!BP26*0.9</f>
        <v>42930</v>
      </c>
    </row>
    <row r="27" spans="1:68" s="36" customFormat="1" ht="12" customHeight="1" x14ac:dyDescent="0.2">
      <c r="A27" s="237">
        <v>4</v>
      </c>
      <c r="B27" s="43">
        <f>'BAR BB| Open rates'!B27*0.9</f>
        <v>41220</v>
      </c>
      <c r="C27" s="43">
        <f>'BAR BB| Open rates'!C27*0.9</f>
        <v>40320</v>
      </c>
      <c r="D27" s="43">
        <f>'BAR BB| Open rates'!D27*0.9</f>
        <v>41220</v>
      </c>
      <c r="E27" s="43">
        <f>'BAR BB| Open rates'!E27*0.9</f>
        <v>40320</v>
      </c>
      <c r="F27" s="43">
        <f>'BAR BB| Open rates'!F27*0.9</f>
        <v>43650</v>
      </c>
      <c r="G27" s="43">
        <f>'BAR BB| Open rates'!G27*0.9</f>
        <v>41220</v>
      </c>
      <c r="H27" s="43">
        <f>'BAR BB| Open rates'!H27*0.9</f>
        <v>48420</v>
      </c>
      <c r="I27" s="43">
        <f>'BAR BB| Open rates'!I27*0.9</f>
        <v>54630</v>
      </c>
      <c r="J27" s="43">
        <f>'BAR BB| Open rates'!J27*0.9</f>
        <v>71820</v>
      </c>
      <c r="K27" s="43">
        <f>'BAR BB| Open rates'!K27*0.9</f>
        <v>50850</v>
      </c>
      <c r="L27" s="43">
        <f>'BAR BB| Open rates'!L27*0.9</f>
        <v>52830</v>
      </c>
      <c r="M27" s="43">
        <f>'BAR BB| Open rates'!M27*0.9</f>
        <v>50850</v>
      </c>
      <c r="N27" s="43">
        <f>'BAR BB| Open rates'!N27*0.9</f>
        <v>54630</v>
      </c>
      <c r="O27" s="43">
        <f>'BAR BB| Open rates'!O27*0.9</f>
        <v>56430</v>
      </c>
      <c r="P27" s="43">
        <f>'BAR BB| Open rates'!P27*0.9</f>
        <v>54630</v>
      </c>
      <c r="Q27" s="43">
        <f>'BAR BB| Open rates'!Q27*0.9</f>
        <v>56430</v>
      </c>
      <c r="R27" s="43">
        <f>'BAR BB| Open rates'!R27*0.9</f>
        <v>54630</v>
      </c>
      <c r="S27" s="43">
        <f>'BAR BB| Open rates'!S27*0.9</f>
        <v>56430</v>
      </c>
      <c r="T27" s="43">
        <f>'BAR BB| Open rates'!T27*0.9</f>
        <v>54630</v>
      </c>
      <c r="U27" s="43">
        <f>'BAR BB| Open rates'!U27*0.9</f>
        <v>56430</v>
      </c>
      <c r="V27" s="43">
        <f>'BAR BB| Open rates'!V27*0.9</f>
        <v>54630</v>
      </c>
      <c r="W27" s="43">
        <f>'BAR BB| Open rates'!W27*0.9</f>
        <v>56430</v>
      </c>
      <c r="X27" s="43">
        <f>'BAR BB| Open rates'!X27*0.9</f>
        <v>54630</v>
      </c>
      <c r="Y27" s="43">
        <f>'BAR BB| Open rates'!Y27*0.9</f>
        <v>56430</v>
      </c>
      <c r="Z27" s="43">
        <f>'BAR BB| Open rates'!Z27*0.9</f>
        <v>54630</v>
      </c>
      <c r="AA27" s="43">
        <f>'BAR BB| Open rates'!AA27*0.9</f>
        <v>56430</v>
      </c>
      <c r="AB27" s="43">
        <f>'BAR BB| Open rates'!AB27*0.9</f>
        <v>54630</v>
      </c>
      <c r="AC27" s="43">
        <f>'BAR BB| Open rates'!AC27*0.9</f>
        <v>56430</v>
      </c>
      <c r="AD27" s="43">
        <f>'BAR BB| Open rates'!AD27*0.9</f>
        <v>50850</v>
      </c>
      <c r="AE27" s="43">
        <f>'BAR BB| Open rates'!AE27*0.9</f>
        <v>52830</v>
      </c>
      <c r="AF27" s="43">
        <f>'BAR BB| Open rates'!AF27*0.9</f>
        <v>50850</v>
      </c>
      <c r="AG27" s="43">
        <f>'BAR BB| Open rates'!AG27*0.9</f>
        <v>47430</v>
      </c>
      <c r="AH27" s="43">
        <f>'BAR BB| Open rates'!AH27*0.9</f>
        <v>47430</v>
      </c>
      <c r="AI27" s="43">
        <f>'BAR BB| Open rates'!AI27*0.9</f>
        <v>45450</v>
      </c>
      <c r="AJ27" s="43">
        <f>'BAR BB| Open rates'!AJ27*0.9</f>
        <v>47430</v>
      </c>
      <c r="AK27" s="43">
        <f>'BAR BB| Open rates'!AK27*0.9</f>
        <v>45450</v>
      </c>
      <c r="AL27" s="43">
        <f>'BAR BB| Open rates'!AL27*0.9</f>
        <v>47430</v>
      </c>
      <c r="AM27" s="43">
        <f>'BAR BB| Open rates'!AM27*0.9</f>
        <v>45450</v>
      </c>
      <c r="AN27" s="43">
        <f>'BAR BB| Open rates'!AN27*0.9</f>
        <v>47430</v>
      </c>
      <c r="AO27" s="43">
        <f>'BAR BB| Open rates'!AO27*0.9</f>
        <v>45450</v>
      </c>
      <c r="AP27" s="43">
        <f>'BAR BB| Open rates'!AP27*0.9</f>
        <v>43920</v>
      </c>
      <c r="AQ27" s="43">
        <f>'BAR BB| Open rates'!AQ27*0.9</f>
        <v>42120</v>
      </c>
      <c r="AR27" s="43">
        <f>'BAR BB| Open rates'!AR27*0.9</f>
        <v>43920</v>
      </c>
      <c r="AS27" s="43">
        <f>'BAR BB| Open rates'!AS27*0.9</f>
        <v>42120</v>
      </c>
      <c r="AT27" s="43">
        <f>'BAR BB| Open rates'!AT27*0.9</f>
        <v>43920</v>
      </c>
      <c r="AU27" s="43">
        <f>'BAR BB| Open rates'!AU27*0.9</f>
        <v>42120</v>
      </c>
      <c r="AV27" s="43">
        <f>'BAR BB| Open rates'!AV27*0.9</f>
        <v>43920</v>
      </c>
      <c r="AW27" s="43">
        <f>'BAR BB| Open rates'!AW27*0.9</f>
        <v>42120</v>
      </c>
      <c r="AX27" s="43">
        <f>'BAR BB| Open rates'!AX27*0.9</f>
        <v>43920</v>
      </c>
      <c r="AY27" s="43">
        <f>'BAR BB| Open rates'!AY27*0.9</f>
        <v>45450</v>
      </c>
      <c r="AZ27" s="43">
        <f>'BAR BB| Open rates'!AZ27*0.9</f>
        <v>47430</v>
      </c>
      <c r="BA27" s="43">
        <f>'BAR BB| Open rates'!BA27*0.9</f>
        <v>41220</v>
      </c>
      <c r="BB27" s="43">
        <f>'BAR BB| Open rates'!BB27*0.9</f>
        <v>39420</v>
      </c>
      <c r="BC27" s="43">
        <f>'BAR BB| Open rates'!BC27*0.9</f>
        <v>40320</v>
      </c>
      <c r="BD27" s="43">
        <f>'BAR BB| Open rates'!BD27*0.9</f>
        <v>39420</v>
      </c>
      <c r="BE27" s="43">
        <f>'BAR BB| Open rates'!BE27*0.9</f>
        <v>40320</v>
      </c>
      <c r="BF27" s="43">
        <f>'BAR BB| Open rates'!BF27*0.9</f>
        <v>39420</v>
      </c>
      <c r="BG27" s="43">
        <f>'BAR BB| Open rates'!BG27*0.9</f>
        <v>40320</v>
      </c>
      <c r="BH27" s="43">
        <f>'BAR BB| Open rates'!BH27*0.9</f>
        <v>39420</v>
      </c>
      <c r="BI27" s="43">
        <f>'BAR BB| Open rates'!BI27*0.9</f>
        <v>39420</v>
      </c>
      <c r="BJ27" s="43">
        <f>'BAR BB| Open rates'!BJ27*0.9</f>
        <v>40320</v>
      </c>
      <c r="BK27" s="43">
        <f>'BAR BB| Open rates'!BK27*0.9</f>
        <v>39420</v>
      </c>
      <c r="BL27" s="43">
        <f>'BAR BB| Open rates'!BL27*0.9</f>
        <v>40320</v>
      </c>
      <c r="BM27" s="43">
        <f>'BAR BB| Open rates'!BM27*0.9</f>
        <v>39420</v>
      </c>
      <c r="BN27" s="43">
        <f>'BAR BB| Open rates'!BN27*0.9</f>
        <v>40320</v>
      </c>
      <c r="BO27" s="43">
        <f>'BAR BB| Open rates'!BO27*0.9</f>
        <v>43650</v>
      </c>
      <c r="BP27" s="43">
        <f>'BAR BB| Open rates'!BP27*0.9</f>
        <v>45630</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rates'!B29*0.9</f>
        <v>35820</v>
      </c>
      <c r="C29" s="43">
        <f>'BAR BB| Open rates'!C29*0.9</f>
        <v>34920</v>
      </c>
      <c r="D29" s="43">
        <f>'BAR BB| Open rates'!D29*0.9</f>
        <v>35820</v>
      </c>
      <c r="E29" s="43">
        <f>'BAR BB| Open rates'!E29*0.9</f>
        <v>34920</v>
      </c>
      <c r="F29" s="43">
        <f>'BAR BB| Open rates'!F29*0.9</f>
        <v>38250</v>
      </c>
      <c r="G29" s="43">
        <f>'BAR BB| Open rates'!G29*0.9</f>
        <v>35820</v>
      </c>
      <c r="H29" s="43">
        <f>'BAR BB| Open rates'!H29*0.9</f>
        <v>42120</v>
      </c>
      <c r="I29" s="43">
        <f>'BAR BB| Open rates'!I29*0.9</f>
        <v>48330</v>
      </c>
      <c r="J29" s="43">
        <f>'BAR BB| Open rates'!J29*0.9</f>
        <v>65520</v>
      </c>
      <c r="K29" s="43">
        <f>'BAR BB| Open rates'!K29*0.9</f>
        <v>44550</v>
      </c>
      <c r="L29" s="43">
        <f>'BAR BB| Open rates'!L29*0.9</f>
        <v>46530</v>
      </c>
      <c r="M29" s="43">
        <f>'BAR BB| Open rates'!M29*0.9</f>
        <v>44550</v>
      </c>
      <c r="N29" s="43">
        <f>'BAR BB| Open rates'!N29*0.9</f>
        <v>48330</v>
      </c>
      <c r="O29" s="43">
        <f>'BAR BB| Open rates'!O29*0.9</f>
        <v>50130</v>
      </c>
      <c r="P29" s="43">
        <f>'BAR BB| Open rates'!P29*0.9</f>
        <v>48330</v>
      </c>
      <c r="Q29" s="43">
        <f>'BAR BB| Open rates'!Q29*0.9</f>
        <v>50130</v>
      </c>
      <c r="R29" s="43">
        <f>'BAR BB| Open rates'!R29*0.9</f>
        <v>48330</v>
      </c>
      <c r="S29" s="43">
        <f>'BAR BB| Open rates'!S29*0.9</f>
        <v>50130</v>
      </c>
      <c r="T29" s="43">
        <f>'BAR BB| Open rates'!T29*0.9</f>
        <v>48330</v>
      </c>
      <c r="U29" s="43">
        <f>'BAR BB| Open rates'!U29*0.9</f>
        <v>50130</v>
      </c>
      <c r="V29" s="43">
        <f>'BAR BB| Open rates'!V29*0.9</f>
        <v>48330</v>
      </c>
      <c r="W29" s="43">
        <f>'BAR BB| Open rates'!W29*0.9</f>
        <v>50130</v>
      </c>
      <c r="X29" s="43">
        <f>'BAR BB| Open rates'!X29*0.9</f>
        <v>48330</v>
      </c>
      <c r="Y29" s="43">
        <f>'BAR BB| Open rates'!Y29*0.9</f>
        <v>50130</v>
      </c>
      <c r="Z29" s="43">
        <f>'BAR BB| Open rates'!Z29*0.9</f>
        <v>48330</v>
      </c>
      <c r="AA29" s="43">
        <f>'BAR BB| Open rates'!AA29*0.9</f>
        <v>50130</v>
      </c>
      <c r="AB29" s="43">
        <f>'BAR BB| Open rates'!AB29*0.9</f>
        <v>48330</v>
      </c>
      <c r="AC29" s="43">
        <f>'BAR BB| Open rates'!AC29*0.9</f>
        <v>50130</v>
      </c>
      <c r="AD29" s="43">
        <f>'BAR BB| Open rates'!AD29*0.9</f>
        <v>44550</v>
      </c>
      <c r="AE29" s="43">
        <f>'BAR BB| Open rates'!AE29*0.9</f>
        <v>46530</v>
      </c>
      <c r="AF29" s="43">
        <f>'BAR BB| Open rates'!AF29*0.9</f>
        <v>44550</v>
      </c>
      <c r="AG29" s="43">
        <f>'BAR BB| Open rates'!AG29*0.9</f>
        <v>42930</v>
      </c>
      <c r="AH29" s="43">
        <f>'BAR BB| Open rates'!AH29*0.9</f>
        <v>42930</v>
      </c>
      <c r="AI29" s="43">
        <f>'BAR BB| Open rates'!AI29*0.9</f>
        <v>40950</v>
      </c>
      <c r="AJ29" s="43">
        <f>'BAR BB| Open rates'!AJ29*0.9</f>
        <v>42930</v>
      </c>
      <c r="AK29" s="43">
        <f>'BAR BB| Open rates'!AK29*0.9</f>
        <v>40950</v>
      </c>
      <c r="AL29" s="43">
        <f>'BAR BB| Open rates'!AL29*0.9</f>
        <v>42930</v>
      </c>
      <c r="AM29" s="43">
        <f>'BAR BB| Open rates'!AM29*0.9</f>
        <v>40950</v>
      </c>
      <c r="AN29" s="43">
        <f>'BAR BB| Open rates'!AN29*0.9</f>
        <v>42930</v>
      </c>
      <c r="AO29" s="43">
        <f>'BAR BB| Open rates'!AO29*0.9</f>
        <v>40950</v>
      </c>
      <c r="AP29" s="43">
        <f>'BAR BB| Open rates'!AP29*0.9</f>
        <v>37620</v>
      </c>
      <c r="AQ29" s="43">
        <f>'BAR BB| Open rates'!AQ29*0.9</f>
        <v>35820</v>
      </c>
      <c r="AR29" s="43">
        <f>'BAR BB| Open rates'!AR29*0.9</f>
        <v>37620</v>
      </c>
      <c r="AS29" s="43">
        <f>'BAR BB| Open rates'!AS29*0.9</f>
        <v>35820</v>
      </c>
      <c r="AT29" s="43">
        <f>'BAR BB| Open rates'!AT29*0.9</f>
        <v>37620</v>
      </c>
      <c r="AU29" s="43">
        <f>'BAR BB| Open rates'!AU29*0.9</f>
        <v>35820</v>
      </c>
      <c r="AV29" s="43">
        <f>'BAR BB| Open rates'!AV29*0.9</f>
        <v>37620</v>
      </c>
      <c r="AW29" s="43">
        <f>'BAR BB| Open rates'!AW29*0.9</f>
        <v>35820</v>
      </c>
      <c r="AX29" s="43">
        <f>'BAR BB| Open rates'!AX29*0.9</f>
        <v>37620</v>
      </c>
      <c r="AY29" s="43">
        <f>'BAR BB| Open rates'!AY29*0.9</f>
        <v>39150</v>
      </c>
      <c r="AZ29" s="43">
        <f>'BAR BB| Open rates'!AZ29*0.9</f>
        <v>41130</v>
      </c>
      <c r="BA29" s="43">
        <f>'BAR BB| Open rates'!BA29*0.9</f>
        <v>34920</v>
      </c>
      <c r="BB29" s="43">
        <f>'BAR BB| Open rates'!BB29*0.9</f>
        <v>34020</v>
      </c>
      <c r="BC29" s="43">
        <f>'BAR BB| Open rates'!BC29*0.9</f>
        <v>34920</v>
      </c>
      <c r="BD29" s="43">
        <f>'BAR BB| Open rates'!BD29*0.9</f>
        <v>34020</v>
      </c>
      <c r="BE29" s="43">
        <f>'BAR BB| Open rates'!BE29*0.9</f>
        <v>34920</v>
      </c>
      <c r="BF29" s="43">
        <f>'BAR BB| Open rates'!BF29*0.9</f>
        <v>34020</v>
      </c>
      <c r="BG29" s="43">
        <f>'BAR BB| Open rates'!BG29*0.9</f>
        <v>34920</v>
      </c>
      <c r="BH29" s="43">
        <f>'BAR BB| Open rates'!BH29*0.9</f>
        <v>34020</v>
      </c>
      <c r="BI29" s="43">
        <f>'BAR BB| Open rates'!BI29*0.9</f>
        <v>34020</v>
      </c>
      <c r="BJ29" s="43">
        <f>'BAR BB| Open rates'!BJ29*0.9</f>
        <v>34920</v>
      </c>
      <c r="BK29" s="43">
        <f>'BAR BB| Open rates'!BK29*0.9</f>
        <v>34020</v>
      </c>
      <c r="BL29" s="43">
        <f>'BAR BB| Open rates'!BL29*0.9</f>
        <v>34920</v>
      </c>
      <c r="BM29" s="43">
        <f>'BAR BB| Open rates'!BM29*0.9</f>
        <v>34020</v>
      </c>
      <c r="BN29" s="43">
        <f>'BAR BB| Open rates'!BN29*0.9</f>
        <v>34920</v>
      </c>
      <c r="BO29" s="43">
        <f>'BAR BB| Open rates'!BO29*0.9</f>
        <v>38250</v>
      </c>
      <c r="BP29" s="43">
        <f>'BAR BB| Open rates'!BP29*0.9</f>
        <v>40230</v>
      </c>
    </row>
    <row r="30" spans="1:68" s="36" customFormat="1" ht="12" customHeight="1" x14ac:dyDescent="0.2">
      <c r="A30" s="237">
        <v>2</v>
      </c>
      <c r="B30" s="43">
        <f>'BAR BB| Open rates'!B30*0.9</f>
        <v>38520</v>
      </c>
      <c r="C30" s="43">
        <f>'BAR BB| Open rates'!C30*0.9</f>
        <v>37620</v>
      </c>
      <c r="D30" s="43">
        <f>'BAR BB| Open rates'!D30*0.9</f>
        <v>38520</v>
      </c>
      <c r="E30" s="43">
        <f>'BAR BB| Open rates'!E30*0.9</f>
        <v>37620</v>
      </c>
      <c r="F30" s="43">
        <f>'BAR BB| Open rates'!F30*0.9</f>
        <v>40950</v>
      </c>
      <c r="G30" s="43">
        <f>'BAR BB| Open rates'!G30*0.9</f>
        <v>38520</v>
      </c>
      <c r="H30" s="43">
        <f>'BAR BB| Open rates'!H30*0.9</f>
        <v>44820</v>
      </c>
      <c r="I30" s="43">
        <f>'BAR BB| Open rates'!I30*0.9</f>
        <v>51030</v>
      </c>
      <c r="J30" s="43">
        <f>'BAR BB| Open rates'!J30*0.9</f>
        <v>68220</v>
      </c>
      <c r="K30" s="43">
        <f>'BAR BB| Open rates'!K30*0.9</f>
        <v>47250</v>
      </c>
      <c r="L30" s="43">
        <f>'BAR BB| Open rates'!L30*0.9</f>
        <v>49230</v>
      </c>
      <c r="M30" s="43">
        <f>'BAR BB| Open rates'!M30*0.9</f>
        <v>47250</v>
      </c>
      <c r="N30" s="43">
        <f>'BAR BB| Open rates'!N30*0.9</f>
        <v>51030</v>
      </c>
      <c r="O30" s="43">
        <f>'BAR BB| Open rates'!O30*0.9</f>
        <v>52830</v>
      </c>
      <c r="P30" s="43">
        <f>'BAR BB| Open rates'!P30*0.9</f>
        <v>51030</v>
      </c>
      <c r="Q30" s="43">
        <f>'BAR BB| Open rates'!Q30*0.9</f>
        <v>52830</v>
      </c>
      <c r="R30" s="43">
        <f>'BAR BB| Open rates'!R30*0.9</f>
        <v>51030</v>
      </c>
      <c r="S30" s="43">
        <f>'BAR BB| Open rates'!S30*0.9</f>
        <v>52830</v>
      </c>
      <c r="T30" s="43">
        <f>'BAR BB| Open rates'!T30*0.9</f>
        <v>51030</v>
      </c>
      <c r="U30" s="43">
        <f>'BAR BB| Open rates'!U30*0.9</f>
        <v>52830</v>
      </c>
      <c r="V30" s="43">
        <f>'BAR BB| Open rates'!V30*0.9</f>
        <v>51030</v>
      </c>
      <c r="W30" s="43">
        <f>'BAR BB| Open rates'!W30*0.9</f>
        <v>52830</v>
      </c>
      <c r="X30" s="43">
        <f>'BAR BB| Open rates'!X30*0.9</f>
        <v>51030</v>
      </c>
      <c r="Y30" s="43">
        <f>'BAR BB| Open rates'!Y30*0.9</f>
        <v>52830</v>
      </c>
      <c r="Z30" s="43">
        <f>'BAR BB| Open rates'!Z30*0.9</f>
        <v>51030</v>
      </c>
      <c r="AA30" s="43">
        <f>'BAR BB| Open rates'!AA30*0.9</f>
        <v>52830</v>
      </c>
      <c r="AB30" s="43">
        <f>'BAR BB| Open rates'!AB30*0.9</f>
        <v>51030</v>
      </c>
      <c r="AC30" s="43">
        <f>'BAR BB| Open rates'!AC30*0.9</f>
        <v>52830</v>
      </c>
      <c r="AD30" s="43">
        <f>'BAR BB| Open rates'!AD30*0.9</f>
        <v>47250</v>
      </c>
      <c r="AE30" s="43">
        <f>'BAR BB| Open rates'!AE30*0.9</f>
        <v>49230</v>
      </c>
      <c r="AF30" s="43">
        <f>'BAR BB| Open rates'!AF30*0.9</f>
        <v>47250</v>
      </c>
      <c r="AG30" s="43">
        <f>'BAR BB| Open rates'!AG30*0.9</f>
        <v>45630</v>
      </c>
      <c r="AH30" s="43">
        <f>'BAR BB| Open rates'!AH30*0.9</f>
        <v>45630</v>
      </c>
      <c r="AI30" s="43">
        <f>'BAR BB| Open rates'!AI30*0.9</f>
        <v>43650</v>
      </c>
      <c r="AJ30" s="43">
        <f>'BAR BB| Open rates'!AJ30*0.9</f>
        <v>45630</v>
      </c>
      <c r="AK30" s="43">
        <f>'BAR BB| Open rates'!AK30*0.9</f>
        <v>43650</v>
      </c>
      <c r="AL30" s="43">
        <f>'BAR BB| Open rates'!AL30*0.9</f>
        <v>45630</v>
      </c>
      <c r="AM30" s="43">
        <f>'BAR BB| Open rates'!AM30*0.9</f>
        <v>43650</v>
      </c>
      <c r="AN30" s="43">
        <f>'BAR BB| Open rates'!AN30*0.9</f>
        <v>45630</v>
      </c>
      <c r="AO30" s="43">
        <f>'BAR BB| Open rates'!AO30*0.9</f>
        <v>43650</v>
      </c>
      <c r="AP30" s="43">
        <f>'BAR BB| Open rates'!AP30*0.9</f>
        <v>40320</v>
      </c>
      <c r="AQ30" s="43">
        <f>'BAR BB| Open rates'!AQ30*0.9</f>
        <v>38520</v>
      </c>
      <c r="AR30" s="43">
        <f>'BAR BB| Open rates'!AR30*0.9</f>
        <v>40320</v>
      </c>
      <c r="AS30" s="43">
        <f>'BAR BB| Open rates'!AS30*0.9</f>
        <v>38520</v>
      </c>
      <c r="AT30" s="43">
        <f>'BAR BB| Open rates'!AT30*0.9</f>
        <v>40320</v>
      </c>
      <c r="AU30" s="43">
        <f>'BAR BB| Open rates'!AU30*0.9</f>
        <v>38520</v>
      </c>
      <c r="AV30" s="43">
        <f>'BAR BB| Open rates'!AV30*0.9</f>
        <v>40320</v>
      </c>
      <c r="AW30" s="43">
        <f>'BAR BB| Open rates'!AW30*0.9</f>
        <v>38520</v>
      </c>
      <c r="AX30" s="43">
        <f>'BAR BB| Open rates'!AX30*0.9</f>
        <v>40320</v>
      </c>
      <c r="AY30" s="43">
        <f>'BAR BB| Open rates'!AY30*0.9</f>
        <v>41850</v>
      </c>
      <c r="AZ30" s="43">
        <f>'BAR BB| Open rates'!AZ30*0.9</f>
        <v>43830</v>
      </c>
      <c r="BA30" s="43">
        <f>'BAR BB| Open rates'!BA30*0.9</f>
        <v>37620</v>
      </c>
      <c r="BB30" s="43">
        <f>'BAR BB| Open rates'!BB30*0.9</f>
        <v>36720</v>
      </c>
      <c r="BC30" s="43">
        <f>'BAR BB| Open rates'!BC30*0.9</f>
        <v>37620</v>
      </c>
      <c r="BD30" s="43">
        <f>'BAR BB| Open rates'!BD30*0.9</f>
        <v>36720</v>
      </c>
      <c r="BE30" s="43">
        <f>'BAR BB| Open rates'!BE30*0.9</f>
        <v>37620</v>
      </c>
      <c r="BF30" s="43">
        <f>'BAR BB| Open rates'!BF30*0.9</f>
        <v>36720</v>
      </c>
      <c r="BG30" s="43">
        <f>'BAR BB| Open rates'!BG30*0.9</f>
        <v>37620</v>
      </c>
      <c r="BH30" s="43">
        <f>'BAR BB| Open rates'!BH30*0.9</f>
        <v>36720</v>
      </c>
      <c r="BI30" s="43">
        <f>'BAR BB| Open rates'!BI30*0.9</f>
        <v>36720</v>
      </c>
      <c r="BJ30" s="43">
        <f>'BAR BB| Open rates'!BJ30*0.9</f>
        <v>37620</v>
      </c>
      <c r="BK30" s="43">
        <f>'BAR BB| Open rates'!BK30*0.9</f>
        <v>36720</v>
      </c>
      <c r="BL30" s="43">
        <f>'BAR BB| Open rates'!BL30*0.9</f>
        <v>37620</v>
      </c>
      <c r="BM30" s="43">
        <f>'BAR BB| Open rates'!BM30*0.9</f>
        <v>36720</v>
      </c>
      <c r="BN30" s="43">
        <f>'BAR BB| Open rates'!BN30*0.9</f>
        <v>37620</v>
      </c>
      <c r="BO30" s="43">
        <f>'BAR BB| Open rates'!BO30*0.9</f>
        <v>40950</v>
      </c>
      <c r="BP30" s="43">
        <f>'BAR BB| Open rates'!BP30*0.9</f>
        <v>42930</v>
      </c>
    </row>
    <row r="31" spans="1:68" s="36" customFormat="1" ht="12" customHeight="1" x14ac:dyDescent="0.2">
      <c r="A31" s="237">
        <v>3</v>
      </c>
      <c r="B31" s="43">
        <f>'BAR BB| Open rates'!B31*0.9</f>
        <v>41220</v>
      </c>
      <c r="C31" s="43">
        <f>'BAR BB| Open rates'!C31*0.9</f>
        <v>40320</v>
      </c>
      <c r="D31" s="43">
        <f>'BAR BB| Open rates'!D31*0.9</f>
        <v>41220</v>
      </c>
      <c r="E31" s="43">
        <f>'BAR BB| Open rates'!E31*0.9</f>
        <v>40320</v>
      </c>
      <c r="F31" s="43">
        <f>'BAR BB| Open rates'!F31*0.9</f>
        <v>43650</v>
      </c>
      <c r="G31" s="43">
        <f>'BAR BB| Open rates'!G31*0.9</f>
        <v>41220</v>
      </c>
      <c r="H31" s="43">
        <f>'BAR BB| Open rates'!H31*0.9</f>
        <v>47520</v>
      </c>
      <c r="I31" s="43">
        <f>'BAR BB| Open rates'!I31*0.9</f>
        <v>53730</v>
      </c>
      <c r="J31" s="43">
        <f>'BAR BB| Open rates'!J31*0.9</f>
        <v>70920</v>
      </c>
      <c r="K31" s="43">
        <f>'BAR BB| Open rates'!K31*0.9</f>
        <v>49950</v>
      </c>
      <c r="L31" s="43">
        <f>'BAR BB| Open rates'!L31*0.9</f>
        <v>51930</v>
      </c>
      <c r="M31" s="43">
        <f>'BAR BB| Open rates'!M31*0.9</f>
        <v>49950</v>
      </c>
      <c r="N31" s="43">
        <f>'BAR BB| Open rates'!N31*0.9</f>
        <v>53730</v>
      </c>
      <c r="O31" s="43">
        <f>'BAR BB| Open rates'!O31*0.9</f>
        <v>55530</v>
      </c>
      <c r="P31" s="43">
        <f>'BAR BB| Open rates'!P31*0.9</f>
        <v>53730</v>
      </c>
      <c r="Q31" s="43">
        <f>'BAR BB| Open rates'!Q31*0.9</f>
        <v>55530</v>
      </c>
      <c r="R31" s="43">
        <f>'BAR BB| Open rates'!R31*0.9</f>
        <v>53730</v>
      </c>
      <c r="S31" s="43">
        <f>'BAR BB| Open rates'!S31*0.9</f>
        <v>55530</v>
      </c>
      <c r="T31" s="43">
        <f>'BAR BB| Open rates'!T31*0.9</f>
        <v>53730</v>
      </c>
      <c r="U31" s="43">
        <f>'BAR BB| Open rates'!U31*0.9</f>
        <v>55530</v>
      </c>
      <c r="V31" s="43">
        <f>'BAR BB| Open rates'!V31*0.9</f>
        <v>53730</v>
      </c>
      <c r="W31" s="43">
        <f>'BAR BB| Open rates'!W31*0.9</f>
        <v>55530</v>
      </c>
      <c r="X31" s="43">
        <f>'BAR BB| Open rates'!X31*0.9</f>
        <v>53730</v>
      </c>
      <c r="Y31" s="43">
        <f>'BAR BB| Open rates'!Y31*0.9</f>
        <v>55530</v>
      </c>
      <c r="Z31" s="43">
        <f>'BAR BB| Open rates'!Z31*0.9</f>
        <v>53730</v>
      </c>
      <c r="AA31" s="43">
        <f>'BAR BB| Open rates'!AA31*0.9</f>
        <v>55530</v>
      </c>
      <c r="AB31" s="43">
        <f>'BAR BB| Open rates'!AB31*0.9</f>
        <v>53730</v>
      </c>
      <c r="AC31" s="43">
        <f>'BAR BB| Open rates'!AC31*0.9</f>
        <v>55530</v>
      </c>
      <c r="AD31" s="43">
        <f>'BAR BB| Open rates'!AD31*0.9</f>
        <v>49950</v>
      </c>
      <c r="AE31" s="43">
        <f>'BAR BB| Open rates'!AE31*0.9</f>
        <v>51930</v>
      </c>
      <c r="AF31" s="43">
        <f>'BAR BB| Open rates'!AF31*0.9</f>
        <v>49950</v>
      </c>
      <c r="AG31" s="43">
        <f>'BAR BB| Open rates'!AG31*0.9</f>
        <v>48330</v>
      </c>
      <c r="AH31" s="43">
        <f>'BAR BB| Open rates'!AH31*0.9</f>
        <v>48330</v>
      </c>
      <c r="AI31" s="43">
        <f>'BAR BB| Open rates'!AI31*0.9</f>
        <v>46350</v>
      </c>
      <c r="AJ31" s="43">
        <f>'BAR BB| Open rates'!AJ31*0.9</f>
        <v>48330</v>
      </c>
      <c r="AK31" s="43">
        <f>'BAR BB| Open rates'!AK31*0.9</f>
        <v>46350</v>
      </c>
      <c r="AL31" s="43">
        <f>'BAR BB| Open rates'!AL31*0.9</f>
        <v>48330</v>
      </c>
      <c r="AM31" s="43">
        <f>'BAR BB| Open rates'!AM31*0.9</f>
        <v>46350</v>
      </c>
      <c r="AN31" s="43">
        <f>'BAR BB| Open rates'!AN31*0.9</f>
        <v>48330</v>
      </c>
      <c r="AO31" s="43">
        <f>'BAR BB| Open rates'!AO31*0.9</f>
        <v>46350</v>
      </c>
      <c r="AP31" s="43">
        <f>'BAR BB| Open rates'!AP31*0.9</f>
        <v>43020</v>
      </c>
      <c r="AQ31" s="43">
        <f>'BAR BB| Open rates'!AQ31*0.9</f>
        <v>41220</v>
      </c>
      <c r="AR31" s="43">
        <f>'BAR BB| Open rates'!AR31*0.9</f>
        <v>43020</v>
      </c>
      <c r="AS31" s="43">
        <f>'BAR BB| Open rates'!AS31*0.9</f>
        <v>41220</v>
      </c>
      <c r="AT31" s="43">
        <f>'BAR BB| Open rates'!AT31*0.9</f>
        <v>43020</v>
      </c>
      <c r="AU31" s="43">
        <f>'BAR BB| Open rates'!AU31*0.9</f>
        <v>41220</v>
      </c>
      <c r="AV31" s="43">
        <f>'BAR BB| Open rates'!AV31*0.9</f>
        <v>43020</v>
      </c>
      <c r="AW31" s="43">
        <f>'BAR BB| Open rates'!AW31*0.9</f>
        <v>41220</v>
      </c>
      <c r="AX31" s="43">
        <f>'BAR BB| Open rates'!AX31*0.9</f>
        <v>43020</v>
      </c>
      <c r="AY31" s="43">
        <f>'BAR BB| Open rates'!AY31*0.9</f>
        <v>44550</v>
      </c>
      <c r="AZ31" s="43">
        <f>'BAR BB| Open rates'!AZ31*0.9</f>
        <v>46530</v>
      </c>
      <c r="BA31" s="43">
        <f>'BAR BB| Open rates'!BA31*0.9</f>
        <v>40320</v>
      </c>
      <c r="BB31" s="43">
        <f>'BAR BB| Open rates'!BB31*0.9</f>
        <v>39420</v>
      </c>
      <c r="BC31" s="43">
        <f>'BAR BB| Open rates'!BC31*0.9</f>
        <v>40320</v>
      </c>
      <c r="BD31" s="43">
        <f>'BAR BB| Open rates'!BD31*0.9</f>
        <v>39420</v>
      </c>
      <c r="BE31" s="43">
        <f>'BAR BB| Open rates'!BE31*0.9</f>
        <v>40320</v>
      </c>
      <c r="BF31" s="43">
        <f>'BAR BB| Open rates'!BF31*0.9</f>
        <v>39420</v>
      </c>
      <c r="BG31" s="43">
        <f>'BAR BB| Open rates'!BG31*0.9</f>
        <v>40320</v>
      </c>
      <c r="BH31" s="43">
        <f>'BAR BB| Open rates'!BH31*0.9</f>
        <v>39420</v>
      </c>
      <c r="BI31" s="43">
        <f>'BAR BB| Open rates'!BI31*0.9</f>
        <v>39420</v>
      </c>
      <c r="BJ31" s="43">
        <f>'BAR BB| Open rates'!BJ31*0.9</f>
        <v>40320</v>
      </c>
      <c r="BK31" s="43">
        <f>'BAR BB| Open rates'!BK31*0.9</f>
        <v>39420</v>
      </c>
      <c r="BL31" s="43">
        <f>'BAR BB| Open rates'!BL31*0.9</f>
        <v>40320</v>
      </c>
      <c r="BM31" s="43">
        <f>'BAR BB| Open rates'!BM31*0.9</f>
        <v>39420</v>
      </c>
      <c r="BN31" s="43">
        <f>'BAR BB| Open rates'!BN31*0.9</f>
        <v>40320</v>
      </c>
      <c r="BO31" s="43">
        <f>'BAR BB| Open rates'!BO31*0.9</f>
        <v>43650</v>
      </c>
      <c r="BP31" s="43">
        <f>'BAR BB| Open rates'!BP31*0.9</f>
        <v>45630</v>
      </c>
    </row>
    <row r="32" spans="1:68" s="36" customFormat="1" ht="12" customHeight="1" x14ac:dyDescent="0.2">
      <c r="A32" s="237">
        <v>4</v>
      </c>
      <c r="B32" s="43">
        <f>'BAR BB| Open rates'!B32*0.9</f>
        <v>43920</v>
      </c>
      <c r="C32" s="43">
        <f>'BAR BB| Open rates'!C32*0.9</f>
        <v>43020</v>
      </c>
      <c r="D32" s="43">
        <f>'BAR BB| Open rates'!D32*0.9</f>
        <v>43920</v>
      </c>
      <c r="E32" s="43">
        <f>'BAR BB| Open rates'!E32*0.9</f>
        <v>43020</v>
      </c>
      <c r="F32" s="43">
        <f>'BAR BB| Open rates'!F32*0.9</f>
        <v>46350</v>
      </c>
      <c r="G32" s="43">
        <f>'BAR BB| Open rates'!G32*0.9</f>
        <v>43920</v>
      </c>
      <c r="H32" s="43">
        <f>'BAR BB| Open rates'!H32*0.9</f>
        <v>50220</v>
      </c>
      <c r="I32" s="43">
        <f>'BAR BB| Open rates'!I32*0.9</f>
        <v>56430</v>
      </c>
      <c r="J32" s="43">
        <f>'BAR BB| Open rates'!J32*0.9</f>
        <v>73620</v>
      </c>
      <c r="K32" s="43">
        <f>'BAR BB| Open rates'!K32*0.9</f>
        <v>52650</v>
      </c>
      <c r="L32" s="43">
        <f>'BAR BB| Open rates'!L32*0.9</f>
        <v>54630</v>
      </c>
      <c r="M32" s="43">
        <f>'BAR BB| Open rates'!M32*0.9</f>
        <v>52650</v>
      </c>
      <c r="N32" s="43">
        <f>'BAR BB| Open rates'!N32*0.9</f>
        <v>56430</v>
      </c>
      <c r="O32" s="43">
        <f>'BAR BB| Open rates'!O32*0.9</f>
        <v>58230</v>
      </c>
      <c r="P32" s="43">
        <f>'BAR BB| Open rates'!P32*0.9</f>
        <v>56430</v>
      </c>
      <c r="Q32" s="43">
        <f>'BAR BB| Open rates'!Q32*0.9</f>
        <v>58230</v>
      </c>
      <c r="R32" s="43">
        <f>'BAR BB| Open rates'!R32*0.9</f>
        <v>56430</v>
      </c>
      <c r="S32" s="43">
        <f>'BAR BB| Open rates'!S32*0.9</f>
        <v>58230</v>
      </c>
      <c r="T32" s="43">
        <f>'BAR BB| Open rates'!T32*0.9</f>
        <v>56430</v>
      </c>
      <c r="U32" s="43">
        <f>'BAR BB| Open rates'!U32*0.9</f>
        <v>58230</v>
      </c>
      <c r="V32" s="43">
        <f>'BAR BB| Open rates'!V32*0.9</f>
        <v>56430</v>
      </c>
      <c r="W32" s="43">
        <f>'BAR BB| Open rates'!W32*0.9</f>
        <v>58230</v>
      </c>
      <c r="X32" s="43">
        <f>'BAR BB| Open rates'!X32*0.9</f>
        <v>56430</v>
      </c>
      <c r="Y32" s="43">
        <f>'BAR BB| Open rates'!Y32*0.9</f>
        <v>58230</v>
      </c>
      <c r="Z32" s="43">
        <f>'BAR BB| Open rates'!Z32*0.9</f>
        <v>56430</v>
      </c>
      <c r="AA32" s="43">
        <f>'BAR BB| Open rates'!AA32*0.9</f>
        <v>58230</v>
      </c>
      <c r="AB32" s="43">
        <f>'BAR BB| Open rates'!AB32*0.9</f>
        <v>56430</v>
      </c>
      <c r="AC32" s="43">
        <f>'BAR BB| Open rates'!AC32*0.9</f>
        <v>58230</v>
      </c>
      <c r="AD32" s="43">
        <f>'BAR BB| Open rates'!AD32*0.9</f>
        <v>52650</v>
      </c>
      <c r="AE32" s="43">
        <f>'BAR BB| Open rates'!AE32*0.9</f>
        <v>54630</v>
      </c>
      <c r="AF32" s="43">
        <f>'BAR BB| Open rates'!AF32*0.9</f>
        <v>52650</v>
      </c>
      <c r="AG32" s="43">
        <f>'BAR BB| Open rates'!AG32*0.9</f>
        <v>51030</v>
      </c>
      <c r="AH32" s="43">
        <f>'BAR BB| Open rates'!AH32*0.9</f>
        <v>51030</v>
      </c>
      <c r="AI32" s="43">
        <f>'BAR BB| Open rates'!AI32*0.9</f>
        <v>49050</v>
      </c>
      <c r="AJ32" s="43">
        <f>'BAR BB| Open rates'!AJ32*0.9</f>
        <v>51030</v>
      </c>
      <c r="AK32" s="43">
        <f>'BAR BB| Open rates'!AK32*0.9</f>
        <v>49050</v>
      </c>
      <c r="AL32" s="43">
        <f>'BAR BB| Open rates'!AL32*0.9</f>
        <v>51030</v>
      </c>
      <c r="AM32" s="43">
        <f>'BAR BB| Open rates'!AM32*0.9</f>
        <v>49050</v>
      </c>
      <c r="AN32" s="43">
        <f>'BAR BB| Open rates'!AN32*0.9</f>
        <v>51030</v>
      </c>
      <c r="AO32" s="43">
        <f>'BAR BB| Open rates'!AO32*0.9</f>
        <v>49050</v>
      </c>
      <c r="AP32" s="43">
        <f>'BAR BB| Open rates'!AP32*0.9</f>
        <v>45720</v>
      </c>
      <c r="AQ32" s="43">
        <f>'BAR BB| Open rates'!AQ32*0.9</f>
        <v>43920</v>
      </c>
      <c r="AR32" s="43">
        <f>'BAR BB| Open rates'!AR32*0.9</f>
        <v>45720</v>
      </c>
      <c r="AS32" s="43">
        <f>'BAR BB| Open rates'!AS32*0.9</f>
        <v>43920</v>
      </c>
      <c r="AT32" s="43">
        <f>'BAR BB| Open rates'!AT32*0.9</f>
        <v>45720</v>
      </c>
      <c r="AU32" s="43">
        <f>'BAR BB| Open rates'!AU32*0.9</f>
        <v>43920</v>
      </c>
      <c r="AV32" s="43">
        <f>'BAR BB| Open rates'!AV32*0.9</f>
        <v>45720</v>
      </c>
      <c r="AW32" s="43">
        <f>'BAR BB| Open rates'!AW32*0.9</f>
        <v>43920</v>
      </c>
      <c r="AX32" s="43">
        <f>'BAR BB| Open rates'!AX32*0.9</f>
        <v>45720</v>
      </c>
      <c r="AY32" s="43">
        <f>'BAR BB| Open rates'!AY32*0.9</f>
        <v>47250</v>
      </c>
      <c r="AZ32" s="43">
        <f>'BAR BB| Open rates'!AZ32*0.9</f>
        <v>49230</v>
      </c>
      <c r="BA32" s="43">
        <f>'BAR BB| Open rates'!BA32*0.9</f>
        <v>43020</v>
      </c>
      <c r="BB32" s="43">
        <f>'BAR BB| Open rates'!BB32*0.9</f>
        <v>42120</v>
      </c>
      <c r="BC32" s="43">
        <f>'BAR BB| Open rates'!BC32*0.9</f>
        <v>43020</v>
      </c>
      <c r="BD32" s="43">
        <f>'BAR BB| Open rates'!BD32*0.9</f>
        <v>42120</v>
      </c>
      <c r="BE32" s="43">
        <f>'BAR BB| Open rates'!BE32*0.9</f>
        <v>43020</v>
      </c>
      <c r="BF32" s="43">
        <f>'BAR BB| Open rates'!BF32*0.9</f>
        <v>42120</v>
      </c>
      <c r="BG32" s="43">
        <f>'BAR BB| Open rates'!BG32*0.9</f>
        <v>43020</v>
      </c>
      <c r="BH32" s="43">
        <f>'BAR BB| Open rates'!BH32*0.9</f>
        <v>42120</v>
      </c>
      <c r="BI32" s="43">
        <f>'BAR BB| Open rates'!BI32*0.9</f>
        <v>42120</v>
      </c>
      <c r="BJ32" s="43">
        <f>'BAR BB| Open rates'!BJ32*0.9</f>
        <v>43020</v>
      </c>
      <c r="BK32" s="43">
        <f>'BAR BB| Open rates'!BK32*0.9</f>
        <v>42120</v>
      </c>
      <c r="BL32" s="43">
        <f>'BAR BB| Open rates'!BL32*0.9</f>
        <v>43020</v>
      </c>
      <c r="BM32" s="43">
        <f>'BAR BB| Open rates'!BM32*0.9</f>
        <v>42120</v>
      </c>
      <c r="BN32" s="43">
        <f>'BAR BB| Open rates'!BN32*0.9</f>
        <v>43020</v>
      </c>
      <c r="BO32" s="43">
        <f>'BAR BB| Open rates'!BO32*0.9</f>
        <v>46350</v>
      </c>
      <c r="BP32" s="43">
        <f>'BAR BB| Open rates'!BP32*0.9</f>
        <v>48330</v>
      </c>
    </row>
    <row r="33" spans="1:68"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 customHeight="1" x14ac:dyDescent="0.2">
      <c r="A34" s="237">
        <v>1</v>
      </c>
      <c r="B34" s="43">
        <f>'BAR BB| Open rates'!B34*0.9</f>
        <v>44820</v>
      </c>
      <c r="C34" s="43">
        <f>'BAR BB| Open rates'!C34*0.9</f>
        <v>43920</v>
      </c>
      <c r="D34" s="43">
        <f>'BAR BB| Open rates'!D34*0.9</f>
        <v>44820</v>
      </c>
      <c r="E34" s="43">
        <f>'BAR BB| Open rates'!E34*0.9</f>
        <v>43920</v>
      </c>
      <c r="F34" s="43">
        <f>'BAR BB| Open rates'!F34*0.9</f>
        <v>47250</v>
      </c>
      <c r="G34" s="43">
        <f>'BAR BB| Open rates'!G34*0.9</f>
        <v>44820</v>
      </c>
      <c r="H34" s="43">
        <f>'BAR BB| Open rates'!H34*0.9</f>
        <v>62010</v>
      </c>
      <c r="I34" s="43">
        <f>'BAR BB| Open rates'!I34*0.9</f>
        <v>68220</v>
      </c>
      <c r="J34" s="43">
        <f>'BAR BB| Open rates'!J34*0.9</f>
        <v>85410</v>
      </c>
      <c r="K34" s="43">
        <f>'BAR BB| Open rates'!K34*0.9</f>
        <v>64440</v>
      </c>
      <c r="L34" s="43">
        <f>'BAR BB| Open rates'!L34*0.9</f>
        <v>66420</v>
      </c>
      <c r="M34" s="43">
        <f>'BAR BB| Open rates'!M34*0.9</f>
        <v>64440</v>
      </c>
      <c r="N34" s="43">
        <f>'BAR BB| Open rates'!N34*0.9</f>
        <v>68220</v>
      </c>
      <c r="O34" s="43">
        <f>'BAR BB| Open rates'!O34*0.9</f>
        <v>70020</v>
      </c>
      <c r="P34" s="43">
        <f>'BAR BB| Open rates'!P34*0.9</f>
        <v>68220</v>
      </c>
      <c r="Q34" s="43">
        <f>'BAR BB| Open rates'!Q34*0.9</f>
        <v>70020</v>
      </c>
      <c r="R34" s="43">
        <f>'BAR BB| Open rates'!R34*0.9</f>
        <v>68220</v>
      </c>
      <c r="S34" s="43">
        <f>'BAR BB| Open rates'!S34*0.9</f>
        <v>70020</v>
      </c>
      <c r="T34" s="43">
        <f>'BAR BB| Open rates'!T34*0.9</f>
        <v>68220</v>
      </c>
      <c r="U34" s="43">
        <f>'BAR BB| Open rates'!U34*0.9</f>
        <v>70020</v>
      </c>
      <c r="V34" s="43">
        <f>'BAR BB| Open rates'!V34*0.9</f>
        <v>68220</v>
      </c>
      <c r="W34" s="43">
        <f>'BAR BB| Open rates'!W34*0.9</f>
        <v>70020</v>
      </c>
      <c r="X34" s="43">
        <f>'BAR BB| Open rates'!X34*0.9</f>
        <v>68220</v>
      </c>
      <c r="Y34" s="43">
        <f>'BAR BB| Open rates'!Y34*0.9</f>
        <v>70020</v>
      </c>
      <c r="Z34" s="43">
        <f>'BAR BB| Open rates'!Z34*0.9</f>
        <v>68220</v>
      </c>
      <c r="AA34" s="43">
        <f>'BAR BB| Open rates'!AA34*0.9</f>
        <v>70020</v>
      </c>
      <c r="AB34" s="43">
        <f>'BAR BB| Open rates'!AB34*0.9</f>
        <v>68220</v>
      </c>
      <c r="AC34" s="43">
        <f>'BAR BB| Open rates'!AC34*0.9</f>
        <v>70020</v>
      </c>
      <c r="AD34" s="43">
        <f>'BAR BB| Open rates'!AD34*0.9</f>
        <v>64440</v>
      </c>
      <c r="AE34" s="43">
        <f>'BAR BB| Open rates'!AE34*0.9</f>
        <v>66420</v>
      </c>
      <c r="AF34" s="43">
        <f>'BAR BB| Open rates'!AF34*0.9</f>
        <v>64440</v>
      </c>
      <c r="AG34" s="43">
        <f>'BAR BB| Open rates'!AG34*0.9</f>
        <v>49230</v>
      </c>
      <c r="AH34" s="43">
        <f>'BAR BB| Open rates'!AH34*0.9</f>
        <v>49230</v>
      </c>
      <c r="AI34" s="43">
        <f>'BAR BB| Open rates'!AI34*0.9</f>
        <v>47250</v>
      </c>
      <c r="AJ34" s="43">
        <f>'BAR BB| Open rates'!AJ34*0.9</f>
        <v>49230</v>
      </c>
      <c r="AK34" s="43">
        <f>'BAR BB| Open rates'!AK34*0.9</f>
        <v>47250</v>
      </c>
      <c r="AL34" s="43">
        <f>'BAR BB| Open rates'!AL34*0.9</f>
        <v>49230</v>
      </c>
      <c r="AM34" s="43">
        <f>'BAR BB| Open rates'!AM34*0.9</f>
        <v>47250</v>
      </c>
      <c r="AN34" s="43">
        <f>'BAR BB| Open rates'!AN34*0.9</f>
        <v>49230</v>
      </c>
      <c r="AO34" s="43">
        <f>'BAR BB| Open rates'!AO34*0.9</f>
        <v>47250</v>
      </c>
      <c r="AP34" s="43">
        <f>'BAR BB| Open rates'!AP34*0.9</f>
        <v>45720</v>
      </c>
      <c r="AQ34" s="43">
        <f>'BAR BB| Open rates'!AQ34*0.9</f>
        <v>43920</v>
      </c>
      <c r="AR34" s="43">
        <f>'BAR BB| Open rates'!AR34*0.9</f>
        <v>45720</v>
      </c>
      <c r="AS34" s="43">
        <f>'BAR BB| Open rates'!AS34*0.9</f>
        <v>43920</v>
      </c>
      <c r="AT34" s="43">
        <f>'BAR BB| Open rates'!AT34*0.9</f>
        <v>45720</v>
      </c>
      <c r="AU34" s="43">
        <f>'BAR BB| Open rates'!AU34*0.9</f>
        <v>43920</v>
      </c>
      <c r="AV34" s="43">
        <f>'BAR BB| Open rates'!AV34*0.9</f>
        <v>45720</v>
      </c>
      <c r="AW34" s="43">
        <f>'BAR BB| Open rates'!AW34*0.9</f>
        <v>43920</v>
      </c>
      <c r="AX34" s="43">
        <f>'BAR BB| Open rates'!AX34*0.9</f>
        <v>45720</v>
      </c>
      <c r="AY34" s="43">
        <f>'BAR BB| Open rates'!AY34*0.9</f>
        <v>47250</v>
      </c>
      <c r="AZ34" s="43">
        <f>'BAR BB| Open rates'!AZ34*0.9</f>
        <v>49230</v>
      </c>
      <c r="BA34" s="43">
        <f>'BAR BB| Open rates'!BA34*0.9</f>
        <v>43020</v>
      </c>
      <c r="BB34" s="43">
        <f>'BAR BB| Open rates'!BB34*0.9</f>
        <v>38520</v>
      </c>
      <c r="BC34" s="43">
        <f>'BAR BB| Open rates'!BC34*0.9</f>
        <v>39420</v>
      </c>
      <c r="BD34" s="43">
        <f>'BAR BB| Open rates'!BD34*0.9</f>
        <v>38520</v>
      </c>
      <c r="BE34" s="43">
        <f>'BAR BB| Open rates'!BE34*0.9</f>
        <v>39420</v>
      </c>
      <c r="BF34" s="43">
        <f>'BAR BB| Open rates'!BF34*0.9</f>
        <v>38520</v>
      </c>
      <c r="BG34" s="43">
        <f>'BAR BB| Open rates'!BG34*0.9</f>
        <v>39420</v>
      </c>
      <c r="BH34" s="43">
        <f>'BAR BB| Open rates'!BH34*0.9</f>
        <v>38520</v>
      </c>
      <c r="BI34" s="43">
        <f>'BAR BB| Open rates'!BI34*0.9</f>
        <v>38520</v>
      </c>
      <c r="BJ34" s="43">
        <f>'BAR BB| Open rates'!BJ34*0.9</f>
        <v>39420</v>
      </c>
      <c r="BK34" s="43">
        <f>'BAR BB| Open rates'!BK34*0.9</f>
        <v>38520</v>
      </c>
      <c r="BL34" s="43">
        <f>'BAR BB| Open rates'!BL34*0.9</f>
        <v>39420</v>
      </c>
      <c r="BM34" s="43">
        <f>'BAR BB| Open rates'!BM34*0.9</f>
        <v>38520</v>
      </c>
      <c r="BN34" s="43">
        <f>'BAR BB| Open rates'!BN34*0.9</f>
        <v>39420</v>
      </c>
      <c r="BO34" s="43">
        <f>'BAR BB| Open rates'!BO34*0.9</f>
        <v>42750</v>
      </c>
      <c r="BP34" s="43">
        <f>'BAR BB| Open rates'!BP34*0.9</f>
        <v>44730</v>
      </c>
    </row>
    <row r="35" spans="1:68" s="36" customFormat="1" ht="12" customHeight="1" x14ac:dyDescent="0.2">
      <c r="A35" s="237">
        <v>2</v>
      </c>
      <c r="B35" s="43">
        <f>'BAR BB| Open rates'!B35*0.9</f>
        <v>47520</v>
      </c>
      <c r="C35" s="43">
        <f>'BAR BB| Open rates'!C35*0.9</f>
        <v>46620</v>
      </c>
      <c r="D35" s="43">
        <f>'BAR BB| Open rates'!D35*0.9</f>
        <v>47520</v>
      </c>
      <c r="E35" s="43">
        <f>'BAR BB| Open rates'!E35*0.9</f>
        <v>46620</v>
      </c>
      <c r="F35" s="43">
        <f>'BAR BB| Open rates'!F35*0.9</f>
        <v>49950</v>
      </c>
      <c r="G35" s="43">
        <f>'BAR BB| Open rates'!G35*0.9</f>
        <v>47520</v>
      </c>
      <c r="H35" s="43">
        <f>'BAR BB| Open rates'!H35*0.9</f>
        <v>64710</v>
      </c>
      <c r="I35" s="43">
        <f>'BAR BB| Open rates'!I35*0.9</f>
        <v>70920</v>
      </c>
      <c r="J35" s="43">
        <f>'BAR BB| Open rates'!J35*0.9</f>
        <v>88110</v>
      </c>
      <c r="K35" s="43">
        <f>'BAR BB| Open rates'!K35*0.9</f>
        <v>67140</v>
      </c>
      <c r="L35" s="43">
        <f>'BAR BB| Open rates'!L35*0.9</f>
        <v>69120</v>
      </c>
      <c r="M35" s="43">
        <f>'BAR BB| Open rates'!M35*0.9</f>
        <v>67140</v>
      </c>
      <c r="N35" s="43">
        <f>'BAR BB| Open rates'!N35*0.9</f>
        <v>70920</v>
      </c>
      <c r="O35" s="43">
        <f>'BAR BB| Open rates'!O35*0.9</f>
        <v>72720</v>
      </c>
      <c r="P35" s="43">
        <f>'BAR BB| Open rates'!P35*0.9</f>
        <v>70920</v>
      </c>
      <c r="Q35" s="43">
        <f>'BAR BB| Open rates'!Q35*0.9</f>
        <v>72720</v>
      </c>
      <c r="R35" s="43">
        <f>'BAR BB| Open rates'!R35*0.9</f>
        <v>70920</v>
      </c>
      <c r="S35" s="43">
        <f>'BAR BB| Open rates'!S35*0.9</f>
        <v>72720</v>
      </c>
      <c r="T35" s="43">
        <f>'BAR BB| Open rates'!T35*0.9</f>
        <v>70920</v>
      </c>
      <c r="U35" s="43">
        <f>'BAR BB| Open rates'!U35*0.9</f>
        <v>72720</v>
      </c>
      <c r="V35" s="43">
        <f>'BAR BB| Open rates'!V35*0.9</f>
        <v>70920</v>
      </c>
      <c r="W35" s="43">
        <f>'BAR BB| Open rates'!W35*0.9</f>
        <v>72720</v>
      </c>
      <c r="X35" s="43">
        <f>'BAR BB| Open rates'!X35*0.9</f>
        <v>70920</v>
      </c>
      <c r="Y35" s="43">
        <f>'BAR BB| Open rates'!Y35*0.9</f>
        <v>72720</v>
      </c>
      <c r="Z35" s="43">
        <f>'BAR BB| Open rates'!Z35*0.9</f>
        <v>70920</v>
      </c>
      <c r="AA35" s="43">
        <f>'BAR BB| Open rates'!AA35*0.9</f>
        <v>72720</v>
      </c>
      <c r="AB35" s="43">
        <f>'BAR BB| Open rates'!AB35*0.9</f>
        <v>70920</v>
      </c>
      <c r="AC35" s="43">
        <f>'BAR BB| Open rates'!AC35*0.9</f>
        <v>72720</v>
      </c>
      <c r="AD35" s="43">
        <f>'BAR BB| Open rates'!AD35*0.9</f>
        <v>67140</v>
      </c>
      <c r="AE35" s="43">
        <f>'BAR BB| Open rates'!AE35*0.9</f>
        <v>69120</v>
      </c>
      <c r="AF35" s="43">
        <f>'BAR BB| Open rates'!AF35*0.9</f>
        <v>67140</v>
      </c>
      <c r="AG35" s="43">
        <f>'BAR BB| Open rates'!AG35*0.9</f>
        <v>51930</v>
      </c>
      <c r="AH35" s="43">
        <f>'BAR BB| Open rates'!AH35*0.9</f>
        <v>51930</v>
      </c>
      <c r="AI35" s="43">
        <f>'BAR BB| Open rates'!AI35*0.9</f>
        <v>49950</v>
      </c>
      <c r="AJ35" s="43">
        <f>'BAR BB| Open rates'!AJ35*0.9</f>
        <v>51930</v>
      </c>
      <c r="AK35" s="43">
        <f>'BAR BB| Open rates'!AK35*0.9</f>
        <v>49950</v>
      </c>
      <c r="AL35" s="43">
        <f>'BAR BB| Open rates'!AL35*0.9</f>
        <v>51930</v>
      </c>
      <c r="AM35" s="43">
        <f>'BAR BB| Open rates'!AM35*0.9</f>
        <v>49950</v>
      </c>
      <c r="AN35" s="43">
        <f>'BAR BB| Open rates'!AN35*0.9</f>
        <v>51930</v>
      </c>
      <c r="AO35" s="43">
        <f>'BAR BB| Open rates'!AO35*0.9</f>
        <v>49950</v>
      </c>
      <c r="AP35" s="43">
        <f>'BAR BB| Open rates'!AP35*0.9</f>
        <v>48420</v>
      </c>
      <c r="AQ35" s="43">
        <f>'BAR BB| Open rates'!AQ35*0.9</f>
        <v>46620</v>
      </c>
      <c r="AR35" s="43">
        <f>'BAR BB| Open rates'!AR35*0.9</f>
        <v>48420</v>
      </c>
      <c r="AS35" s="43">
        <f>'BAR BB| Open rates'!AS35*0.9</f>
        <v>46620</v>
      </c>
      <c r="AT35" s="43">
        <f>'BAR BB| Open rates'!AT35*0.9</f>
        <v>48420</v>
      </c>
      <c r="AU35" s="43">
        <f>'BAR BB| Open rates'!AU35*0.9</f>
        <v>46620</v>
      </c>
      <c r="AV35" s="43">
        <f>'BAR BB| Open rates'!AV35*0.9</f>
        <v>48420</v>
      </c>
      <c r="AW35" s="43">
        <f>'BAR BB| Open rates'!AW35*0.9</f>
        <v>46620</v>
      </c>
      <c r="AX35" s="43">
        <f>'BAR BB| Open rates'!AX35*0.9</f>
        <v>48420</v>
      </c>
      <c r="AY35" s="43">
        <f>'BAR BB| Open rates'!AY35*0.9</f>
        <v>49950</v>
      </c>
      <c r="AZ35" s="43">
        <f>'BAR BB| Open rates'!AZ35*0.9</f>
        <v>51930</v>
      </c>
      <c r="BA35" s="43">
        <f>'BAR BB| Open rates'!BA35*0.9</f>
        <v>45720</v>
      </c>
      <c r="BB35" s="43">
        <f>'BAR BB| Open rates'!BB35*0.9</f>
        <v>41220</v>
      </c>
      <c r="BC35" s="43">
        <f>'BAR BB| Open rates'!BC35*0.9</f>
        <v>42120</v>
      </c>
      <c r="BD35" s="43">
        <f>'BAR BB| Open rates'!BD35*0.9</f>
        <v>41220</v>
      </c>
      <c r="BE35" s="43">
        <f>'BAR BB| Open rates'!BE35*0.9</f>
        <v>42120</v>
      </c>
      <c r="BF35" s="43">
        <f>'BAR BB| Open rates'!BF35*0.9</f>
        <v>41220</v>
      </c>
      <c r="BG35" s="43">
        <f>'BAR BB| Open rates'!BG35*0.9</f>
        <v>42120</v>
      </c>
      <c r="BH35" s="43">
        <f>'BAR BB| Open rates'!BH35*0.9</f>
        <v>41220</v>
      </c>
      <c r="BI35" s="43">
        <f>'BAR BB| Open rates'!BI35*0.9</f>
        <v>41220</v>
      </c>
      <c r="BJ35" s="43">
        <f>'BAR BB| Open rates'!BJ35*0.9</f>
        <v>42120</v>
      </c>
      <c r="BK35" s="43">
        <f>'BAR BB| Open rates'!BK35*0.9</f>
        <v>41220</v>
      </c>
      <c r="BL35" s="43">
        <f>'BAR BB| Open rates'!BL35*0.9</f>
        <v>42120</v>
      </c>
      <c r="BM35" s="43">
        <f>'BAR BB| Open rates'!BM35*0.9</f>
        <v>41220</v>
      </c>
      <c r="BN35" s="43">
        <f>'BAR BB| Open rates'!BN35*0.9</f>
        <v>42120</v>
      </c>
      <c r="BO35" s="43">
        <f>'BAR BB| Open rates'!BO35*0.9</f>
        <v>45450</v>
      </c>
      <c r="BP35" s="43">
        <f>'BAR BB| Open rates'!BP35*0.9</f>
        <v>47430</v>
      </c>
    </row>
    <row r="36" spans="1:68" s="36" customFormat="1" ht="12" customHeight="1" x14ac:dyDescent="0.2">
      <c r="A36" s="237">
        <v>3</v>
      </c>
      <c r="B36" s="43">
        <f>'BAR BB| Open rates'!B36*0.9</f>
        <v>50220</v>
      </c>
      <c r="C36" s="43">
        <f>'BAR BB| Open rates'!C36*0.9</f>
        <v>49320</v>
      </c>
      <c r="D36" s="43">
        <f>'BAR BB| Open rates'!D36*0.9</f>
        <v>50220</v>
      </c>
      <c r="E36" s="43">
        <f>'BAR BB| Open rates'!E36*0.9</f>
        <v>49320</v>
      </c>
      <c r="F36" s="43">
        <f>'BAR BB| Open rates'!F36*0.9</f>
        <v>52650</v>
      </c>
      <c r="G36" s="43">
        <f>'BAR BB| Open rates'!G36*0.9</f>
        <v>50220</v>
      </c>
      <c r="H36" s="43">
        <f>'BAR BB| Open rates'!H36*0.9</f>
        <v>67410</v>
      </c>
      <c r="I36" s="43">
        <f>'BAR BB| Open rates'!I36*0.9</f>
        <v>73620</v>
      </c>
      <c r="J36" s="43">
        <f>'BAR BB| Open rates'!J36*0.9</f>
        <v>90810</v>
      </c>
      <c r="K36" s="43">
        <f>'BAR BB| Open rates'!K36*0.9</f>
        <v>69840</v>
      </c>
      <c r="L36" s="43">
        <f>'BAR BB| Open rates'!L36*0.9</f>
        <v>71820</v>
      </c>
      <c r="M36" s="43">
        <f>'BAR BB| Open rates'!M36*0.9</f>
        <v>69840</v>
      </c>
      <c r="N36" s="43">
        <f>'BAR BB| Open rates'!N36*0.9</f>
        <v>73620</v>
      </c>
      <c r="O36" s="43">
        <f>'BAR BB| Open rates'!O36*0.9</f>
        <v>75420</v>
      </c>
      <c r="P36" s="43">
        <f>'BAR BB| Open rates'!P36*0.9</f>
        <v>73620</v>
      </c>
      <c r="Q36" s="43">
        <f>'BAR BB| Open rates'!Q36*0.9</f>
        <v>75420</v>
      </c>
      <c r="R36" s="43">
        <f>'BAR BB| Open rates'!R36*0.9</f>
        <v>73620</v>
      </c>
      <c r="S36" s="43">
        <f>'BAR BB| Open rates'!S36*0.9</f>
        <v>75420</v>
      </c>
      <c r="T36" s="43">
        <f>'BAR BB| Open rates'!T36*0.9</f>
        <v>73620</v>
      </c>
      <c r="U36" s="43">
        <f>'BAR BB| Open rates'!U36*0.9</f>
        <v>75420</v>
      </c>
      <c r="V36" s="43">
        <f>'BAR BB| Open rates'!V36*0.9</f>
        <v>73620</v>
      </c>
      <c r="W36" s="43">
        <f>'BAR BB| Open rates'!W36*0.9</f>
        <v>75420</v>
      </c>
      <c r="X36" s="43">
        <f>'BAR BB| Open rates'!X36*0.9</f>
        <v>73620</v>
      </c>
      <c r="Y36" s="43">
        <f>'BAR BB| Open rates'!Y36*0.9</f>
        <v>75420</v>
      </c>
      <c r="Z36" s="43">
        <f>'BAR BB| Open rates'!Z36*0.9</f>
        <v>73620</v>
      </c>
      <c r="AA36" s="43">
        <f>'BAR BB| Open rates'!AA36*0.9</f>
        <v>75420</v>
      </c>
      <c r="AB36" s="43">
        <f>'BAR BB| Open rates'!AB36*0.9</f>
        <v>73620</v>
      </c>
      <c r="AC36" s="43">
        <f>'BAR BB| Open rates'!AC36*0.9</f>
        <v>75420</v>
      </c>
      <c r="AD36" s="43">
        <f>'BAR BB| Open rates'!AD36*0.9</f>
        <v>69840</v>
      </c>
      <c r="AE36" s="43">
        <f>'BAR BB| Open rates'!AE36*0.9</f>
        <v>71820</v>
      </c>
      <c r="AF36" s="43">
        <f>'BAR BB| Open rates'!AF36*0.9</f>
        <v>69840</v>
      </c>
      <c r="AG36" s="43">
        <f>'BAR BB| Open rates'!AG36*0.9</f>
        <v>54630</v>
      </c>
      <c r="AH36" s="43">
        <f>'BAR BB| Open rates'!AH36*0.9</f>
        <v>54630</v>
      </c>
      <c r="AI36" s="43">
        <f>'BAR BB| Open rates'!AI36*0.9</f>
        <v>52650</v>
      </c>
      <c r="AJ36" s="43">
        <f>'BAR BB| Open rates'!AJ36*0.9</f>
        <v>54630</v>
      </c>
      <c r="AK36" s="43">
        <f>'BAR BB| Open rates'!AK36*0.9</f>
        <v>52650</v>
      </c>
      <c r="AL36" s="43">
        <f>'BAR BB| Open rates'!AL36*0.9</f>
        <v>54630</v>
      </c>
      <c r="AM36" s="43">
        <f>'BAR BB| Open rates'!AM36*0.9</f>
        <v>52650</v>
      </c>
      <c r="AN36" s="43">
        <f>'BAR BB| Open rates'!AN36*0.9</f>
        <v>54630</v>
      </c>
      <c r="AO36" s="43">
        <f>'BAR BB| Open rates'!AO36*0.9</f>
        <v>52650</v>
      </c>
      <c r="AP36" s="43">
        <f>'BAR BB| Open rates'!AP36*0.9</f>
        <v>51120</v>
      </c>
      <c r="AQ36" s="43">
        <f>'BAR BB| Open rates'!AQ36*0.9</f>
        <v>49320</v>
      </c>
      <c r="AR36" s="43">
        <f>'BAR BB| Open rates'!AR36*0.9</f>
        <v>51120</v>
      </c>
      <c r="AS36" s="43">
        <f>'BAR BB| Open rates'!AS36*0.9</f>
        <v>49320</v>
      </c>
      <c r="AT36" s="43">
        <f>'BAR BB| Open rates'!AT36*0.9</f>
        <v>51120</v>
      </c>
      <c r="AU36" s="43">
        <f>'BAR BB| Open rates'!AU36*0.9</f>
        <v>49320</v>
      </c>
      <c r="AV36" s="43">
        <f>'BAR BB| Open rates'!AV36*0.9</f>
        <v>51120</v>
      </c>
      <c r="AW36" s="43">
        <f>'BAR BB| Open rates'!AW36*0.9</f>
        <v>49320</v>
      </c>
      <c r="AX36" s="43">
        <f>'BAR BB| Open rates'!AX36*0.9</f>
        <v>51120</v>
      </c>
      <c r="AY36" s="43">
        <f>'BAR BB| Open rates'!AY36*0.9</f>
        <v>52650</v>
      </c>
      <c r="AZ36" s="43">
        <f>'BAR BB| Open rates'!AZ36*0.9</f>
        <v>54630</v>
      </c>
      <c r="BA36" s="43">
        <f>'BAR BB| Open rates'!BA36*0.9</f>
        <v>48420</v>
      </c>
      <c r="BB36" s="43">
        <f>'BAR BB| Open rates'!BB36*0.9</f>
        <v>43920</v>
      </c>
      <c r="BC36" s="43">
        <f>'BAR BB| Open rates'!BC36*0.9</f>
        <v>44820</v>
      </c>
      <c r="BD36" s="43">
        <f>'BAR BB| Open rates'!BD36*0.9</f>
        <v>43920</v>
      </c>
      <c r="BE36" s="43">
        <f>'BAR BB| Open rates'!BE36*0.9</f>
        <v>44820</v>
      </c>
      <c r="BF36" s="43">
        <f>'BAR BB| Open rates'!BF36*0.9</f>
        <v>43920</v>
      </c>
      <c r="BG36" s="43">
        <f>'BAR BB| Open rates'!BG36*0.9</f>
        <v>44820</v>
      </c>
      <c r="BH36" s="43">
        <f>'BAR BB| Open rates'!BH36*0.9</f>
        <v>43920</v>
      </c>
      <c r="BI36" s="43">
        <f>'BAR BB| Open rates'!BI36*0.9</f>
        <v>43920</v>
      </c>
      <c r="BJ36" s="43">
        <f>'BAR BB| Open rates'!BJ36*0.9</f>
        <v>44820</v>
      </c>
      <c r="BK36" s="43">
        <f>'BAR BB| Open rates'!BK36*0.9</f>
        <v>43920</v>
      </c>
      <c r="BL36" s="43">
        <f>'BAR BB| Open rates'!BL36*0.9</f>
        <v>44820</v>
      </c>
      <c r="BM36" s="43">
        <f>'BAR BB| Open rates'!BM36*0.9</f>
        <v>43920</v>
      </c>
      <c r="BN36" s="43">
        <f>'BAR BB| Open rates'!BN36*0.9</f>
        <v>44820</v>
      </c>
      <c r="BO36" s="43">
        <f>'BAR BB| Open rates'!BO36*0.9</f>
        <v>48150</v>
      </c>
      <c r="BP36" s="43">
        <f>'BAR BB| Open rates'!BP36*0.9</f>
        <v>50130</v>
      </c>
    </row>
    <row r="37" spans="1:68" s="36" customFormat="1" ht="12" customHeight="1" x14ac:dyDescent="0.2">
      <c r="A37" s="237">
        <v>4</v>
      </c>
      <c r="B37" s="43">
        <f>'BAR BB| Open rates'!B37*0.9</f>
        <v>52920</v>
      </c>
      <c r="C37" s="43">
        <f>'BAR BB| Open rates'!C37*0.9</f>
        <v>52020</v>
      </c>
      <c r="D37" s="43">
        <f>'BAR BB| Open rates'!D37*0.9</f>
        <v>52920</v>
      </c>
      <c r="E37" s="43">
        <f>'BAR BB| Open rates'!E37*0.9</f>
        <v>52020</v>
      </c>
      <c r="F37" s="43">
        <f>'BAR BB| Open rates'!F37*0.9</f>
        <v>55350</v>
      </c>
      <c r="G37" s="43">
        <f>'BAR BB| Open rates'!G37*0.9</f>
        <v>52920</v>
      </c>
      <c r="H37" s="43">
        <f>'BAR BB| Open rates'!H37*0.9</f>
        <v>70110</v>
      </c>
      <c r="I37" s="43">
        <f>'BAR BB| Open rates'!I37*0.9</f>
        <v>76320</v>
      </c>
      <c r="J37" s="43">
        <f>'BAR BB| Open rates'!J37*0.9</f>
        <v>93510</v>
      </c>
      <c r="K37" s="43">
        <f>'BAR BB| Open rates'!K37*0.9</f>
        <v>72540</v>
      </c>
      <c r="L37" s="43">
        <f>'BAR BB| Open rates'!L37*0.9</f>
        <v>74520</v>
      </c>
      <c r="M37" s="43">
        <f>'BAR BB| Open rates'!M37*0.9</f>
        <v>72540</v>
      </c>
      <c r="N37" s="43">
        <f>'BAR BB| Open rates'!N37*0.9</f>
        <v>76320</v>
      </c>
      <c r="O37" s="43">
        <f>'BAR BB| Open rates'!O37*0.9</f>
        <v>78120</v>
      </c>
      <c r="P37" s="43">
        <f>'BAR BB| Open rates'!P37*0.9</f>
        <v>76320</v>
      </c>
      <c r="Q37" s="43">
        <f>'BAR BB| Open rates'!Q37*0.9</f>
        <v>78120</v>
      </c>
      <c r="R37" s="43">
        <f>'BAR BB| Open rates'!R37*0.9</f>
        <v>76320</v>
      </c>
      <c r="S37" s="43">
        <f>'BAR BB| Open rates'!S37*0.9</f>
        <v>78120</v>
      </c>
      <c r="T37" s="43">
        <f>'BAR BB| Open rates'!T37*0.9</f>
        <v>76320</v>
      </c>
      <c r="U37" s="43">
        <f>'BAR BB| Open rates'!U37*0.9</f>
        <v>78120</v>
      </c>
      <c r="V37" s="43">
        <f>'BAR BB| Open rates'!V37*0.9</f>
        <v>76320</v>
      </c>
      <c r="W37" s="43">
        <f>'BAR BB| Open rates'!W37*0.9</f>
        <v>78120</v>
      </c>
      <c r="X37" s="43">
        <f>'BAR BB| Open rates'!X37*0.9</f>
        <v>76320</v>
      </c>
      <c r="Y37" s="43">
        <f>'BAR BB| Open rates'!Y37*0.9</f>
        <v>78120</v>
      </c>
      <c r="Z37" s="43">
        <f>'BAR BB| Open rates'!Z37*0.9</f>
        <v>76320</v>
      </c>
      <c r="AA37" s="43">
        <f>'BAR BB| Open rates'!AA37*0.9</f>
        <v>78120</v>
      </c>
      <c r="AB37" s="43">
        <f>'BAR BB| Open rates'!AB37*0.9</f>
        <v>76320</v>
      </c>
      <c r="AC37" s="43">
        <f>'BAR BB| Open rates'!AC37*0.9</f>
        <v>78120</v>
      </c>
      <c r="AD37" s="43">
        <f>'BAR BB| Open rates'!AD37*0.9</f>
        <v>72540</v>
      </c>
      <c r="AE37" s="43">
        <f>'BAR BB| Open rates'!AE37*0.9</f>
        <v>74520</v>
      </c>
      <c r="AF37" s="43">
        <f>'BAR BB| Open rates'!AF37*0.9</f>
        <v>72540</v>
      </c>
      <c r="AG37" s="43">
        <f>'BAR BB| Open rates'!AG37*0.9</f>
        <v>57330</v>
      </c>
      <c r="AH37" s="43">
        <f>'BAR BB| Open rates'!AH37*0.9</f>
        <v>57330</v>
      </c>
      <c r="AI37" s="43">
        <f>'BAR BB| Open rates'!AI37*0.9</f>
        <v>55350</v>
      </c>
      <c r="AJ37" s="43">
        <f>'BAR BB| Open rates'!AJ37*0.9</f>
        <v>57330</v>
      </c>
      <c r="AK37" s="43">
        <f>'BAR BB| Open rates'!AK37*0.9</f>
        <v>55350</v>
      </c>
      <c r="AL37" s="43">
        <f>'BAR BB| Open rates'!AL37*0.9</f>
        <v>57330</v>
      </c>
      <c r="AM37" s="43">
        <f>'BAR BB| Open rates'!AM37*0.9</f>
        <v>55350</v>
      </c>
      <c r="AN37" s="43">
        <f>'BAR BB| Open rates'!AN37*0.9</f>
        <v>57330</v>
      </c>
      <c r="AO37" s="43">
        <f>'BAR BB| Open rates'!AO37*0.9</f>
        <v>55350</v>
      </c>
      <c r="AP37" s="43">
        <f>'BAR BB| Open rates'!AP37*0.9</f>
        <v>53820</v>
      </c>
      <c r="AQ37" s="43">
        <f>'BAR BB| Open rates'!AQ37*0.9</f>
        <v>52020</v>
      </c>
      <c r="AR37" s="43">
        <f>'BAR BB| Open rates'!AR37*0.9</f>
        <v>53820</v>
      </c>
      <c r="AS37" s="43">
        <f>'BAR BB| Open rates'!AS37*0.9</f>
        <v>52020</v>
      </c>
      <c r="AT37" s="43">
        <f>'BAR BB| Open rates'!AT37*0.9</f>
        <v>53820</v>
      </c>
      <c r="AU37" s="43">
        <f>'BAR BB| Open rates'!AU37*0.9</f>
        <v>52020</v>
      </c>
      <c r="AV37" s="43">
        <f>'BAR BB| Open rates'!AV37*0.9</f>
        <v>53820</v>
      </c>
      <c r="AW37" s="43">
        <f>'BAR BB| Open rates'!AW37*0.9</f>
        <v>52020</v>
      </c>
      <c r="AX37" s="43">
        <f>'BAR BB| Open rates'!AX37*0.9</f>
        <v>53820</v>
      </c>
      <c r="AY37" s="43">
        <f>'BAR BB| Open rates'!AY37*0.9</f>
        <v>55350</v>
      </c>
      <c r="AZ37" s="43">
        <f>'BAR BB| Open rates'!AZ37*0.9</f>
        <v>57330</v>
      </c>
      <c r="BA37" s="43">
        <f>'BAR BB| Open rates'!BA37*0.9</f>
        <v>51120</v>
      </c>
      <c r="BB37" s="43">
        <f>'BAR BB| Open rates'!BB37*0.9</f>
        <v>46620</v>
      </c>
      <c r="BC37" s="43">
        <f>'BAR BB| Open rates'!BC37*0.9</f>
        <v>47520</v>
      </c>
      <c r="BD37" s="43">
        <f>'BAR BB| Open rates'!BD37*0.9</f>
        <v>46620</v>
      </c>
      <c r="BE37" s="43">
        <f>'BAR BB| Open rates'!BE37*0.9</f>
        <v>47520</v>
      </c>
      <c r="BF37" s="43">
        <f>'BAR BB| Open rates'!BF37*0.9</f>
        <v>46620</v>
      </c>
      <c r="BG37" s="43">
        <f>'BAR BB| Open rates'!BG37*0.9</f>
        <v>47520</v>
      </c>
      <c r="BH37" s="43">
        <f>'BAR BB| Open rates'!BH37*0.9</f>
        <v>46620</v>
      </c>
      <c r="BI37" s="43">
        <f>'BAR BB| Open rates'!BI37*0.9</f>
        <v>46620</v>
      </c>
      <c r="BJ37" s="43">
        <f>'BAR BB| Open rates'!BJ37*0.9</f>
        <v>47520</v>
      </c>
      <c r="BK37" s="43">
        <f>'BAR BB| Open rates'!BK37*0.9</f>
        <v>46620</v>
      </c>
      <c r="BL37" s="43">
        <f>'BAR BB| Open rates'!BL37*0.9</f>
        <v>47520</v>
      </c>
      <c r="BM37" s="43">
        <f>'BAR BB| Open rates'!BM37*0.9</f>
        <v>46620</v>
      </c>
      <c r="BN37" s="43">
        <f>'BAR BB| Open rates'!BN37*0.9</f>
        <v>47520</v>
      </c>
      <c r="BO37" s="43">
        <f>'BAR BB| Open rates'!BO37*0.9</f>
        <v>50850</v>
      </c>
      <c r="BP37" s="43">
        <f>'BAR BB| Open rates'!BP37*0.9</f>
        <v>52830</v>
      </c>
    </row>
    <row r="38" spans="1:68" s="36" customFormat="1" ht="12" customHeight="1" x14ac:dyDescent="0.2">
      <c r="A38" s="237">
        <v>5</v>
      </c>
      <c r="B38" s="43">
        <f>'BAR BB| Open rates'!B38*0.9</f>
        <v>55620</v>
      </c>
      <c r="C38" s="43">
        <f>'BAR BB| Open rates'!C38*0.9</f>
        <v>54720</v>
      </c>
      <c r="D38" s="43">
        <f>'BAR BB| Open rates'!D38*0.9</f>
        <v>55620</v>
      </c>
      <c r="E38" s="43">
        <f>'BAR BB| Open rates'!E38*0.9</f>
        <v>54720</v>
      </c>
      <c r="F38" s="43">
        <f>'BAR BB| Open rates'!F38*0.9</f>
        <v>58050</v>
      </c>
      <c r="G38" s="43">
        <f>'BAR BB| Open rates'!G38*0.9</f>
        <v>55620</v>
      </c>
      <c r="H38" s="43">
        <f>'BAR BB| Open rates'!H38*0.9</f>
        <v>72810</v>
      </c>
      <c r="I38" s="43">
        <f>'BAR BB| Open rates'!I38*0.9</f>
        <v>79020</v>
      </c>
      <c r="J38" s="43">
        <f>'BAR BB| Open rates'!J38*0.9</f>
        <v>96210</v>
      </c>
      <c r="K38" s="43">
        <f>'BAR BB| Open rates'!K38*0.9</f>
        <v>75240</v>
      </c>
      <c r="L38" s="43">
        <f>'BAR BB| Open rates'!L38*0.9</f>
        <v>77220</v>
      </c>
      <c r="M38" s="43">
        <f>'BAR BB| Open rates'!M38*0.9</f>
        <v>75240</v>
      </c>
      <c r="N38" s="43">
        <f>'BAR BB| Open rates'!N38*0.9</f>
        <v>79020</v>
      </c>
      <c r="O38" s="43">
        <f>'BAR BB| Open rates'!O38*0.9</f>
        <v>80820</v>
      </c>
      <c r="P38" s="43">
        <f>'BAR BB| Open rates'!P38*0.9</f>
        <v>79020</v>
      </c>
      <c r="Q38" s="43">
        <f>'BAR BB| Open rates'!Q38*0.9</f>
        <v>80820</v>
      </c>
      <c r="R38" s="43">
        <f>'BAR BB| Open rates'!R38*0.9</f>
        <v>79020</v>
      </c>
      <c r="S38" s="43">
        <f>'BAR BB| Open rates'!S38*0.9</f>
        <v>80820</v>
      </c>
      <c r="T38" s="43">
        <f>'BAR BB| Open rates'!T38*0.9</f>
        <v>79020</v>
      </c>
      <c r="U38" s="43">
        <f>'BAR BB| Open rates'!U38*0.9</f>
        <v>80820</v>
      </c>
      <c r="V38" s="43">
        <f>'BAR BB| Open rates'!V38*0.9</f>
        <v>79020</v>
      </c>
      <c r="W38" s="43">
        <f>'BAR BB| Open rates'!W38*0.9</f>
        <v>80820</v>
      </c>
      <c r="X38" s="43">
        <f>'BAR BB| Open rates'!X38*0.9</f>
        <v>79020</v>
      </c>
      <c r="Y38" s="43">
        <f>'BAR BB| Open rates'!Y38*0.9</f>
        <v>80820</v>
      </c>
      <c r="Z38" s="43">
        <f>'BAR BB| Open rates'!Z38*0.9</f>
        <v>79020</v>
      </c>
      <c r="AA38" s="43">
        <f>'BAR BB| Open rates'!AA38*0.9</f>
        <v>80820</v>
      </c>
      <c r="AB38" s="43">
        <f>'BAR BB| Open rates'!AB38*0.9</f>
        <v>79020</v>
      </c>
      <c r="AC38" s="43">
        <f>'BAR BB| Open rates'!AC38*0.9</f>
        <v>80820</v>
      </c>
      <c r="AD38" s="43">
        <f>'BAR BB| Open rates'!AD38*0.9</f>
        <v>75240</v>
      </c>
      <c r="AE38" s="43">
        <f>'BAR BB| Open rates'!AE38*0.9</f>
        <v>77220</v>
      </c>
      <c r="AF38" s="43">
        <f>'BAR BB| Open rates'!AF38*0.9</f>
        <v>75240</v>
      </c>
      <c r="AG38" s="43">
        <f>'BAR BB| Open rates'!AG38*0.9</f>
        <v>60030</v>
      </c>
      <c r="AH38" s="43">
        <f>'BAR BB| Open rates'!AH38*0.9</f>
        <v>60030</v>
      </c>
      <c r="AI38" s="43">
        <f>'BAR BB| Open rates'!AI38*0.9</f>
        <v>58050</v>
      </c>
      <c r="AJ38" s="43">
        <f>'BAR BB| Open rates'!AJ38*0.9</f>
        <v>60030</v>
      </c>
      <c r="AK38" s="43">
        <f>'BAR BB| Open rates'!AK38*0.9</f>
        <v>58050</v>
      </c>
      <c r="AL38" s="43">
        <f>'BAR BB| Open rates'!AL38*0.9</f>
        <v>60030</v>
      </c>
      <c r="AM38" s="43">
        <f>'BAR BB| Open rates'!AM38*0.9</f>
        <v>58050</v>
      </c>
      <c r="AN38" s="43">
        <f>'BAR BB| Open rates'!AN38*0.9</f>
        <v>60030</v>
      </c>
      <c r="AO38" s="43">
        <f>'BAR BB| Open rates'!AO38*0.9</f>
        <v>58050</v>
      </c>
      <c r="AP38" s="43">
        <f>'BAR BB| Open rates'!AP38*0.9</f>
        <v>56520</v>
      </c>
      <c r="AQ38" s="43">
        <f>'BAR BB| Open rates'!AQ38*0.9</f>
        <v>54720</v>
      </c>
      <c r="AR38" s="43">
        <f>'BAR BB| Open rates'!AR38*0.9</f>
        <v>56520</v>
      </c>
      <c r="AS38" s="43">
        <f>'BAR BB| Open rates'!AS38*0.9</f>
        <v>54720</v>
      </c>
      <c r="AT38" s="43">
        <f>'BAR BB| Open rates'!AT38*0.9</f>
        <v>56520</v>
      </c>
      <c r="AU38" s="43">
        <f>'BAR BB| Open rates'!AU38*0.9</f>
        <v>54720</v>
      </c>
      <c r="AV38" s="43">
        <f>'BAR BB| Open rates'!AV38*0.9</f>
        <v>56520</v>
      </c>
      <c r="AW38" s="43">
        <f>'BAR BB| Open rates'!AW38*0.9</f>
        <v>54720</v>
      </c>
      <c r="AX38" s="43">
        <f>'BAR BB| Open rates'!AX38*0.9</f>
        <v>56520</v>
      </c>
      <c r="AY38" s="43">
        <f>'BAR BB| Open rates'!AY38*0.9</f>
        <v>58050</v>
      </c>
      <c r="AZ38" s="43">
        <f>'BAR BB| Open rates'!AZ38*0.9</f>
        <v>60030</v>
      </c>
      <c r="BA38" s="43">
        <f>'BAR BB| Open rates'!BA38*0.9</f>
        <v>53820</v>
      </c>
      <c r="BB38" s="43">
        <f>'BAR BB| Open rates'!BB38*0.9</f>
        <v>49320</v>
      </c>
      <c r="BC38" s="43">
        <f>'BAR BB| Open rates'!BC38*0.9</f>
        <v>50220</v>
      </c>
      <c r="BD38" s="43">
        <f>'BAR BB| Open rates'!BD38*0.9</f>
        <v>49320</v>
      </c>
      <c r="BE38" s="43">
        <f>'BAR BB| Open rates'!BE38*0.9</f>
        <v>50220</v>
      </c>
      <c r="BF38" s="43">
        <f>'BAR BB| Open rates'!BF38*0.9</f>
        <v>49320</v>
      </c>
      <c r="BG38" s="43">
        <f>'BAR BB| Open rates'!BG38*0.9</f>
        <v>50220</v>
      </c>
      <c r="BH38" s="43">
        <f>'BAR BB| Open rates'!BH38*0.9</f>
        <v>49320</v>
      </c>
      <c r="BI38" s="43">
        <f>'BAR BB| Open rates'!BI38*0.9</f>
        <v>49320</v>
      </c>
      <c r="BJ38" s="43">
        <f>'BAR BB| Open rates'!BJ38*0.9</f>
        <v>50220</v>
      </c>
      <c r="BK38" s="43">
        <f>'BAR BB| Open rates'!BK38*0.9</f>
        <v>49320</v>
      </c>
      <c r="BL38" s="43">
        <f>'BAR BB| Open rates'!BL38*0.9</f>
        <v>50220</v>
      </c>
      <c r="BM38" s="43">
        <f>'BAR BB| Open rates'!BM38*0.9</f>
        <v>49320</v>
      </c>
      <c r="BN38" s="43">
        <f>'BAR BB| Open rates'!BN38*0.9</f>
        <v>50220</v>
      </c>
      <c r="BO38" s="43">
        <f>'BAR BB| Open rates'!BO38*0.9</f>
        <v>53550</v>
      </c>
      <c r="BP38" s="43">
        <f>'BAR BB| Open rates'!BP38*0.9</f>
        <v>55530</v>
      </c>
    </row>
    <row r="39" spans="1:68" s="36" customFormat="1" ht="12" customHeight="1" x14ac:dyDescent="0.2">
      <c r="A39" s="237">
        <v>6</v>
      </c>
      <c r="B39" s="43">
        <f>'BAR BB| Open rates'!B39*0.9</f>
        <v>58320</v>
      </c>
      <c r="C39" s="43">
        <f>'BAR BB| Open rates'!C39*0.9</f>
        <v>57420</v>
      </c>
      <c r="D39" s="43">
        <f>'BAR BB| Open rates'!D39*0.9</f>
        <v>58320</v>
      </c>
      <c r="E39" s="43">
        <f>'BAR BB| Open rates'!E39*0.9</f>
        <v>57420</v>
      </c>
      <c r="F39" s="43">
        <f>'BAR BB| Open rates'!F39*0.9</f>
        <v>60750</v>
      </c>
      <c r="G39" s="43">
        <f>'BAR BB| Open rates'!G39*0.9</f>
        <v>58320</v>
      </c>
      <c r="H39" s="43">
        <f>'BAR BB| Open rates'!H39*0.9</f>
        <v>75510</v>
      </c>
      <c r="I39" s="43">
        <f>'BAR BB| Open rates'!I39*0.9</f>
        <v>81720</v>
      </c>
      <c r="J39" s="43">
        <f>'BAR BB| Open rates'!J39*0.9</f>
        <v>98910</v>
      </c>
      <c r="K39" s="43">
        <f>'BAR BB| Open rates'!K39*0.9</f>
        <v>77940</v>
      </c>
      <c r="L39" s="43">
        <f>'BAR BB| Open rates'!L39*0.9</f>
        <v>79920</v>
      </c>
      <c r="M39" s="43">
        <f>'BAR BB| Open rates'!M39*0.9</f>
        <v>77940</v>
      </c>
      <c r="N39" s="43">
        <f>'BAR BB| Open rates'!N39*0.9</f>
        <v>81720</v>
      </c>
      <c r="O39" s="43">
        <f>'BAR BB| Open rates'!O39*0.9</f>
        <v>83520</v>
      </c>
      <c r="P39" s="43">
        <f>'BAR BB| Open rates'!P39*0.9</f>
        <v>81720</v>
      </c>
      <c r="Q39" s="43">
        <f>'BAR BB| Open rates'!Q39*0.9</f>
        <v>83520</v>
      </c>
      <c r="R39" s="43">
        <f>'BAR BB| Open rates'!R39*0.9</f>
        <v>81720</v>
      </c>
      <c r="S39" s="43">
        <f>'BAR BB| Open rates'!S39*0.9</f>
        <v>83520</v>
      </c>
      <c r="T39" s="43">
        <f>'BAR BB| Open rates'!T39*0.9</f>
        <v>81720</v>
      </c>
      <c r="U39" s="43">
        <f>'BAR BB| Open rates'!U39*0.9</f>
        <v>83520</v>
      </c>
      <c r="V39" s="43">
        <f>'BAR BB| Open rates'!V39*0.9</f>
        <v>81720</v>
      </c>
      <c r="W39" s="43">
        <f>'BAR BB| Open rates'!W39*0.9</f>
        <v>83520</v>
      </c>
      <c r="X39" s="43">
        <f>'BAR BB| Open rates'!X39*0.9</f>
        <v>81720</v>
      </c>
      <c r="Y39" s="43">
        <f>'BAR BB| Open rates'!Y39*0.9</f>
        <v>83520</v>
      </c>
      <c r="Z39" s="43">
        <f>'BAR BB| Open rates'!Z39*0.9</f>
        <v>81720</v>
      </c>
      <c r="AA39" s="43">
        <f>'BAR BB| Open rates'!AA39*0.9</f>
        <v>83520</v>
      </c>
      <c r="AB39" s="43">
        <f>'BAR BB| Open rates'!AB39*0.9</f>
        <v>81720</v>
      </c>
      <c r="AC39" s="43">
        <f>'BAR BB| Open rates'!AC39*0.9</f>
        <v>83520</v>
      </c>
      <c r="AD39" s="43">
        <f>'BAR BB| Open rates'!AD39*0.9</f>
        <v>77940</v>
      </c>
      <c r="AE39" s="43">
        <f>'BAR BB| Open rates'!AE39*0.9</f>
        <v>79920</v>
      </c>
      <c r="AF39" s="43">
        <f>'BAR BB| Open rates'!AF39*0.9</f>
        <v>77940</v>
      </c>
      <c r="AG39" s="43">
        <f>'BAR BB| Open rates'!AG39*0.9</f>
        <v>62730</v>
      </c>
      <c r="AH39" s="43">
        <f>'BAR BB| Open rates'!AH39*0.9</f>
        <v>62730</v>
      </c>
      <c r="AI39" s="43">
        <f>'BAR BB| Open rates'!AI39*0.9</f>
        <v>60750</v>
      </c>
      <c r="AJ39" s="43">
        <f>'BAR BB| Open rates'!AJ39*0.9</f>
        <v>62730</v>
      </c>
      <c r="AK39" s="43">
        <f>'BAR BB| Open rates'!AK39*0.9</f>
        <v>60750</v>
      </c>
      <c r="AL39" s="43">
        <f>'BAR BB| Open rates'!AL39*0.9</f>
        <v>62730</v>
      </c>
      <c r="AM39" s="43">
        <f>'BAR BB| Open rates'!AM39*0.9</f>
        <v>60750</v>
      </c>
      <c r="AN39" s="43">
        <f>'BAR BB| Open rates'!AN39*0.9</f>
        <v>62730</v>
      </c>
      <c r="AO39" s="43">
        <f>'BAR BB| Open rates'!AO39*0.9</f>
        <v>60750</v>
      </c>
      <c r="AP39" s="43">
        <f>'BAR BB| Open rates'!AP39*0.9</f>
        <v>59220</v>
      </c>
      <c r="AQ39" s="43">
        <f>'BAR BB| Open rates'!AQ39*0.9</f>
        <v>57420</v>
      </c>
      <c r="AR39" s="43">
        <f>'BAR BB| Open rates'!AR39*0.9</f>
        <v>59220</v>
      </c>
      <c r="AS39" s="43">
        <f>'BAR BB| Open rates'!AS39*0.9</f>
        <v>57420</v>
      </c>
      <c r="AT39" s="43">
        <f>'BAR BB| Open rates'!AT39*0.9</f>
        <v>59220</v>
      </c>
      <c r="AU39" s="43">
        <f>'BAR BB| Open rates'!AU39*0.9</f>
        <v>57420</v>
      </c>
      <c r="AV39" s="43">
        <f>'BAR BB| Open rates'!AV39*0.9</f>
        <v>59220</v>
      </c>
      <c r="AW39" s="43">
        <f>'BAR BB| Open rates'!AW39*0.9</f>
        <v>57420</v>
      </c>
      <c r="AX39" s="43">
        <f>'BAR BB| Open rates'!AX39*0.9</f>
        <v>59220</v>
      </c>
      <c r="AY39" s="43">
        <f>'BAR BB| Open rates'!AY39*0.9</f>
        <v>60750</v>
      </c>
      <c r="AZ39" s="43">
        <f>'BAR BB| Open rates'!AZ39*0.9</f>
        <v>62730</v>
      </c>
      <c r="BA39" s="43">
        <f>'BAR BB| Open rates'!BA39*0.9</f>
        <v>56520</v>
      </c>
      <c r="BB39" s="43">
        <f>'BAR BB| Open rates'!BB39*0.9</f>
        <v>52020</v>
      </c>
      <c r="BC39" s="43">
        <f>'BAR BB| Open rates'!BC39*0.9</f>
        <v>52920</v>
      </c>
      <c r="BD39" s="43">
        <f>'BAR BB| Open rates'!BD39*0.9</f>
        <v>52020</v>
      </c>
      <c r="BE39" s="43">
        <f>'BAR BB| Open rates'!BE39*0.9</f>
        <v>52920</v>
      </c>
      <c r="BF39" s="43">
        <f>'BAR BB| Open rates'!BF39*0.9</f>
        <v>52020</v>
      </c>
      <c r="BG39" s="43">
        <f>'BAR BB| Open rates'!BG39*0.9</f>
        <v>52920</v>
      </c>
      <c r="BH39" s="43">
        <f>'BAR BB| Open rates'!BH39*0.9</f>
        <v>52020</v>
      </c>
      <c r="BI39" s="43">
        <f>'BAR BB| Open rates'!BI39*0.9</f>
        <v>52020</v>
      </c>
      <c r="BJ39" s="43">
        <f>'BAR BB| Open rates'!BJ39*0.9</f>
        <v>52920</v>
      </c>
      <c r="BK39" s="43">
        <f>'BAR BB| Open rates'!BK39*0.9</f>
        <v>52020</v>
      </c>
      <c r="BL39" s="43">
        <f>'BAR BB| Open rates'!BL39*0.9</f>
        <v>52920</v>
      </c>
      <c r="BM39" s="43">
        <f>'BAR BB| Open rates'!BM39*0.9</f>
        <v>52020</v>
      </c>
      <c r="BN39" s="43">
        <f>'BAR BB| Open rates'!BN39*0.9</f>
        <v>52920</v>
      </c>
      <c r="BO39" s="43">
        <f>'BAR BB| Open rates'!BO39*0.9</f>
        <v>56250</v>
      </c>
      <c r="BP39" s="43">
        <f>'BAR BB| Open rates'!BP39*0.9</f>
        <v>58230</v>
      </c>
    </row>
    <row r="40" spans="1:68" s="36" customFormat="1" ht="12" hidden="1" customHeight="1" x14ac:dyDescent="0.2">
      <c r="A40" s="236" t="s">
        <v>183</v>
      </c>
    </row>
    <row r="41" spans="1:68" s="36" customFormat="1" ht="12" hidden="1" customHeight="1" x14ac:dyDescent="0.2">
      <c r="A41" s="237">
        <v>1</v>
      </c>
    </row>
    <row r="42" spans="1:68" s="36" customFormat="1" ht="12" hidden="1" customHeight="1" x14ac:dyDescent="0.2">
      <c r="A42" s="237">
        <v>2</v>
      </c>
    </row>
    <row r="43" spans="1:68" s="36" customFormat="1" ht="12" hidden="1" customHeight="1" x14ac:dyDescent="0.2">
      <c r="A43" s="237">
        <v>3</v>
      </c>
    </row>
    <row r="44" spans="1:68" s="36" customFormat="1" ht="12" hidden="1" customHeight="1" x14ac:dyDescent="0.2">
      <c r="A44" s="237">
        <v>4</v>
      </c>
    </row>
    <row r="45" spans="1:68" s="36" customFormat="1" ht="12" hidden="1" customHeight="1" x14ac:dyDescent="0.2">
      <c r="A45" s="237">
        <v>5</v>
      </c>
    </row>
    <row r="46" spans="1:68" s="36" customFormat="1" ht="12" hidden="1" customHeight="1" x14ac:dyDescent="0.2">
      <c r="A46" s="237">
        <v>6</v>
      </c>
    </row>
    <row r="47" spans="1:68" s="36" customFormat="1" ht="12" hidden="1" customHeight="1" x14ac:dyDescent="0.2">
      <c r="A47" s="237">
        <v>7</v>
      </c>
    </row>
    <row r="48" spans="1:68"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250"/>
    </row>
    <row r="60" spans="1:1" s="33" customFormat="1" x14ac:dyDescent="0.2">
      <c r="A60" s="89"/>
    </row>
    <row r="61" spans="1:1" s="33" customFormat="1" x14ac:dyDescent="0.2">
      <c r="A61" s="369" t="s">
        <v>172</v>
      </c>
    </row>
    <row r="62" spans="1:1" s="33" customFormat="1" x14ac:dyDescent="0.2">
      <c r="A62" s="369"/>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372</v>
      </c>
    </row>
    <row r="67" spans="1:1" s="6" customFormat="1" ht="25.5" customHeight="1" x14ac:dyDescent="0.2">
      <c r="A67" s="173" t="s">
        <v>76</v>
      </c>
    </row>
    <row r="68" spans="1:1" s="6" customFormat="1" ht="25.5" customHeight="1" x14ac:dyDescent="0.2">
      <c r="A68" s="173" t="s">
        <v>442</v>
      </c>
    </row>
    <row r="69" spans="1:1" s="6" customFormat="1" ht="23.25" customHeight="1" x14ac:dyDescent="0.2">
      <c r="A69" s="173" t="s">
        <v>77</v>
      </c>
    </row>
    <row r="70" spans="1:1" s="6" customFormat="1" ht="24" customHeight="1" x14ac:dyDescent="0.2">
      <c r="A70" s="173" t="s">
        <v>78</v>
      </c>
    </row>
    <row r="71" spans="1:1" s="36" customFormat="1" ht="23.25" customHeight="1" x14ac:dyDescent="0.2">
      <c r="A71" s="175" t="s">
        <v>79</v>
      </c>
    </row>
    <row r="72" spans="1:1" s="36" customFormat="1" ht="25.5" customHeight="1" x14ac:dyDescent="0.2">
      <c r="A72" s="175" t="s">
        <v>187</v>
      </c>
    </row>
    <row r="73" spans="1:1" s="33" customFormat="1" x14ac:dyDescent="0.2">
      <c r="A73" s="89"/>
    </row>
    <row r="74" spans="1:1" s="33" customFormat="1" x14ac:dyDescent="0.2">
      <c r="A74" s="171" t="s">
        <v>81</v>
      </c>
    </row>
    <row r="75" spans="1:1" s="33" customFormat="1" ht="36" x14ac:dyDescent="0.2">
      <c r="A75" s="176" t="s">
        <v>487</v>
      </c>
    </row>
    <row r="76" spans="1:1" s="33" customFormat="1" x14ac:dyDescent="0.2"/>
    <row r="77" spans="1:1" s="33" customFormat="1" x14ac:dyDescent="0.2">
      <c r="A77" s="171" t="s">
        <v>83</v>
      </c>
    </row>
    <row r="78" spans="1:1" s="33" customFormat="1" ht="30" customHeight="1" x14ac:dyDescent="0.2">
      <c r="A78" s="256" t="s">
        <v>434</v>
      </c>
    </row>
    <row r="79" spans="1:1" s="33" customFormat="1" ht="24" x14ac:dyDescent="0.2">
      <c r="A79" s="213" t="s">
        <v>435</v>
      </c>
    </row>
    <row r="80" spans="1:1" s="33" customFormat="1" x14ac:dyDescent="0.2"/>
    <row r="81" spans="1:1" s="33" customFormat="1" ht="24" x14ac:dyDescent="0.2">
      <c r="A81" s="179" t="s">
        <v>174</v>
      </c>
    </row>
    <row r="82" spans="1:1" s="33" customFormat="1" x14ac:dyDescent="0.2"/>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row r="667"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P94"/>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7109375" defaultRowHeight="12.75" x14ac:dyDescent="0.2"/>
  <cols>
    <col min="1" max="1" width="36.7109375" style="32" customWidth="1"/>
    <col min="2" max="16384" width="9.7109375" style="32"/>
  </cols>
  <sheetData>
    <row r="1" spans="1:68" x14ac:dyDescent="0.2">
      <c r="A1" s="63" t="s">
        <v>61</v>
      </c>
    </row>
    <row r="2" spans="1:68" x14ac:dyDescent="0.2">
      <c r="A2" s="11" t="s">
        <v>51</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rates'!B6*0.87*0.9</f>
        <v>10883.7</v>
      </c>
      <c r="C6" s="57">
        <f>'BAR BB| Open rates'!C6*0.87*0.9</f>
        <v>10100.700000000001</v>
      </c>
      <c r="D6" s="57">
        <f>'BAR BB| Open rates'!D6*0.87*0.9</f>
        <v>10883.7</v>
      </c>
      <c r="E6" s="57">
        <f>'BAR BB| Open rates'!E6*0.87*0.9</f>
        <v>10100.700000000001</v>
      </c>
      <c r="F6" s="57">
        <f>'BAR BB| Open rates'!F6*0.87*0.9</f>
        <v>12997.800000000001</v>
      </c>
      <c r="G6" s="57">
        <f>'BAR BB| Open rates'!G6*0.87*0.9</f>
        <v>10883.7</v>
      </c>
      <c r="H6" s="57">
        <f>'BAR BB| Open rates'!H6*0.87*0.9</f>
        <v>10883.7</v>
      </c>
      <c r="I6" s="57">
        <f>'BAR BB| Open rates'!I6*0.87*0.9</f>
        <v>16286.4</v>
      </c>
      <c r="J6" s="57">
        <f>'BAR BB| Open rates'!J6*0.87*0.9</f>
        <v>31241.7</v>
      </c>
      <c r="K6" s="57">
        <f>'BAR BB| Open rates'!K6*0.87*0.9</f>
        <v>12997.800000000001</v>
      </c>
      <c r="L6" s="57">
        <f>'BAR BB| Open rates'!L6*0.87*0.9</f>
        <v>14720.4</v>
      </c>
      <c r="M6" s="57">
        <f>'BAR BB| Open rates'!M6*0.87*0.9</f>
        <v>12997.800000000001</v>
      </c>
      <c r="N6" s="57">
        <f>'BAR BB| Open rates'!N6*0.87*0.9</f>
        <v>16286.4</v>
      </c>
      <c r="O6" s="57">
        <f>'BAR BB| Open rates'!O6*0.87*0.9</f>
        <v>17852.400000000001</v>
      </c>
      <c r="P6" s="57">
        <f>'BAR BB| Open rates'!P6*0.87*0.9</f>
        <v>16286.4</v>
      </c>
      <c r="Q6" s="57">
        <f>'BAR BB| Open rates'!Q6*0.87*0.9</f>
        <v>17852.400000000001</v>
      </c>
      <c r="R6" s="57">
        <f>'BAR BB| Open rates'!R6*0.87*0.9</f>
        <v>16286.4</v>
      </c>
      <c r="S6" s="57">
        <f>'BAR BB| Open rates'!S6*0.87*0.9</f>
        <v>17852.400000000001</v>
      </c>
      <c r="T6" s="57">
        <f>'BAR BB| Open rates'!T6*0.87*0.9</f>
        <v>16286.4</v>
      </c>
      <c r="U6" s="57">
        <f>'BAR BB| Open rates'!U6*0.87*0.9</f>
        <v>17852.400000000001</v>
      </c>
      <c r="V6" s="57">
        <f>'BAR BB| Open rates'!V6*0.87*0.9</f>
        <v>16286.4</v>
      </c>
      <c r="W6" s="57">
        <f>'BAR BB| Open rates'!W6*0.87*0.9</f>
        <v>17852.400000000001</v>
      </c>
      <c r="X6" s="57">
        <f>'BAR BB| Open rates'!X6*0.87*0.9</f>
        <v>16286.4</v>
      </c>
      <c r="Y6" s="57">
        <f>'BAR BB| Open rates'!Y6*0.87*0.9</f>
        <v>17852.400000000001</v>
      </c>
      <c r="Z6" s="57">
        <f>'BAR BB| Open rates'!Z6*0.87*0.9</f>
        <v>16286.4</v>
      </c>
      <c r="AA6" s="57">
        <f>'BAR BB| Open rates'!AA6*0.87*0.9</f>
        <v>17852.400000000001</v>
      </c>
      <c r="AB6" s="57">
        <f>'BAR BB| Open rates'!AB6*0.87*0.9</f>
        <v>16286.4</v>
      </c>
      <c r="AC6" s="57">
        <f>'BAR BB| Open rates'!AC6*0.87*0.9</f>
        <v>17852.400000000001</v>
      </c>
      <c r="AD6" s="57">
        <f>'BAR BB| Open rates'!AD6*0.87*0.9</f>
        <v>12997.800000000001</v>
      </c>
      <c r="AE6" s="57">
        <f>'BAR BB| Open rates'!AE6*0.87*0.9</f>
        <v>14720.4</v>
      </c>
      <c r="AF6" s="57">
        <f>'BAR BB| Open rates'!AF6*0.87*0.9</f>
        <v>12997.800000000001</v>
      </c>
      <c r="AG6" s="57">
        <f>'BAR BB| Open rates'!AG6*0.87*0.9</f>
        <v>14720.4</v>
      </c>
      <c r="AH6" s="57">
        <f>'BAR BB| Open rates'!AH6*0.87*0.9</f>
        <v>14720.4</v>
      </c>
      <c r="AI6" s="57">
        <f>'BAR BB| Open rates'!AI6*0.87*0.9</f>
        <v>12997.800000000001</v>
      </c>
      <c r="AJ6" s="57">
        <f>'BAR BB| Open rates'!AJ6*0.87*0.9</f>
        <v>14720.4</v>
      </c>
      <c r="AK6" s="57">
        <f>'BAR BB| Open rates'!AK6*0.87*0.9</f>
        <v>12997.800000000001</v>
      </c>
      <c r="AL6" s="57">
        <f>'BAR BB| Open rates'!AL6*0.87*0.9</f>
        <v>14720.4</v>
      </c>
      <c r="AM6" s="57">
        <f>'BAR BB| Open rates'!AM6*0.87*0.9</f>
        <v>12997.800000000001</v>
      </c>
      <c r="AN6" s="57">
        <f>'BAR BB| Open rates'!AN6*0.87*0.9</f>
        <v>14720.4</v>
      </c>
      <c r="AO6" s="57">
        <f>'BAR BB| Open rates'!AO6*0.87*0.9</f>
        <v>12997.800000000001</v>
      </c>
      <c r="AP6" s="57">
        <f>'BAR BB| Open rates'!AP6*0.87*0.9</f>
        <v>11666.7</v>
      </c>
      <c r="AQ6" s="57">
        <f>'BAR BB| Open rates'!AQ6*0.87*0.9</f>
        <v>10100.700000000001</v>
      </c>
      <c r="AR6" s="57">
        <f>'BAR BB| Open rates'!AR6*0.87*0.9</f>
        <v>11666.7</v>
      </c>
      <c r="AS6" s="57">
        <f>'BAR BB| Open rates'!AS6*0.87*0.9</f>
        <v>10100.700000000001</v>
      </c>
      <c r="AT6" s="57">
        <f>'BAR BB| Open rates'!AT6*0.87*0.9</f>
        <v>11666.7</v>
      </c>
      <c r="AU6" s="57">
        <f>'BAR BB| Open rates'!AU6*0.87*0.9</f>
        <v>10100.700000000001</v>
      </c>
      <c r="AV6" s="57">
        <f>'BAR BB| Open rates'!AV6*0.87*0.9</f>
        <v>11666.7</v>
      </c>
      <c r="AW6" s="57">
        <f>'BAR BB| Open rates'!AW6*0.87*0.9</f>
        <v>10100.700000000001</v>
      </c>
      <c r="AX6" s="57">
        <f>'BAR BB| Open rates'!AX6*0.87*0.9</f>
        <v>11666.7</v>
      </c>
      <c r="AY6" s="57">
        <f>'BAR BB| Open rates'!AY6*0.87*0.9</f>
        <v>12997.800000000001</v>
      </c>
      <c r="AZ6" s="57">
        <f>'BAR BB| Open rates'!AZ6*0.87*0.9</f>
        <v>14720.4</v>
      </c>
      <c r="BA6" s="57">
        <f>'BAR BB| Open rates'!BA6*0.87*0.9</f>
        <v>9317.7000000000007</v>
      </c>
      <c r="BB6" s="57">
        <f>'BAR BB| Open rates'!BB6*0.87*0.9</f>
        <v>9317.7000000000007</v>
      </c>
      <c r="BC6" s="57">
        <f>'BAR BB| Open rates'!BC6*0.87*0.9</f>
        <v>10100.700000000001</v>
      </c>
      <c r="BD6" s="57">
        <f>'BAR BB| Open rates'!BD6*0.87*0.9</f>
        <v>9317.7000000000007</v>
      </c>
      <c r="BE6" s="57">
        <f>'BAR BB| Open rates'!BE6*0.87*0.9</f>
        <v>10100.700000000001</v>
      </c>
      <c r="BF6" s="57">
        <f>'BAR BB| Open rates'!BF6*0.87*0.9</f>
        <v>9317.7000000000007</v>
      </c>
      <c r="BG6" s="57">
        <f>'BAR BB| Open rates'!BG6*0.87*0.9</f>
        <v>10100.700000000001</v>
      </c>
      <c r="BH6" s="57">
        <f>'BAR BB| Open rates'!BH6*0.87*0.9</f>
        <v>9317.7000000000007</v>
      </c>
      <c r="BI6" s="57">
        <f>'BAR BB| Open rates'!BI6*0.87*0.9</f>
        <v>9317.7000000000007</v>
      </c>
      <c r="BJ6" s="57">
        <f>'BAR BB| Open rates'!BJ6*0.87*0.9</f>
        <v>10100.700000000001</v>
      </c>
      <c r="BK6" s="57">
        <f>'BAR BB| Open rates'!BK6*0.87*0.9</f>
        <v>9317.7000000000007</v>
      </c>
      <c r="BL6" s="57">
        <f>'BAR BB| Open rates'!BL6*0.87*0.9</f>
        <v>10100.700000000001</v>
      </c>
      <c r="BM6" s="57">
        <f>'BAR BB| Open rates'!BM6*0.87*0.9</f>
        <v>9317.7000000000007</v>
      </c>
      <c r="BN6" s="57">
        <f>'BAR BB| Open rates'!BN6*0.87*0.9</f>
        <v>10100.700000000001</v>
      </c>
      <c r="BO6" s="57">
        <f>'BAR BB| Open rates'!BO6*0.87*0.9</f>
        <v>12997.800000000001</v>
      </c>
      <c r="BP6" s="57">
        <f>'BAR BB| Open rates'!BP6*0.87*0.9</f>
        <v>14720.4</v>
      </c>
    </row>
    <row r="7" spans="1:68" s="36" customFormat="1" ht="12" customHeight="1" x14ac:dyDescent="0.2">
      <c r="A7" s="183">
        <v>2</v>
      </c>
      <c r="B7" s="57">
        <f>'BAR BB| Open rates'!B7*0.87*0.9</f>
        <v>13232.7</v>
      </c>
      <c r="C7" s="57">
        <f>'BAR BB| Open rates'!C7*0.87*0.9</f>
        <v>12449.7</v>
      </c>
      <c r="D7" s="57">
        <f>'BAR BB| Open rates'!D7*0.87*0.9</f>
        <v>13232.7</v>
      </c>
      <c r="E7" s="57">
        <f>'BAR BB| Open rates'!E7*0.87*0.9</f>
        <v>12449.7</v>
      </c>
      <c r="F7" s="57">
        <f>'BAR BB| Open rates'!F7*0.87*0.9</f>
        <v>15346.800000000001</v>
      </c>
      <c r="G7" s="57">
        <f>'BAR BB| Open rates'!G7*0.87*0.9</f>
        <v>13232.7</v>
      </c>
      <c r="H7" s="57">
        <f>'BAR BB| Open rates'!H7*0.87*0.9</f>
        <v>13232.7</v>
      </c>
      <c r="I7" s="57">
        <f>'BAR BB| Open rates'!I7*0.87*0.9</f>
        <v>18635.400000000001</v>
      </c>
      <c r="J7" s="57">
        <f>'BAR BB| Open rates'!J7*0.87*0.9</f>
        <v>33590.700000000004</v>
      </c>
      <c r="K7" s="57">
        <f>'BAR BB| Open rates'!K7*0.87*0.9</f>
        <v>15346.800000000001</v>
      </c>
      <c r="L7" s="57">
        <f>'BAR BB| Open rates'!L7*0.87*0.9</f>
        <v>17069.400000000001</v>
      </c>
      <c r="M7" s="57">
        <f>'BAR BB| Open rates'!M7*0.87*0.9</f>
        <v>15346.800000000001</v>
      </c>
      <c r="N7" s="57">
        <f>'BAR BB| Open rates'!N7*0.87*0.9</f>
        <v>18635.400000000001</v>
      </c>
      <c r="O7" s="57">
        <f>'BAR BB| Open rates'!O7*0.87*0.9</f>
        <v>20201.400000000001</v>
      </c>
      <c r="P7" s="57">
        <f>'BAR BB| Open rates'!P7*0.87*0.9</f>
        <v>18635.400000000001</v>
      </c>
      <c r="Q7" s="57">
        <f>'BAR BB| Open rates'!Q7*0.87*0.9</f>
        <v>20201.400000000001</v>
      </c>
      <c r="R7" s="57">
        <f>'BAR BB| Open rates'!R7*0.87*0.9</f>
        <v>18635.400000000001</v>
      </c>
      <c r="S7" s="57">
        <f>'BAR BB| Open rates'!S7*0.87*0.9</f>
        <v>20201.400000000001</v>
      </c>
      <c r="T7" s="57">
        <f>'BAR BB| Open rates'!T7*0.87*0.9</f>
        <v>18635.400000000001</v>
      </c>
      <c r="U7" s="57">
        <f>'BAR BB| Open rates'!U7*0.87*0.9</f>
        <v>20201.400000000001</v>
      </c>
      <c r="V7" s="57">
        <f>'BAR BB| Open rates'!V7*0.87*0.9</f>
        <v>18635.400000000001</v>
      </c>
      <c r="W7" s="57">
        <f>'BAR BB| Open rates'!W7*0.87*0.9</f>
        <v>20201.400000000001</v>
      </c>
      <c r="X7" s="57">
        <f>'BAR BB| Open rates'!X7*0.87*0.9</f>
        <v>18635.400000000001</v>
      </c>
      <c r="Y7" s="57">
        <f>'BAR BB| Open rates'!Y7*0.87*0.9</f>
        <v>20201.400000000001</v>
      </c>
      <c r="Z7" s="57">
        <f>'BAR BB| Open rates'!Z7*0.87*0.9</f>
        <v>18635.400000000001</v>
      </c>
      <c r="AA7" s="57">
        <f>'BAR BB| Open rates'!AA7*0.87*0.9</f>
        <v>20201.400000000001</v>
      </c>
      <c r="AB7" s="57">
        <f>'BAR BB| Open rates'!AB7*0.87*0.9</f>
        <v>18635.400000000001</v>
      </c>
      <c r="AC7" s="57">
        <f>'BAR BB| Open rates'!AC7*0.87*0.9</f>
        <v>20201.400000000001</v>
      </c>
      <c r="AD7" s="57">
        <f>'BAR BB| Open rates'!AD7*0.87*0.9</f>
        <v>15346.800000000001</v>
      </c>
      <c r="AE7" s="57">
        <f>'BAR BB| Open rates'!AE7*0.87*0.9</f>
        <v>17069.400000000001</v>
      </c>
      <c r="AF7" s="57">
        <f>'BAR BB| Open rates'!AF7*0.87*0.9</f>
        <v>15346.800000000001</v>
      </c>
      <c r="AG7" s="57">
        <f>'BAR BB| Open rates'!AG7*0.87*0.9</f>
        <v>17069.400000000001</v>
      </c>
      <c r="AH7" s="57">
        <f>'BAR BB| Open rates'!AH7*0.87*0.9</f>
        <v>17069.400000000001</v>
      </c>
      <c r="AI7" s="57">
        <f>'BAR BB| Open rates'!AI7*0.87*0.9</f>
        <v>15346.800000000001</v>
      </c>
      <c r="AJ7" s="57">
        <f>'BAR BB| Open rates'!AJ7*0.87*0.9</f>
        <v>17069.400000000001</v>
      </c>
      <c r="AK7" s="57">
        <f>'BAR BB| Open rates'!AK7*0.87*0.9</f>
        <v>15346.800000000001</v>
      </c>
      <c r="AL7" s="57">
        <f>'BAR BB| Open rates'!AL7*0.87*0.9</f>
        <v>17069.400000000001</v>
      </c>
      <c r="AM7" s="57">
        <f>'BAR BB| Open rates'!AM7*0.87*0.9</f>
        <v>15346.800000000001</v>
      </c>
      <c r="AN7" s="57">
        <f>'BAR BB| Open rates'!AN7*0.87*0.9</f>
        <v>17069.400000000001</v>
      </c>
      <c r="AO7" s="57">
        <f>'BAR BB| Open rates'!AO7*0.87*0.9</f>
        <v>15346.800000000001</v>
      </c>
      <c r="AP7" s="57">
        <f>'BAR BB| Open rates'!AP7*0.87*0.9</f>
        <v>14015.7</v>
      </c>
      <c r="AQ7" s="57">
        <f>'BAR BB| Open rates'!AQ7*0.87*0.9</f>
        <v>12449.7</v>
      </c>
      <c r="AR7" s="57">
        <f>'BAR BB| Open rates'!AR7*0.87*0.9</f>
        <v>14015.7</v>
      </c>
      <c r="AS7" s="57">
        <f>'BAR BB| Open rates'!AS7*0.87*0.9</f>
        <v>12449.7</v>
      </c>
      <c r="AT7" s="57">
        <f>'BAR BB| Open rates'!AT7*0.87*0.9</f>
        <v>14015.7</v>
      </c>
      <c r="AU7" s="57">
        <f>'BAR BB| Open rates'!AU7*0.87*0.9</f>
        <v>12449.7</v>
      </c>
      <c r="AV7" s="57">
        <f>'BAR BB| Open rates'!AV7*0.87*0.9</f>
        <v>14015.7</v>
      </c>
      <c r="AW7" s="57">
        <f>'BAR BB| Open rates'!AW7*0.87*0.9</f>
        <v>12449.7</v>
      </c>
      <c r="AX7" s="57">
        <f>'BAR BB| Open rates'!AX7*0.87*0.9</f>
        <v>14015.7</v>
      </c>
      <c r="AY7" s="57">
        <f>'BAR BB| Open rates'!AY7*0.87*0.9</f>
        <v>15346.800000000001</v>
      </c>
      <c r="AZ7" s="57">
        <f>'BAR BB| Open rates'!AZ7*0.87*0.9</f>
        <v>17069.400000000001</v>
      </c>
      <c r="BA7" s="57">
        <f>'BAR BB| Open rates'!BA7*0.87*0.9</f>
        <v>11666.7</v>
      </c>
      <c r="BB7" s="57">
        <f>'BAR BB| Open rates'!BB7*0.87*0.9</f>
        <v>11666.7</v>
      </c>
      <c r="BC7" s="57">
        <f>'BAR BB| Open rates'!BC7*0.87*0.9</f>
        <v>12449.7</v>
      </c>
      <c r="BD7" s="57">
        <f>'BAR BB| Open rates'!BD7*0.87*0.9</f>
        <v>11666.7</v>
      </c>
      <c r="BE7" s="57">
        <f>'BAR BB| Open rates'!BE7*0.87*0.9</f>
        <v>12449.7</v>
      </c>
      <c r="BF7" s="57">
        <f>'BAR BB| Open rates'!BF7*0.87*0.9</f>
        <v>11666.7</v>
      </c>
      <c r="BG7" s="57">
        <f>'BAR BB| Open rates'!BG7*0.87*0.9</f>
        <v>12449.7</v>
      </c>
      <c r="BH7" s="57">
        <f>'BAR BB| Open rates'!BH7*0.87*0.9</f>
        <v>11666.7</v>
      </c>
      <c r="BI7" s="57">
        <f>'BAR BB| Open rates'!BI7*0.87*0.9</f>
        <v>11666.7</v>
      </c>
      <c r="BJ7" s="57">
        <f>'BAR BB| Open rates'!BJ7*0.87*0.9</f>
        <v>12449.7</v>
      </c>
      <c r="BK7" s="57">
        <f>'BAR BB| Open rates'!BK7*0.87*0.9</f>
        <v>11666.7</v>
      </c>
      <c r="BL7" s="57">
        <f>'BAR BB| Open rates'!BL7*0.87*0.9</f>
        <v>12449.7</v>
      </c>
      <c r="BM7" s="57">
        <f>'BAR BB| Open rates'!BM7*0.87*0.9</f>
        <v>11666.7</v>
      </c>
      <c r="BN7" s="57">
        <f>'BAR BB| Open rates'!BN7*0.87*0.9</f>
        <v>12449.7</v>
      </c>
      <c r="BO7" s="57">
        <f>'BAR BB| Open rates'!BO7*0.87*0.9</f>
        <v>15346.800000000001</v>
      </c>
      <c r="BP7" s="57">
        <f>'BAR BB| Open rates'!BP7*0.87*0.9</f>
        <v>17069.400000000001</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rates'!B9*0.87*0.9</f>
        <v>12449.7</v>
      </c>
      <c r="C9" s="57">
        <f>'BAR BB| Open rates'!C9*0.87*0.9</f>
        <v>11666.7</v>
      </c>
      <c r="D9" s="57">
        <f>'BAR BB| Open rates'!D9*0.87*0.9</f>
        <v>12449.7</v>
      </c>
      <c r="E9" s="57">
        <f>'BAR BB| Open rates'!E9*0.87*0.9</f>
        <v>11666.7</v>
      </c>
      <c r="F9" s="57">
        <f>'BAR BB| Open rates'!F9*0.87*0.9</f>
        <v>14563.800000000001</v>
      </c>
      <c r="G9" s="57">
        <f>'BAR BB| Open rates'!G9*0.87*0.9</f>
        <v>12449.7</v>
      </c>
      <c r="H9" s="57">
        <f>'BAR BB| Open rates'!H9*0.87*0.9</f>
        <v>13232.7</v>
      </c>
      <c r="I9" s="57">
        <f>'BAR BB| Open rates'!I9*0.87*0.9</f>
        <v>18635.400000000001</v>
      </c>
      <c r="J9" s="57">
        <f>'BAR BB| Open rates'!J9*0.87*0.9</f>
        <v>33590.700000000004</v>
      </c>
      <c r="K9" s="57">
        <f>'BAR BB| Open rates'!K9*0.87*0.9</f>
        <v>15346.800000000001</v>
      </c>
      <c r="L9" s="57">
        <f>'BAR BB| Open rates'!L9*0.87*0.9</f>
        <v>17069.400000000001</v>
      </c>
      <c r="M9" s="57">
        <f>'BAR BB| Open rates'!M9*0.87*0.9</f>
        <v>15346.800000000001</v>
      </c>
      <c r="N9" s="57">
        <f>'BAR BB| Open rates'!N9*0.87*0.9</f>
        <v>18635.400000000001</v>
      </c>
      <c r="O9" s="57">
        <f>'BAR BB| Open rates'!O9*0.87*0.9</f>
        <v>20201.400000000001</v>
      </c>
      <c r="P9" s="57">
        <f>'BAR BB| Open rates'!P9*0.87*0.9</f>
        <v>18635.400000000001</v>
      </c>
      <c r="Q9" s="57">
        <f>'BAR BB| Open rates'!Q9*0.87*0.9</f>
        <v>20201.400000000001</v>
      </c>
      <c r="R9" s="57">
        <f>'BAR BB| Open rates'!R9*0.87*0.9</f>
        <v>18635.400000000001</v>
      </c>
      <c r="S9" s="57">
        <f>'BAR BB| Open rates'!S9*0.87*0.9</f>
        <v>20201.400000000001</v>
      </c>
      <c r="T9" s="57">
        <f>'BAR BB| Open rates'!T9*0.87*0.9</f>
        <v>18635.400000000001</v>
      </c>
      <c r="U9" s="57">
        <f>'BAR BB| Open rates'!U9*0.87*0.9</f>
        <v>20201.400000000001</v>
      </c>
      <c r="V9" s="57">
        <f>'BAR BB| Open rates'!V9*0.87*0.9</f>
        <v>18635.400000000001</v>
      </c>
      <c r="W9" s="57">
        <f>'BAR BB| Open rates'!W9*0.87*0.9</f>
        <v>20201.400000000001</v>
      </c>
      <c r="X9" s="57">
        <f>'BAR BB| Open rates'!X9*0.87*0.9</f>
        <v>18635.400000000001</v>
      </c>
      <c r="Y9" s="57">
        <f>'BAR BB| Open rates'!Y9*0.87*0.9</f>
        <v>20201.400000000001</v>
      </c>
      <c r="Z9" s="57">
        <f>'BAR BB| Open rates'!Z9*0.87*0.9</f>
        <v>18635.400000000001</v>
      </c>
      <c r="AA9" s="57">
        <f>'BAR BB| Open rates'!AA9*0.87*0.9</f>
        <v>20201.400000000001</v>
      </c>
      <c r="AB9" s="57">
        <f>'BAR BB| Open rates'!AB9*0.87*0.9</f>
        <v>18635.400000000001</v>
      </c>
      <c r="AC9" s="57">
        <f>'BAR BB| Open rates'!AC9*0.87*0.9</f>
        <v>20201.400000000001</v>
      </c>
      <c r="AD9" s="57">
        <f>'BAR BB| Open rates'!AD9*0.87*0.9</f>
        <v>15346.800000000001</v>
      </c>
      <c r="AE9" s="57">
        <f>'BAR BB| Open rates'!AE9*0.87*0.9</f>
        <v>17069.400000000001</v>
      </c>
      <c r="AF9" s="57">
        <f>'BAR BB| Open rates'!AF9*0.87*0.9</f>
        <v>15346.800000000001</v>
      </c>
      <c r="AG9" s="57">
        <f>'BAR BB| Open rates'!AG9*0.87*0.9</f>
        <v>17069.400000000001</v>
      </c>
      <c r="AH9" s="57">
        <f>'BAR BB| Open rates'!AH9*0.87*0.9</f>
        <v>17069.400000000001</v>
      </c>
      <c r="AI9" s="57">
        <f>'BAR BB| Open rates'!AI9*0.87*0.9</f>
        <v>15346.800000000001</v>
      </c>
      <c r="AJ9" s="57">
        <f>'BAR BB| Open rates'!AJ9*0.87*0.9</f>
        <v>17069.400000000001</v>
      </c>
      <c r="AK9" s="57">
        <f>'BAR BB| Open rates'!AK9*0.87*0.9</f>
        <v>15346.800000000001</v>
      </c>
      <c r="AL9" s="57">
        <f>'BAR BB| Open rates'!AL9*0.87*0.9</f>
        <v>17069.400000000001</v>
      </c>
      <c r="AM9" s="57">
        <f>'BAR BB| Open rates'!AM9*0.87*0.9</f>
        <v>15346.800000000001</v>
      </c>
      <c r="AN9" s="57">
        <f>'BAR BB| Open rates'!AN9*0.87*0.9</f>
        <v>17069.400000000001</v>
      </c>
      <c r="AO9" s="57">
        <f>'BAR BB| Open rates'!AO9*0.87*0.9</f>
        <v>15346.800000000001</v>
      </c>
      <c r="AP9" s="57">
        <f>'BAR BB| Open rates'!AP9*0.87*0.9</f>
        <v>14015.7</v>
      </c>
      <c r="AQ9" s="57">
        <f>'BAR BB| Open rates'!AQ9*0.87*0.9</f>
        <v>12449.7</v>
      </c>
      <c r="AR9" s="57">
        <f>'BAR BB| Open rates'!AR9*0.87*0.9</f>
        <v>14015.7</v>
      </c>
      <c r="AS9" s="57">
        <f>'BAR BB| Open rates'!AS9*0.87*0.9</f>
        <v>12449.7</v>
      </c>
      <c r="AT9" s="57">
        <f>'BAR BB| Open rates'!AT9*0.87*0.9</f>
        <v>14015.7</v>
      </c>
      <c r="AU9" s="57">
        <f>'BAR BB| Open rates'!AU9*0.87*0.9</f>
        <v>12449.7</v>
      </c>
      <c r="AV9" s="57">
        <f>'BAR BB| Open rates'!AV9*0.87*0.9</f>
        <v>14015.7</v>
      </c>
      <c r="AW9" s="57">
        <f>'BAR BB| Open rates'!AW9*0.87*0.9</f>
        <v>12449.7</v>
      </c>
      <c r="AX9" s="57">
        <f>'BAR BB| Open rates'!AX9*0.87*0.9</f>
        <v>14015.7</v>
      </c>
      <c r="AY9" s="57">
        <f>'BAR BB| Open rates'!AY9*0.87*0.9</f>
        <v>15346.800000000001</v>
      </c>
      <c r="AZ9" s="57">
        <f>'BAR BB| Open rates'!AZ9*0.87*0.9</f>
        <v>17069.400000000001</v>
      </c>
      <c r="BA9" s="57">
        <f>'BAR BB| Open rates'!BA9*0.87*0.9</f>
        <v>11666.7</v>
      </c>
      <c r="BB9" s="57">
        <f>'BAR BB| Open rates'!BB9*0.87*0.9</f>
        <v>10883.7</v>
      </c>
      <c r="BC9" s="57">
        <f>'BAR BB| Open rates'!BC9*0.87*0.9</f>
        <v>11666.7</v>
      </c>
      <c r="BD9" s="57">
        <f>'BAR BB| Open rates'!BD9*0.87*0.9</f>
        <v>10883.7</v>
      </c>
      <c r="BE9" s="57">
        <f>'BAR BB| Open rates'!BE9*0.87*0.9</f>
        <v>11666.7</v>
      </c>
      <c r="BF9" s="57">
        <f>'BAR BB| Open rates'!BF9*0.87*0.9</f>
        <v>10883.7</v>
      </c>
      <c r="BG9" s="57">
        <f>'BAR BB| Open rates'!BG9*0.87*0.9</f>
        <v>11666.7</v>
      </c>
      <c r="BH9" s="57">
        <f>'BAR BB| Open rates'!BH9*0.87*0.9</f>
        <v>10883.7</v>
      </c>
      <c r="BI9" s="57">
        <f>'BAR BB| Open rates'!BI9*0.87*0.9</f>
        <v>10883.7</v>
      </c>
      <c r="BJ9" s="57">
        <f>'BAR BB| Open rates'!BJ9*0.87*0.9</f>
        <v>11666.7</v>
      </c>
      <c r="BK9" s="57">
        <f>'BAR BB| Open rates'!BK9*0.87*0.9</f>
        <v>10883.7</v>
      </c>
      <c r="BL9" s="57">
        <f>'BAR BB| Open rates'!BL9*0.87*0.9</f>
        <v>11666.7</v>
      </c>
      <c r="BM9" s="57">
        <f>'BAR BB| Open rates'!BM9*0.87*0.9</f>
        <v>10883.7</v>
      </c>
      <c r="BN9" s="57">
        <f>'BAR BB| Open rates'!BN9*0.87*0.9</f>
        <v>11666.7</v>
      </c>
      <c r="BO9" s="57">
        <f>'BAR BB| Open rates'!BO9*0.87*0.9</f>
        <v>14563.800000000001</v>
      </c>
      <c r="BP9" s="57">
        <f>'BAR BB| Open rates'!BP9*0.87*0.9</f>
        <v>16286.4</v>
      </c>
    </row>
    <row r="10" spans="1:68" s="36" customFormat="1" ht="12" customHeight="1" x14ac:dyDescent="0.2">
      <c r="A10" s="237">
        <v>2</v>
      </c>
      <c r="B10" s="57">
        <f>'BAR BB| Open rates'!B10*0.87*0.9</f>
        <v>14798.7</v>
      </c>
      <c r="C10" s="57">
        <f>'BAR BB| Open rates'!C10*0.87*0.9</f>
        <v>14015.7</v>
      </c>
      <c r="D10" s="57">
        <f>'BAR BB| Open rates'!D10*0.87*0.9</f>
        <v>14798.7</v>
      </c>
      <c r="E10" s="57">
        <f>'BAR BB| Open rates'!E10*0.87*0.9</f>
        <v>14015.7</v>
      </c>
      <c r="F10" s="57">
        <f>'BAR BB| Open rates'!F10*0.87*0.9</f>
        <v>16912.8</v>
      </c>
      <c r="G10" s="57">
        <f>'BAR BB| Open rates'!G10*0.87*0.9</f>
        <v>14798.7</v>
      </c>
      <c r="H10" s="57">
        <f>'BAR BB| Open rates'!H10*0.87*0.9</f>
        <v>15581.7</v>
      </c>
      <c r="I10" s="57">
        <f>'BAR BB| Open rates'!I10*0.87*0.9</f>
        <v>20984.400000000001</v>
      </c>
      <c r="J10" s="57">
        <f>'BAR BB| Open rates'!J10*0.87*0.9</f>
        <v>35939.700000000004</v>
      </c>
      <c r="K10" s="57">
        <f>'BAR BB| Open rates'!K10*0.87*0.9</f>
        <v>17695.8</v>
      </c>
      <c r="L10" s="57">
        <f>'BAR BB| Open rates'!L10*0.87*0.9</f>
        <v>19418.400000000001</v>
      </c>
      <c r="M10" s="57">
        <f>'BAR BB| Open rates'!M10*0.87*0.9</f>
        <v>17695.8</v>
      </c>
      <c r="N10" s="57">
        <f>'BAR BB| Open rates'!N10*0.87*0.9</f>
        <v>20984.400000000001</v>
      </c>
      <c r="O10" s="57">
        <f>'BAR BB| Open rates'!O10*0.87*0.9</f>
        <v>22550.400000000001</v>
      </c>
      <c r="P10" s="57">
        <f>'BAR BB| Open rates'!P10*0.87*0.9</f>
        <v>20984.400000000001</v>
      </c>
      <c r="Q10" s="57">
        <f>'BAR BB| Open rates'!Q10*0.87*0.9</f>
        <v>22550.400000000001</v>
      </c>
      <c r="R10" s="57">
        <f>'BAR BB| Open rates'!R10*0.87*0.9</f>
        <v>20984.400000000001</v>
      </c>
      <c r="S10" s="57">
        <f>'BAR BB| Open rates'!S10*0.87*0.9</f>
        <v>22550.400000000001</v>
      </c>
      <c r="T10" s="57">
        <f>'BAR BB| Open rates'!T10*0.87*0.9</f>
        <v>20984.400000000001</v>
      </c>
      <c r="U10" s="57">
        <f>'BAR BB| Open rates'!U10*0.87*0.9</f>
        <v>22550.400000000001</v>
      </c>
      <c r="V10" s="57">
        <f>'BAR BB| Open rates'!V10*0.87*0.9</f>
        <v>20984.400000000001</v>
      </c>
      <c r="W10" s="57">
        <f>'BAR BB| Open rates'!W10*0.87*0.9</f>
        <v>22550.400000000001</v>
      </c>
      <c r="X10" s="57">
        <f>'BAR BB| Open rates'!X10*0.87*0.9</f>
        <v>20984.400000000001</v>
      </c>
      <c r="Y10" s="57">
        <f>'BAR BB| Open rates'!Y10*0.87*0.9</f>
        <v>22550.400000000001</v>
      </c>
      <c r="Z10" s="57">
        <f>'BAR BB| Open rates'!Z10*0.87*0.9</f>
        <v>20984.400000000001</v>
      </c>
      <c r="AA10" s="57">
        <f>'BAR BB| Open rates'!AA10*0.87*0.9</f>
        <v>22550.400000000001</v>
      </c>
      <c r="AB10" s="57">
        <f>'BAR BB| Open rates'!AB10*0.87*0.9</f>
        <v>20984.400000000001</v>
      </c>
      <c r="AC10" s="57">
        <f>'BAR BB| Open rates'!AC10*0.87*0.9</f>
        <v>22550.400000000001</v>
      </c>
      <c r="AD10" s="57">
        <f>'BAR BB| Open rates'!AD10*0.87*0.9</f>
        <v>17695.8</v>
      </c>
      <c r="AE10" s="57">
        <f>'BAR BB| Open rates'!AE10*0.87*0.9</f>
        <v>19418.400000000001</v>
      </c>
      <c r="AF10" s="57">
        <f>'BAR BB| Open rates'!AF10*0.87*0.9</f>
        <v>17695.8</v>
      </c>
      <c r="AG10" s="57">
        <f>'BAR BB| Open rates'!AG10*0.87*0.9</f>
        <v>19418.400000000001</v>
      </c>
      <c r="AH10" s="57">
        <f>'BAR BB| Open rates'!AH10*0.87*0.9</f>
        <v>19418.400000000001</v>
      </c>
      <c r="AI10" s="57">
        <f>'BAR BB| Open rates'!AI10*0.87*0.9</f>
        <v>17695.8</v>
      </c>
      <c r="AJ10" s="57">
        <f>'BAR BB| Open rates'!AJ10*0.87*0.9</f>
        <v>19418.400000000001</v>
      </c>
      <c r="AK10" s="57">
        <f>'BAR BB| Open rates'!AK10*0.87*0.9</f>
        <v>17695.8</v>
      </c>
      <c r="AL10" s="57">
        <f>'BAR BB| Open rates'!AL10*0.87*0.9</f>
        <v>19418.400000000001</v>
      </c>
      <c r="AM10" s="57">
        <f>'BAR BB| Open rates'!AM10*0.87*0.9</f>
        <v>17695.8</v>
      </c>
      <c r="AN10" s="57">
        <f>'BAR BB| Open rates'!AN10*0.87*0.9</f>
        <v>19418.400000000001</v>
      </c>
      <c r="AO10" s="57">
        <f>'BAR BB| Open rates'!AO10*0.87*0.9</f>
        <v>17695.8</v>
      </c>
      <c r="AP10" s="57">
        <f>'BAR BB| Open rates'!AP10*0.87*0.9</f>
        <v>16364.7</v>
      </c>
      <c r="AQ10" s="57">
        <f>'BAR BB| Open rates'!AQ10*0.87*0.9</f>
        <v>14798.7</v>
      </c>
      <c r="AR10" s="57">
        <f>'BAR BB| Open rates'!AR10*0.87*0.9</f>
        <v>16364.7</v>
      </c>
      <c r="AS10" s="57">
        <f>'BAR BB| Open rates'!AS10*0.87*0.9</f>
        <v>14798.7</v>
      </c>
      <c r="AT10" s="57">
        <f>'BAR BB| Open rates'!AT10*0.87*0.9</f>
        <v>16364.7</v>
      </c>
      <c r="AU10" s="57">
        <f>'BAR BB| Open rates'!AU10*0.87*0.9</f>
        <v>14798.7</v>
      </c>
      <c r="AV10" s="57">
        <f>'BAR BB| Open rates'!AV10*0.87*0.9</f>
        <v>16364.7</v>
      </c>
      <c r="AW10" s="57">
        <f>'BAR BB| Open rates'!AW10*0.87*0.9</f>
        <v>14798.7</v>
      </c>
      <c r="AX10" s="57">
        <f>'BAR BB| Open rates'!AX10*0.87*0.9</f>
        <v>16364.7</v>
      </c>
      <c r="AY10" s="57">
        <f>'BAR BB| Open rates'!AY10*0.87*0.9</f>
        <v>17695.8</v>
      </c>
      <c r="AZ10" s="57">
        <f>'BAR BB| Open rates'!AZ10*0.87*0.9</f>
        <v>19418.400000000001</v>
      </c>
      <c r="BA10" s="57">
        <f>'BAR BB| Open rates'!BA10*0.87*0.9</f>
        <v>14015.7</v>
      </c>
      <c r="BB10" s="57">
        <f>'BAR BB| Open rates'!BB10*0.87*0.9</f>
        <v>13232.7</v>
      </c>
      <c r="BC10" s="57">
        <f>'BAR BB| Open rates'!BC10*0.87*0.9</f>
        <v>14015.7</v>
      </c>
      <c r="BD10" s="57">
        <f>'BAR BB| Open rates'!BD10*0.87*0.9</f>
        <v>13232.7</v>
      </c>
      <c r="BE10" s="57">
        <f>'BAR BB| Open rates'!BE10*0.87*0.9</f>
        <v>14015.7</v>
      </c>
      <c r="BF10" s="57">
        <f>'BAR BB| Open rates'!BF10*0.87*0.9</f>
        <v>13232.7</v>
      </c>
      <c r="BG10" s="57">
        <f>'BAR BB| Open rates'!BG10*0.87*0.9</f>
        <v>14015.7</v>
      </c>
      <c r="BH10" s="57">
        <f>'BAR BB| Open rates'!BH10*0.87*0.9</f>
        <v>13232.7</v>
      </c>
      <c r="BI10" s="57">
        <f>'BAR BB| Open rates'!BI10*0.87*0.9</f>
        <v>13232.7</v>
      </c>
      <c r="BJ10" s="57">
        <f>'BAR BB| Open rates'!BJ10*0.87*0.9</f>
        <v>14015.7</v>
      </c>
      <c r="BK10" s="57">
        <f>'BAR BB| Open rates'!BK10*0.87*0.9</f>
        <v>13232.7</v>
      </c>
      <c r="BL10" s="57">
        <f>'BAR BB| Open rates'!BL10*0.87*0.9</f>
        <v>14015.7</v>
      </c>
      <c r="BM10" s="57">
        <f>'BAR BB| Open rates'!BM10*0.87*0.9</f>
        <v>13232.7</v>
      </c>
      <c r="BN10" s="57">
        <f>'BAR BB| Open rates'!BN10*0.87*0.9</f>
        <v>14015.7</v>
      </c>
      <c r="BO10" s="57">
        <f>'BAR BB| Open rates'!BO10*0.87*0.9</f>
        <v>16912.8</v>
      </c>
      <c r="BP10" s="57">
        <f>'BAR BB| Open rates'!BP10*0.87*0.9</f>
        <v>18635.400000000001</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rates'!B12*0.87*0.9</f>
        <v>16286.4</v>
      </c>
      <c r="C12" s="57">
        <f>'BAR BB| Open rates'!C12*0.87*0.9</f>
        <v>15503.4</v>
      </c>
      <c r="D12" s="57">
        <f>'BAR BB| Open rates'!D12*0.87*0.9</f>
        <v>16286.4</v>
      </c>
      <c r="E12" s="57">
        <f>'BAR BB| Open rates'!E12*0.87*0.9</f>
        <v>15503.4</v>
      </c>
      <c r="F12" s="57">
        <f>'BAR BB| Open rates'!F12*0.87*0.9</f>
        <v>18400.5</v>
      </c>
      <c r="G12" s="57">
        <f>'BAR BB| Open rates'!G12*0.87*0.9</f>
        <v>16286.4</v>
      </c>
      <c r="H12" s="57">
        <f>'BAR BB| Open rates'!H12*0.87*0.9</f>
        <v>16286.4</v>
      </c>
      <c r="I12" s="57">
        <f>'BAR BB| Open rates'!I12*0.87*0.9</f>
        <v>21689.100000000002</v>
      </c>
      <c r="J12" s="57">
        <f>'BAR BB| Open rates'!J12*0.87*0.9</f>
        <v>36644.400000000001</v>
      </c>
      <c r="K12" s="57">
        <f>'BAR BB| Open rates'!K12*0.87*0.9</f>
        <v>18400.5</v>
      </c>
      <c r="L12" s="57">
        <f>'BAR BB| Open rates'!L12*0.87*0.9</f>
        <v>20123.100000000002</v>
      </c>
      <c r="M12" s="57">
        <f>'BAR BB| Open rates'!M12*0.87*0.9</f>
        <v>18400.5</v>
      </c>
      <c r="N12" s="57">
        <f>'BAR BB| Open rates'!N12*0.87*0.9</f>
        <v>21689.100000000002</v>
      </c>
      <c r="O12" s="57">
        <f>'BAR BB| Open rates'!O12*0.87*0.9</f>
        <v>23255.100000000002</v>
      </c>
      <c r="P12" s="57">
        <f>'BAR BB| Open rates'!P12*0.87*0.9</f>
        <v>21689.100000000002</v>
      </c>
      <c r="Q12" s="57">
        <f>'BAR BB| Open rates'!Q12*0.87*0.9</f>
        <v>23255.100000000002</v>
      </c>
      <c r="R12" s="57">
        <f>'BAR BB| Open rates'!R12*0.87*0.9</f>
        <v>21689.100000000002</v>
      </c>
      <c r="S12" s="57">
        <f>'BAR BB| Open rates'!S12*0.87*0.9</f>
        <v>23255.100000000002</v>
      </c>
      <c r="T12" s="57">
        <f>'BAR BB| Open rates'!T12*0.87*0.9</f>
        <v>21689.100000000002</v>
      </c>
      <c r="U12" s="57">
        <f>'BAR BB| Open rates'!U12*0.87*0.9</f>
        <v>23255.100000000002</v>
      </c>
      <c r="V12" s="57">
        <f>'BAR BB| Open rates'!V12*0.87*0.9</f>
        <v>21689.100000000002</v>
      </c>
      <c r="W12" s="57">
        <f>'BAR BB| Open rates'!W12*0.87*0.9</f>
        <v>23255.100000000002</v>
      </c>
      <c r="X12" s="57">
        <f>'BAR BB| Open rates'!X12*0.87*0.9</f>
        <v>21689.100000000002</v>
      </c>
      <c r="Y12" s="57">
        <f>'BAR BB| Open rates'!Y12*0.87*0.9</f>
        <v>23255.100000000002</v>
      </c>
      <c r="Z12" s="57">
        <f>'BAR BB| Open rates'!Z12*0.87*0.9</f>
        <v>21689.100000000002</v>
      </c>
      <c r="AA12" s="57">
        <f>'BAR BB| Open rates'!AA12*0.87*0.9</f>
        <v>23255.100000000002</v>
      </c>
      <c r="AB12" s="57">
        <f>'BAR BB| Open rates'!AB12*0.87*0.9</f>
        <v>21689.100000000002</v>
      </c>
      <c r="AC12" s="57">
        <f>'BAR BB| Open rates'!AC12*0.87*0.9</f>
        <v>23255.100000000002</v>
      </c>
      <c r="AD12" s="57">
        <f>'BAR BB| Open rates'!AD12*0.87*0.9</f>
        <v>18400.5</v>
      </c>
      <c r="AE12" s="57">
        <f>'BAR BB| Open rates'!AE12*0.87*0.9</f>
        <v>20123.100000000002</v>
      </c>
      <c r="AF12" s="57">
        <f>'BAR BB| Open rates'!AF12*0.87*0.9</f>
        <v>18400.5</v>
      </c>
      <c r="AG12" s="57">
        <f>'BAR BB| Open rates'!AG12*0.87*0.9</f>
        <v>20123.100000000002</v>
      </c>
      <c r="AH12" s="57">
        <f>'BAR BB| Open rates'!AH12*0.87*0.9</f>
        <v>20123.100000000002</v>
      </c>
      <c r="AI12" s="57">
        <f>'BAR BB| Open rates'!AI12*0.87*0.9</f>
        <v>18400.5</v>
      </c>
      <c r="AJ12" s="57">
        <f>'BAR BB| Open rates'!AJ12*0.87*0.9</f>
        <v>20123.100000000002</v>
      </c>
      <c r="AK12" s="57">
        <f>'BAR BB| Open rates'!AK12*0.87*0.9</f>
        <v>18400.5</v>
      </c>
      <c r="AL12" s="57">
        <f>'BAR BB| Open rates'!AL12*0.87*0.9</f>
        <v>20123.100000000002</v>
      </c>
      <c r="AM12" s="57">
        <f>'BAR BB| Open rates'!AM12*0.87*0.9</f>
        <v>18400.5</v>
      </c>
      <c r="AN12" s="57">
        <f>'BAR BB| Open rates'!AN12*0.87*0.9</f>
        <v>20123.100000000002</v>
      </c>
      <c r="AO12" s="57">
        <f>'BAR BB| Open rates'!AO12*0.87*0.9</f>
        <v>18400.5</v>
      </c>
      <c r="AP12" s="57">
        <f>'BAR BB| Open rates'!AP12*0.87*0.9</f>
        <v>17069.400000000001</v>
      </c>
      <c r="AQ12" s="57">
        <f>'BAR BB| Open rates'!AQ12*0.87*0.9</f>
        <v>15503.4</v>
      </c>
      <c r="AR12" s="57">
        <f>'BAR BB| Open rates'!AR12*0.87*0.9</f>
        <v>17069.400000000001</v>
      </c>
      <c r="AS12" s="57">
        <f>'BAR BB| Open rates'!AS12*0.87*0.9</f>
        <v>15503.4</v>
      </c>
      <c r="AT12" s="57">
        <f>'BAR BB| Open rates'!AT12*0.87*0.9</f>
        <v>17069.400000000001</v>
      </c>
      <c r="AU12" s="57">
        <f>'BAR BB| Open rates'!AU12*0.87*0.9</f>
        <v>15503.4</v>
      </c>
      <c r="AV12" s="57">
        <f>'BAR BB| Open rates'!AV12*0.87*0.9</f>
        <v>17069.400000000001</v>
      </c>
      <c r="AW12" s="57">
        <f>'BAR BB| Open rates'!AW12*0.87*0.9</f>
        <v>15503.4</v>
      </c>
      <c r="AX12" s="57">
        <f>'BAR BB| Open rates'!AX12*0.87*0.9</f>
        <v>17069.400000000001</v>
      </c>
      <c r="AY12" s="57">
        <f>'BAR BB| Open rates'!AY12*0.87*0.9</f>
        <v>18400.5</v>
      </c>
      <c r="AZ12" s="57">
        <f>'BAR BB| Open rates'!AZ12*0.87*0.9</f>
        <v>20123.100000000002</v>
      </c>
      <c r="BA12" s="57">
        <f>'BAR BB| Open rates'!BA12*0.87*0.9</f>
        <v>14720.4</v>
      </c>
      <c r="BB12" s="57">
        <f>'BAR BB| Open rates'!BB12*0.87*0.9</f>
        <v>13937.4</v>
      </c>
      <c r="BC12" s="57">
        <f>'BAR BB| Open rates'!BC12*0.87*0.9</f>
        <v>14720.4</v>
      </c>
      <c r="BD12" s="57">
        <f>'BAR BB| Open rates'!BD12*0.87*0.9</f>
        <v>13937.4</v>
      </c>
      <c r="BE12" s="57">
        <f>'BAR BB| Open rates'!BE12*0.87*0.9</f>
        <v>14720.4</v>
      </c>
      <c r="BF12" s="57">
        <f>'BAR BB| Open rates'!BF12*0.87*0.9</f>
        <v>13937.4</v>
      </c>
      <c r="BG12" s="57">
        <f>'BAR BB| Open rates'!BG12*0.87*0.9</f>
        <v>14720.4</v>
      </c>
      <c r="BH12" s="57">
        <f>'BAR BB| Open rates'!BH12*0.87*0.9</f>
        <v>13937.4</v>
      </c>
      <c r="BI12" s="57">
        <f>'BAR BB| Open rates'!BI12*0.87*0.9</f>
        <v>13937.4</v>
      </c>
      <c r="BJ12" s="57">
        <f>'BAR BB| Open rates'!BJ12*0.87*0.9</f>
        <v>14720.4</v>
      </c>
      <c r="BK12" s="57">
        <f>'BAR BB| Open rates'!BK12*0.87*0.9</f>
        <v>13937.4</v>
      </c>
      <c r="BL12" s="57">
        <f>'BAR BB| Open rates'!BL12*0.87*0.9</f>
        <v>14720.4</v>
      </c>
      <c r="BM12" s="57">
        <f>'BAR BB| Open rates'!BM12*0.87*0.9</f>
        <v>13937.4</v>
      </c>
      <c r="BN12" s="57">
        <f>'BAR BB| Open rates'!BN12*0.87*0.9</f>
        <v>14720.4</v>
      </c>
      <c r="BO12" s="57">
        <f>'BAR BB| Open rates'!BO12*0.87*0.9</f>
        <v>17617.5</v>
      </c>
      <c r="BP12" s="57">
        <f>'BAR BB| Open rates'!BP12*0.87*0.9</f>
        <v>19340.100000000002</v>
      </c>
    </row>
    <row r="13" spans="1:68" s="36" customFormat="1" ht="12" customHeight="1" x14ac:dyDescent="0.2">
      <c r="A13" s="237">
        <v>2</v>
      </c>
      <c r="B13" s="57">
        <f>'BAR BB| Open rates'!B13*0.87*0.9</f>
        <v>18635.400000000001</v>
      </c>
      <c r="C13" s="57">
        <f>'BAR BB| Open rates'!C13*0.87*0.9</f>
        <v>17852.400000000001</v>
      </c>
      <c r="D13" s="57">
        <f>'BAR BB| Open rates'!D13*0.87*0.9</f>
        <v>18635.400000000001</v>
      </c>
      <c r="E13" s="57">
        <f>'BAR BB| Open rates'!E13*0.87*0.9</f>
        <v>17852.400000000001</v>
      </c>
      <c r="F13" s="57">
        <f>'BAR BB| Open rates'!F13*0.87*0.9</f>
        <v>20749.5</v>
      </c>
      <c r="G13" s="57">
        <f>'BAR BB| Open rates'!G13*0.87*0.9</f>
        <v>18635.400000000001</v>
      </c>
      <c r="H13" s="57">
        <f>'BAR BB| Open rates'!H13*0.87*0.9</f>
        <v>18635.400000000001</v>
      </c>
      <c r="I13" s="57">
        <f>'BAR BB| Open rates'!I13*0.87*0.9</f>
        <v>24038.100000000002</v>
      </c>
      <c r="J13" s="57">
        <f>'BAR BB| Open rates'!J13*0.87*0.9</f>
        <v>38993.4</v>
      </c>
      <c r="K13" s="57">
        <f>'BAR BB| Open rates'!K13*0.87*0.9</f>
        <v>20749.5</v>
      </c>
      <c r="L13" s="57">
        <f>'BAR BB| Open rates'!L13*0.87*0.9</f>
        <v>22472.100000000002</v>
      </c>
      <c r="M13" s="57">
        <f>'BAR BB| Open rates'!M13*0.87*0.9</f>
        <v>20749.5</v>
      </c>
      <c r="N13" s="57">
        <f>'BAR BB| Open rates'!N13*0.87*0.9</f>
        <v>24038.100000000002</v>
      </c>
      <c r="O13" s="57">
        <f>'BAR BB| Open rates'!O13*0.87*0.9</f>
        <v>25604.100000000002</v>
      </c>
      <c r="P13" s="57">
        <f>'BAR BB| Open rates'!P13*0.87*0.9</f>
        <v>24038.100000000002</v>
      </c>
      <c r="Q13" s="57">
        <f>'BAR BB| Open rates'!Q13*0.87*0.9</f>
        <v>25604.100000000002</v>
      </c>
      <c r="R13" s="57">
        <f>'BAR BB| Open rates'!R13*0.87*0.9</f>
        <v>24038.100000000002</v>
      </c>
      <c r="S13" s="57">
        <f>'BAR BB| Open rates'!S13*0.87*0.9</f>
        <v>25604.100000000002</v>
      </c>
      <c r="T13" s="57">
        <f>'BAR BB| Open rates'!T13*0.87*0.9</f>
        <v>24038.100000000002</v>
      </c>
      <c r="U13" s="57">
        <f>'BAR BB| Open rates'!U13*0.87*0.9</f>
        <v>25604.100000000002</v>
      </c>
      <c r="V13" s="57">
        <f>'BAR BB| Open rates'!V13*0.87*0.9</f>
        <v>24038.100000000002</v>
      </c>
      <c r="W13" s="57">
        <f>'BAR BB| Open rates'!W13*0.87*0.9</f>
        <v>25604.100000000002</v>
      </c>
      <c r="X13" s="57">
        <f>'BAR BB| Open rates'!X13*0.87*0.9</f>
        <v>24038.100000000002</v>
      </c>
      <c r="Y13" s="57">
        <f>'BAR BB| Open rates'!Y13*0.87*0.9</f>
        <v>25604.100000000002</v>
      </c>
      <c r="Z13" s="57">
        <f>'BAR BB| Open rates'!Z13*0.87*0.9</f>
        <v>24038.100000000002</v>
      </c>
      <c r="AA13" s="57">
        <f>'BAR BB| Open rates'!AA13*0.87*0.9</f>
        <v>25604.100000000002</v>
      </c>
      <c r="AB13" s="57">
        <f>'BAR BB| Open rates'!AB13*0.87*0.9</f>
        <v>24038.100000000002</v>
      </c>
      <c r="AC13" s="57">
        <f>'BAR BB| Open rates'!AC13*0.87*0.9</f>
        <v>25604.100000000002</v>
      </c>
      <c r="AD13" s="57">
        <f>'BAR BB| Open rates'!AD13*0.87*0.9</f>
        <v>20749.5</v>
      </c>
      <c r="AE13" s="57">
        <f>'BAR BB| Open rates'!AE13*0.87*0.9</f>
        <v>22472.100000000002</v>
      </c>
      <c r="AF13" s="57">
        <f>'BAR BB| Open rates'!AF13*0.87*0.9</f>
        <v>20749.5</v>
      </c>
      <c r="AG13" s="57">
        <f>'BAR BB| Open rates'!AG13*0.87*0.9</f>
        <v>22472.100000000002</v>
      </c>
      <c r="AH13" s="57">
        <f>'BAR BB| Open rates'!AH13*0.87*0.9</f>
        <v>22472.100000000002</v>
      </c>
      <c r="AI13" s="57">
        <f>'BAR BB| Open rates'!AI13*0.87*0.9</f>
        <v>20749.5</v>
      </c>
      <c r="AJ13" s="57">
        <f>'BAR BB| Open rates'!AJ13*0.87*0.9</f>
        <v>22472.100000000002</v>
      </c>
      <c r="AK13" s="57">
        <f>'BAR BB| Open rates'!AK13*0.87*0.9</f>
        <v>20749.5</v>
      </c>
      <c r="AL13" s="57">
        <f>'BAR BB| Open rates'!AL13*0.87*0.9</f>
        <v>22472.100000000002</v>
      </c>
      <c r="AM13" s="57">
        <f>'BAR BB| Open rates'!AM13*0.87*0.9</f>
        <v>20749.5</v>
      </c>
      <c r="AN13" s="57">
        <f>'BAR BB| Open rates'!AN13*0.87*0.9</f>
        <v>22472.100000000002</v>
      </c>
      <c r="AO13" s="57">
        <f>'BAR BB| Open rates'!AO13*0.87*0.9</f>
        <v>20749.5</v>
      </c>
      <c r="AP13" s="57">
        <f>'BAR BB| Open rates'!AP13*0.87*0.9</f>
        <v>19418.400000000001</v>
      </c>
      <c r="AQ13" s="57">
        <f>'BAR BB| Open rates'!AQ13*0.87*0.9</f>
        <v>17852.400000000001</v>
      </c>
      <c r="AR13" s="57">
        <f>'BAR BB| Open rates'!AR13*0.87*0.9</f>
        <v>19418.400000000001</v>
      </c>
      <c r="AS13" s="57">
        <f>'BAR BB| Open rates'!AS13*0.87*0.9</f>
        <v>17852.400000000001</v>
      </c>
      <c r="AT13" s="57">
        <f>'BAR BB| Open rates'!AT13*0.87*0.9</f>
        <v>19418.400000000001</v>
      </c>
      <c r="AU13" s="57">
        <f>'BAR BB| Open rates'!AU13*0.87*0.9</f>
        <v>17852.400000000001</v>
      </c>
      <c r="AV13" s="57">
        <f>'BAR BB| Open rates'!AV13*0.87*0.9</f>
        <v>19418.400000000001</v>
      </c>
      <c r="AW13" s="57">
        <f>'BAR BB| Open rates'!AW13*0.87*0.9</f>
        <v>17852.400000000001</v>
      </c>
      <c r="AX13" s="57">
        <f>'BAR BB| Open rates'!AX13*0.87*0.9</f>
        <v>19418.400000000001</v>
      </c>
      <c r="AY13" s="57">
        <f>'BAR BB| Open rates'!AY13*0.87*0.9</f>
        <v>20749.5</v>
      </c>
      <c r="AZ13" s="57">
        <f>'BAR BB| Open rates'!AZ13*0.87*0.9</f>
        <v>22472.100000000002</v>
      </c>
      <c r="BA13" s="57">
        <f>'BAR BB| Open rates'!BA13*0.87*0.9</f>
        <v>17069.400000000001</v>
      </c>
      <c r="BB13" s="57">
        <f>'BAR BB| Open rates'!BB13*0.87*0.9</f>
        <v>16286.4</v>
      </c>
      <c r="BC13" s="57">
        <f>'BAR BB| Open rates'!BC13*0.87*0.9</f>
        <v>17069.400000000001</v>
      </c>
      <c r="BD13" s="57">
        <f>'BAR BB| Open rates'!BD13*0.87*0.9</f>
        <v>16286.4</v>
      </c>
      <c r="BE13" s="57">
        <f>'BAR BB| Open rates'!BE13*0.87*0.9</f>
        <v>17069.400000000001</v>
      </c>
      <c r="BF13" s="57">
        <f>'BAR BB| Open rates'!BF13*0.87*0.9</f>
        <v>16286.4</v>
      </c>
      <c r="BG13" s="57">
        <f>'BAR BB| Open rates'!BG13*0.87*0.9</f>
        <v>17069.400000000001</v>
      </c>
      <c r="BH13" s="57">
        <f>'BAR BB| Open rates'!BH13*0.87*0.9</f>
        <v>16286.4</v>
      </c>
      <c r="BI13" s="57">
        <f>'BAR BB| Open rates'!BI13*0.87*0.9</f>
        <v>16286.4</v>
      </c>
      <c r="BJ13" s="57">
        <f>'BAR BB| Open rates'!BJ13*0.87*0.9</f>
        <v>17069.400000000001</v>
      </c>
      <c r="BK13" s="57">
        <f>'BAR BB| Open rates'!BK13*0.87*0.9</f>
        <v>16286.4</v>
      </c>
      <c r="BL13" s="57">
        <f>'BAR BB| Open rates'!BL13*0.87*0.9</f>
        <v>17069.400000000001</v>
      </c>
      <c r="BM13" s="57">
        <f>'BAR BB| Open rates'!BM13*0.87*0.9</f>
        <v>16286.4</v>
      </c>
      <c r="BN13" s="57">
        <f>'BAR BB| Open rates'!BN13*0.87*0.9</f>
        <v>17069.400000000001</v>
      </c>
      <c r="BO13" s="57">
        <f>'BAR BB| Open rates'!BO13*0.87*0.9</f>
        <v>19966.5</v>
      </c>
      <c r="BP13" s="57">
        <f>'BAR BB| Open rates'!BP13*0.87*0.9</f>
        <v>21689.100000000002</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rates'!B15*0.87*0.9</f>
        <v>20984.400000000001</v>
      </c>
      <c r="C15" s="57">
        <f>'BAR BB| Open rates'!C15*0.87*0.9</f>
        <v>20201.400000000001</v>
      </c>
      <c r="D15" s="57">
        <f>'BAR BB| Open rates'!D15*0.87*0.9</f>
        <v>20984.400000000001</v>
      </c>
      <c r="E15" s="57">
        <f>'BAR BB| Open rates'!E15*0.87*0.9</f>
        <v>20201.400000000001</v>
      </c>
      <c r="F15" s="57">
        <f>'BAR BB| Open rates'!F15*0.87*0.9</f>
        <v>23098.5</v>
      </c>
      <c r="G15" s="57">
        <f>'BAR BB| Open rates'!G15*0.87*0.9</f>
        <v>20984.400000000001</v>
      </c>
      <c r="H15" s="57">
        <f>'BAR BB| Open rates'!H15*0.87*0.9</f>
        <v>24899.4</v>
      </c>
      <c r="I15" s="57">
        <f>'BAR BB| Open rates'!I15*0.87*0.9</f>
        <v>30302.100000000002</v>
      </c>
      <c r="J15" s="57">
        <f>'BAR BB| Open rates'!J15*0.87*0.9</f>
        <v>45257.4</v>
      </c>
      <c r="K15" s="57">
        <f>'BAR BB| Open rates'!K15*0.87*0.9</f>
        <v>27013.5</v>
      </c>
      <c r="L15" s="57">
        <f>'BAR BB| Open rates'!L15*0.87*0.9</f>
        <v>28736.100000000002</v>
      </c>
      <c r="M15" s="57">
        <f>'BAR BB| Open rates'!M15*0.87*0.9</f>
        <v>27013.5</v>
      </c>
      <c r="N15" s="57">
        <f>'BAR BB| Open rates'!N15*0.87*0.9</f>
        <v>30302.100000000002</v>
      </c>
      <c r="O15" s="57">
        <f>'BAR BB| Open rates'!O15*0.87*0.9</f>
        <v>31868.100000000002</v>
      </c>
      <c r="P15" s="57">
        <f>'BAR BB| Open rates'!P15*0.87*0.9</f>
        <v>30302.100000000002</v>
      </c>
      <c r="Q15" s="57">
        <f>'BAR BB| Open rates'!Q15*0.87*0.9</f>
        <v>31868.100000000002</v>
      </c>
      <c r="R15" s="57">
        <f>'BAR BB| Open rates'!R15*0.87*0.9</f>
        <v>30302.100000000002</v>
      </c>
      <c r="S15" s="57">
        <f>'BAR BB| Open rates'!S15*0.87*0.9</f>
        <v>31868.100000000002</v>
      </c>
      <c r="T15" s="57">
        <f>'BAR BB| Open rates'!T15*0.87*0.9</f>
        <v>30302.100000000002</v>
      </c>
      <c r="U15" s="57">
        <f>'BAR BB| Open rates'!U15*0.87*0.9</f>
        <v>31868.100000000002</v>
      </c>
      <c r="V15" s="57">
        <f>'BAR BB| Open rates'!V15*0.87*0.9</f>
        <v>30302.100000000002</v>
      </c>
      <c r="W15" s="57">
        <f>'BAR BB| Open rates'!W15*0.87*0.9</f>
        <v>31868.100000000002</v>
      </c>
      <c r="X15" s="57">
        <f>'BAR BB| Open rates'!X15*0.87*0.9</f>
        <v>30302.100000000002</v>
      </c>
      <c r="Y15" s="57">
        <f>'BAR BB| Open rates'!Y15*0.87*0.9</f>
        <v>31868.100000000002</v>
      </c>
      <c r="Z15" s="57">
        <f>'BAR BB| Open rates'!Z15*0.87*0.9</f>
        <v>30302.100000000002</v>
      </c>
      <c r="AA15" s="57">
        <f>'BAR BB| Open rates'!AA15*0.87*0.9</f>
        <v>31868.100000000002</v>
      </c>
      <c r="AB15" s="57">
        <f>'BAR BB| Open rates'!AB15*0.87*0.9</f>
        <v>30302.100000000002</v>
      </c>
      <c r="AC15" s="57">
        <f>'BAR BB| Open rates'!AC15*0.87*0.9</f>
        <v>31868.100000000002</v>
      </c>
      <c r="AD15" s="57">
        <f>'BAR BB| Open rates'!AD15*0.87*0.9</f>
        <v>27013.5</v>
      </c>
      <c r="AE15" s="57">
        <f>'BAR BB| Open rates'!AE15*0.87*0.9</f>
        <v>28736.100000000002</v>
      </c>
      <c r="AF15" s="57">
        <f>'BAR BB| Open rates'!AF15*0.87*0.9</f>
        <v>27013.5</v>
      </c>
      <c r="AG15" s="57">
        <f>'BAR BB| Open rates'!AG15*0.87*0.9</f>
        <v>28736.100000000002</v>
      </c>
      <c r="AH15" s="57">
        <f>'BAR BB| Open rates'!AH15*0.87*0.9</f>
        <v>28736.100000000002</v>
      </c>
      <c r="AI15" s="57">
        <f>'BAR BB| Open rates'!AI15*0.87*0.9</f>
        <v>27013.5</v>
      </c>
      <c r="AJ15" s="57">
        <f>'BAR BB| Open rates'!AJ15*0.87*0.9</f>
        <v>28736.100000000002</v>
      </c>
      <c r="AK15" s="57">
        <f>'BAR BB| Open rates'!AK15*0.87*0.9</f>
        <v>27013.5</v>
      </c>
      <c r="AL15" s="57">
        <f>'BAR BB| Open rates'!AL15*0.87*0.9</f>
        <v>28736.100000000002</v>
      </c>
      <c r="AM15" s="57">
        <f>'BAR BB| Open rates'!AM15*0.87*0.9</f>
        <v>27013.5</v>
      </c>
      <c r="AN15" s="57">
        <f>'BAR BB| Open rates'!AN15*0.87*0.9</f>
        <v>28736.100000000002</v>
      </c>
      <c r="AO15" s="57">
        <f>'BAR BB| Open rates'!AO15*0.87*0.9</f>
        <v>27013.5</v>
      </c>
      <c r="AP15" s="57">
        <f>'BAR BB| Open rates'!AP15*0.87*0.9</f>
        <v>24899.4</v>
      </c>
      <c r="AQ15" s="57">
        <f>'BAR BB| Open rates'!AQ15*0.87*0.9</f>
        <v>23333.4</v>
      </c>
      <c r="AR15" s="57">
        <f>'BAR BB| Open rates'!AR15*0.87*0.9</f>
        <v>24899.4</v>
      </c>
      <c r="AS15" s="57">
        <f>'BAR BB| Open rates'!AS15*0.87*0.9</f>
        <v>23333.4</v>
      </c>
      <c r="AT15" s="57">
        <f>'BAR BB| Open rates'!AT15*0.87*0.9</f>
        <v>24899.4</v>
      </c>
      <c r="AU15" s="57">
        <f>'BAR BB| Open rates'!AU15*0.87*0.9</f>
        <v>23333.4</v>
      </c>
      <c r="AV15" s="57">
        <f>'BAR BB| Open rates'!AV15*0.87*0.9</f>
        <v>24899.4</v>
      </c>
      <c r="AW15" s="57">
        <f>'BAR BB| Open rates'!AW15*0.87*0.9</f>
        <v>23333.4</v>
      </c>
      <c r="AX15" s="57">
        <f>'BAR BB| Open rates'!AX15*0.87*0.9</f>
        <v>24899.4</v>
      </c>
      <c r="AY15" s="57">
        <f>'BAR BB| Open rates'!AY15*0.87*0.9</f>
        <v>26230.5</v>
      </c>
      <c r="AZ15" s="57">
        <f>'BAR BB| Open rates'!AZ15*0.87*0.9</f>
        <v>27953.100000000002</v>
      </c>
      <c r="BA15" s="57">
        <f>'BAR BB| Open rates'!BA15*0.87*0.9</f>
        <v>22550.400000000001</v>
      </c>
      <c r="BB15" s="57">
        <f>'BAR BB| Open rates'!BB15*0.87*0.9</f>
        <v>20984.400000000001</v>
      </c>
      <c r="BC15" s="57">
        <f>'BAR BB| Open rates'!BC15*0.87*0.9</f>
        <v>21767.4</v>
      </c>
      <c r="BD15" s="57">
        <f>'BAR BB| Open rates'!BD15*0.87*0.9</f>
        <v>20984.400000000001</v>
      </c>
      <c r="BE15" s="57">
        <f>'BAR BB| Open rates'!BE15*0.87*0.9</f>
        <v>21767.4</v>
      </c>
      <c r="BF15" s="57">
        <f>'BAR BB| Open rates'!BF15*0.87*0.9</f>
        <v>20984.400000000001</v>
      </c>
      <c r="BG15" s="57">
        <f>'BAR BB| Open rates'!BG15*0.87*0.9</f>
        <v>21767.4</v>
      </c>
      <c r="BH15" s="57">
        <f>'BAR BB| Open rates'!BH15*0.87*0.9</f>
        <v>20984.400000000001</v>
      </c>
      <c r="BI15" s="57">
        <f>'BAR BB| Open rates'!BI15*0.87*0.9</f>
        <v>20984.400000000001</v>
      </c>
      <c r="BJ15" s="57">
        <f>'BAR BB| Open rates'!BJ15*0.87*0.9</f>
        <v>21767.4</v>
      </c>
      <c r="BK15" s="57">
        <f>'BAR BB| Open rates'!BK15*0.87*0.9</f>
        <v>20984.400000000001</v>
      </c>
      <c r="BL15" s="57">
        <f>'BAR BB| Open rates'!BL15*0.87*0.9</f>
        <v>21767.4</v>
      </c>
      <c r="BM15" s="57">
        <f>'BAR BB| Open rates'!BM15*0.87*0.9</f>
        <v>20984.400000000001</v>
      </c>
      <c r="BN15" s="57">
        <f>'BAR BB| Open rates'!BN15*0.87*0.9</f>
        <v>21767.4</v>
      </c>
      <c r="BO15" s="57">
        <f>'BAR BB| Open rates'!BO15*0.87*0.9</f>
        <v>24664.5</v>
      </c>
      <c r="BP15" s="57">
        <f>'BAR BB| Open rates'!BP15*0.87*0.9</f>
        <v>26387.100000000002</v>
      </c>
    </row>
    <row r="16" spans="1:68" s="36" customFormat="1" ht="12" customHeight="1" x14ac:dyDescent="0.2">
      <c r="A16" s="237">
        <v>2</v>
      </c>
      <c r="B16" s="57">
        <f>'BAR BB| Open rates'!B16*0.87*0.9</f>
        <v>23333.4</v>
      </c>
      <c r="C16" s="57">
        <f>'BAR BB| Open rates'!C16*0.87*0.9</f>
        <v>22550.400000000001</v>
      </c>
      <c r="D16" s="57">
        <f>'BAR BB| Open rates'!D16*0.87*0.9</f>
        <v>23333.4</v>
      </c>
      <c r="E16" s="57">
        <f>'BAR BB| Open rates'!E16*0.87*0.9</f>
        <v>22550.400000000001</v>
      </c>
      <c r="F16" s="57">
        <f>'BAR BB| Open rates'!F16*0.87*0.9</f>
        <v>25447.5</v>
      </c>
      <c r="G16" s="57">
        <f>'BAR BB| Open rates'!G16*0.87*0.9</f>
        <v>23333.4</v>
      </c>
      <c r="H16" s="57">
        <f>'BAR BB| Open rates'!H16*0.87*0.9</f>
        <v>27248.400000000001</v>
      </c>
      <c r="I16" s="57">
        <f>'BAR BB| Open rates'!I16*0.87*0.9</f>
        <v>32651.100000000002</v>
      </c>
      <c r="J16" s="57">
        <f>'BAR BB| Open rates'!J16*0.87*0.9</f>
        <v>47606.400000000001</v>
      </c>
      <c r="K16" s="57">
        <f>'BAR BB| Open rates'!K16*0.87*0.9</f>
        <v>29362.5</v>
      </c>
      <c r="L16" s="57">
        <f>'BAR BB| Open rates'!L16*0.87*0.9</f>
        <v>31085.100000000002</v>
      </c>
      <c r="M16" s="57">
        <f>'BAR BB| Open rates'!M16*0.87*0.9</f>
        <v>29362.5</v>
      </c>
      <c r="N16" s="57">
        <f>'BAR BB| Open rates'!N16*0.87*0.9</f>
        <v>32651.100000000002</v>
      </c>
      <c r="O16" s="57">
        <f>'BAR BB| Open rates'!O16*0.87*0.9</f>
        <v>34217.1</v>
      </c>
      <c r="P16" s="57">
        <f>'BAR BB| Open rates'!P16*0.87*0.9</f>
        <v>32651.100000000002</v>
      </c>
      <c r="Q16" s="57">
        <f>'BAR BB| Open rates'!Q16*0.87*0.9</f>
        <v>34217.1</v>
      </c>
      <c r="R16" s="57">
        <f>'BAR BB| Open rates'!R16*0.87*0.9</f>
        <v>32651.100000000002</v>
      </c>
      <c r="S16" s="57">
        <f>'BAR BB| Open rates'!S16*0.87*0.9</f>
        <v>34217.1</v>
      </c>
      <c r="T16" s="57">
        <f>'BAR BB| Open rates'!T16*0.87*0.9</f>
        <v>32651.100000000002</v>
      </c>
      <c r="U16" s="57">
        <f>'BAR BB| Open rates'!U16*0.87*0.9</f>
        <v>34217.1</v>
      </c>
      <c r="V16" s="57">
        <f>'BAR BB| Open rates'!V16*0.87*0.9</f>
        <v>32651.100000000002</v>
      </c>
      <c r="W16" s="57">
        <f>'BAR BB| Open rates'!W16*0.87*0.9</f>
        <v>34217.1</v>
      </c>
      <c r="X16" s="57">
        <f>'BAR BB| Open rates'!X16*0.87*0.9</f>
        <v>32651.100000000002</v>
      </c>
      <c r="Y16" s="57">
        <f>'BAR BB| Open rates'!Y16*0.87*0.9</f>
        <v>34217.1</v>
      </c>
      <c r="Z16" s="57">
        <f>'BAR BB| Open rates'!Z16*0.87*0.9</f>
        <v>32651.100000000002</v>
      </c>
      <c r="AA16" s="57">
        <f>'BAR BB| Open rates'!AA16*0.87*0.9</f>
        <v>34217.1</v>
      </c>
      <c r="AB16" s="57">
        <f>'BAR BB| Open rates'!AB16*0.87*0.9</f>
        <v>32651.100000000002</v>
      </c>
      <c r="AC16" s="57">
        <f>'BAR BB| Open rates'!AC16*0.87*0.9</f>
        <v>34217.1</v>
      </c>
      <c r="AD16" s="57">
        <f>'BAR BB| Open rates'!AD16*0.87*0.9</f>
        <v>29362.5</v>
      </c>
      <c r="AE16" s="57">
        <f>'BAR BB| Open rates'!AE16*0.87*0.9</f>
        <v>31085.100000000002</v>
      </c>
      <c r="AF16" s="57">
        <f>'BAR BB| Open rates'!AF16*0.87*0.9</f>
        <v>29362.5</v>
      </c>
      <c r="AG16" s="57">
        <f>'BAR BB| Open rates'!AG16*0.87*0.9</f>
        <v>31085.100000000002</v>
      </c>
      <c r="AH16" s="57">
        <f>'BAR BB| Open rates'!AH16*0.87*0.9</f>
        <v>31085.100000000002</v>
      </c>
      <c r="AI16" s="57">
        <f>'BAR BB| Open rates'!AI16*0.87*0.9</f>
        <v>29362.5</v>
      </c>
      <c r="AJ16" s="57">
        <f>'BAR BB| Open rates'!AJ16*0.87*0.9</f>
        <v>31085.100000000002</v>
      </c>
      <c r="AK16" s="57">
        <f>'BAR BB| Open rates'!AK16*0.87*0.9</f>
        <v>29362.5</v>
      </c>
      <c r="AL16" s="57">
        <f>'BAR BB| Open rates'!AL16*0.87*0.9</f>
        <v>31085.100000000002</v>
      </c>
      <c r="AM16" s="57">
        <f>'BAR BB| Open rates'!AM16*0.87*0.9</f>
        <v>29362.5</v>
      </c>
      <c r="AN16" s="57">
        <f>'BAR BB| Open rates'!AN16*0.87*0.9</f>
        <v>31085.100000000002</v>
      </c>
      <c r="AO16" s="57">
        <f>'BAR BB| Open rates'!AO16*0.87*0.9</f>
        <v>29362.5</v>
      </c>
      <c r="AP16" s="57">
        <f>'BAR BB| Open rates'!AP16*0.87*0.9</f>
        <v>27248.400000000001</v>
      </c>
      <c r="AQ16" s="57">
        <f>'BAR BB| Open rates'!AQ16*0.87*0.9</f>
        <v>25682.400000000001</v>
      </c>
      <c r="AR16" s="57">
        <f>'BAR BB| Open rates'!AR16*0.87*0.9</f>
        <v>27248.400000000001</v>
      </c>
      <c r="AS16" s="57">
        <f>'BAR BB| Open rates'!AS16*0.87*0.9</f>
        <v>25682.400000000001</v>
      </c>
      <c r="AT16" s="57">
        <f>'BAR BB| Open rates'!AT16*0.87*0.9</f>
        <v>27248.400000000001</v>
      </c>
      <c r="AU16" s="57">
        <f>'BAR BB| Open rates'!AU16*0.87*0.9</f>
        <v>25682.400000000001</v>
      </c>
      <c r="AV16" s="57">
        <f>'BAR BB| Open rates'!AV16*0.87*0.9</f>
        <v>27248.400000000001</v>
      </c>
      <c r="AW16" s="57">
        <f>'BAR BB| Open rates'!AW16*0.87*0.9</f>
        <v>25682.400000000001</v>
      </c>
      <c r="AX16" s="57">
        <f>'BAR BB| Open rates'!AX16*0.87*0.9</f>
        <v>27248.400000000001</v>
      </c>
      <c r="AY16" s="57">
        <f>'BAR BB| Open rates'!AY16*0.87*0.9</f>
        <v>28579.5</v>
      </c>
      <c r="AZ16" s="57">
        <f>'BAR BB| Open rates'!AZ16*0.87*0.9</f>
        <v>30302.100000000002</v>
      </c>
      <c r="BA16" s="57">
        <f>'BAR BB| Open rates'!BA16*0.87*0.9</f>
        <v>24899.4</v>
      </c>
      <c r="BB16" s="57">
        <f>'BAR BB| Open rates'!BB16*0.87*0.9</f>
        <v>23333.4</v>
      </c>
      <c r="BC16" s="57">
        <f>'BAR BB| Open rates'!BC16*0.87*0.9</f>
        <v>24116.400000000001</v>
      </c>
      <c r="BD16" s="57">
        <f>'BAR BB| Open rates'!BD16*0.87*0.9</f>
        <v>23333.4</v>
      </c>
      <c r="BE16" s="57">
        <f>'BAR BB| Open rates'!BE16*0.87*0.9</f>
        <v>24116.400000000001</v>
      </c>
      <c r="BF16" s="57">
        <f>'BAR BB| Open rates'!BF16*0.87*0.9</f>
        <v>23333.4</v>
      </c>
      <c r="BG16" s="57">
        <f>'BAR BB| Open rates'!BG16*0.87*0.9</f>
        <v>24116.400000000001</v>
      </c>
      <c r="BH16" s="57">
        <f>'BAR BB| Open rates'!BH16*0.87*0.9</f>
        <v>23333.4</v>
      </c>
      <c r="BI16" s="57">
        <f>'BAR BB| Open rates'!BI16*0.87*0.9</f>
        <v>23333.4</v>
      </c>
      <c r="BJ16" s="57">
        <f>'BAR BB| Open rates'!BJ16*0.87*0.9</f>
        <v>24116.400000000001</v>
      </c>
      <c r="BK16" s="57">
        <f>'BAR BB| Open rates'!BK16*0.87*0.9</f>
        <v>23333.4</v>
      </c>
      <c r="BL16" s="57">
        <f>'BAR BB| Open rates'!BL16*0.87*0.9</f>
        <v>24116.400000000001</v>
      </c>
      <c r="BM16" s="57">
        <f>'BAR BB| Open rates'!BM16*0.87*0.9</f>
        <v>23333.4</v>
      </c>
      <c r="BN16" s="57">
        <f>'BAR BB| Open rates'!BN16*0.87*0.9</f>
        <v>24116.400000000001</v>
      </c>
      <c r="BO16" s="57">
        <f>'BAR BB| Open rates'!BO16*0.87*0.9</f>
        <v>27013.5</v>
      </c>
      <c r="BP16" s="57">
        <f>'BAR BB| Open rates'!BP16*0.87*0.9</f>
        <v>28736.100000000002</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rates'!B18*0.87*0.9</f>
        <v>21845.7</v>
      </c>
      <c r="C18" s="57">
        <f>'BAR BB| Open rates'!C18*0.87*0.9</f>
        <v>21062.7</v>
      </c>
      <c r="D18" s="57">
        <f>'BAR BB| Open rates'!D18*0.87*0.9</f>
        <v>21845.7</v>
      </c>
      <c r="E18" s="57">
        <f>'BAR BB| Open rates'!E18*0.87*0.9</f>
        <v>21062.7</v>
      </c>
      <c r="F18" s="57">
        <f>'BAR BB| Open rates'!F18*0.87*0.9</f>
        <v>23959.8</v>
      </c>
      <c r="G18" s="57">
        <f>'BAR BB| Open rates'!G18*0.87*0.9</f>
        <v>21845.7</v>
      </c>
      <c r="H18" s="57">
        <f>'BAR BB| Open rates'!H18*0.87*0.9</f>
        <v>25682.400000000001</v>
      </c>
      <c r="I18" s="57">
        <f>'BAR BB| Open rates'!I18*0.87*0.9</f>
        <v>31085.100000000002</v>
      </c>
      <c r="J18" s="57">
        <f>'BAR BB| Open rates'!J18*0.87*0.9</f>
        <v>46040.4</v>
      </c>
      <c r="K18" s="57">
        <f>'BAR BB| Open rates'!K18*0.87*0.9</f>
        <v>27796.5</v>
      </c>
      <c r="L18" s="57">
        <f>'BAR BB| Open rates'!L18*0.87*0.9</f>
        <v>29519.100000000002</v>
      </c>
      <c r="M18" s="57">
        <f>'BAR BB| Open rates'!M18*0.87*0.9</f>
        <v>27796.5</v>
      </c>
      <c r="N18" s="57">
        <f>'BAR BB| Open rates'!N18*0.87*0.9</f>
        <v>31085.100000000002</v>
      </c>
      <c r="O18" s="57">
        <f>'BAR BB| Open rates'!O18*0.87*0.9</f>
        <v>32651.100000000002</v>
      </c>
      <c r="P18" s="57">
        <f>'BAR BB| Open rates'!P18*0.87*0.9</f>
        <v>31085.100000000002</v>
      </c>
      <c r="Q18" s="57">
        <f>'BAR BB| Open rates'!Q18*0.87*0.9</f>
        <v>32651.100000000002</v>
      </c>
      <c r="R18" s="57">
        <f>'BAR BB| Open rates'!R18*0.87*0.9</f>
        <v>31085.100000000002</v>
      </c>
      <c r="S18" s="57">
        <f>'BAR BB| Open rates'!S18*0.87*0.9</f>
        <v>32651.100000000002</v>
      </c>
      <c r="T18" s="57">
        <f>'BAR BB| Open rates'!T18*0.87*0.9</f>
        <v>31085.100000000002</v>
      </c>
      <c r="U18" s="57">
        <f>'BAR BB| Open rates'!U18*0.87*0.9</f>
        <v>32651.100000000002</v>
      </c>
      <c r="V18" s="57">
        <f>'BAR BB| Open rates'!V18*0.87*0.9</f>
        <v>31085.100000000002</v>
      </c>
      <c r="W18" s="57">
        <f>'BAR BB| Open rates'!W18*0.87*0.9</f>
        <v>32651.100000000002</v>
      </c>
      <c r="X18" s="57">
        <f>'BAR BB| Open rates'!X18*0.87*0.9</f>
        <v>31085.100000000002</v>
      </c>
      <c r="Y18" s="57">
        <f>'BAR BB| Open rates'!Y18*0.87*0.9</f>
        <v>32651.100000000002</v>
      </c>
      <c r="Z18" s="57">
        <f>'BAR BB| Open rates'!Z18*0.87*0.9</f>
        <v>31085.100000000002</v>
      </c>
      <c r="AA18" s="57">
        <f>'BAR BB| Open rates'!AA18*0.87*0.9</f>
        <v>32651.100000000002</v>
      </c>
      <c r="AB18" s="57">
        <f>'BAR BB| Open rates'!AB18*0.87*0.9</f>
        <v>31085.100000000002</v>
      </c>
      <c r="AC18" s="57">
        <f>'BAR BB| Open rates'!AC18*0.87*0.9</f>
        <v>32651.100000000002</v>
      </c>
      <c r="AD18" s="57">
        <f>'BAR BB| Open rates'!AD18*0.87*0.9</f>
        <v>27796.5</v>
      </c>
      <c r="AE18" s="57">
        <f>'BAR BB| Open rates'!AE18*0.87*0.9</f>
        <v>29519.100000000002</v>
      </c>
      <c r="AF18" s="57">
        <f>'BAR BB| Open rates'!AF18*0.87*0.9</f>
        <v>27796.5</v>
      </c>
      <c r="AG18" s="57">
        <f>'BAR BB| Open rates'!AG18*0.87*0.9</f>
        <v>29519.100000000002</v>
      </c>
      <c r="AH18" s="57">
        <f>'BAR BB| Open rates'!AH18*0.87*0.9</f>
        <v>29519.100000000002</v>
      </c>
      <c r="AI18" s="57">
        <f>'BAR BB| Open rates'!AI18*0.87*0.9</f>
        <v>27796.5</v>
      </c>
      <c r="AJ18" s="57">
        <f>'BAR BB| Open rates'!AJ18*0.87*0.9</f>
        <v>29519.100000000002</v>
      </c>
      <c r="AK18" s="57">
        <f>'BAR BB| Open rates'!AK18*0.87*0.9</f>
        <v>27796.5</v>
      </c>
      <c r="AL18" s="57">
        <f>'BAR BB| Open rates'!AL18*0.87*0.9</f>
        <v>29519.100000000002</v>
      </c>
      <c r="AM18" s="57">
        <f>'BAR BB| Open rates'!AM18*0.87*0.9</f>
        <v>27796.5</v>
      </c>
      <c r="AN18" s="57">
        <f>'BAR BB| Open rates'!AN18*0.87*0.9</f>
        <v>29519.100000000002</v>
      </c>
      <c r="AO18" s="57">
        <f>'BAR BB| Open rates'!AO18*0.87*0.9</f>
        <v>27796.5</v>
      </c>
      <c r="AP18" s="57">
        <f>'BAR BB| Open rates'!AP18*0.87*0.9</f>
        <v>24977.7</v>
      </c>
      <c r="AQ18" s="57">
        <f>'BAR BB| Open rates'!AQ18*0.87*0.9</f>
        <v>23411.7</v>
      </c>
      <c r="AR18" s="57">
        <f>'BAR BB| Open rates'!AR18*0.87*0.9</f>
        <v>24977.7</v>
      </c>
      <c r="AS18" s="57">
        <f>'BAR BB| Open rates'!AS18*0.87*0.9</f>
        <v>23411.7</v>
      </c>
      <c r="AT18" s="57">
        <f>'BAR BB| Open rates'!AT18*0.87*0.9</f>
        <v>24977.7</v>
      </c>
      <c r="AU18" s="57">
        <f>'BAR BB| Open rates'!AU18*0.87*0.9</f>
        <v>23411.7</v>
      </c>
      <c r="AV18" s="57">
        <f>'BAR BB| Open rates'!AV18*0.87*0.9</f>
        <v>24977.7</v>
      </c>
      <c r="AW18" s="57">
        <f>'BAR BB| Open rates'!AW18*0.87*0.9</f>
        <v>23411.7</v>
      </c>
      <c r="AX18" s="57">
        <f>'BAR BB| Open rates'!AX18*0.87*0.9</f>
        <v>24977.7</v>
      </c>
      <c r="AY18" s="57">
        <f>'BAR BB| Open rates'!AY18*0.87*0.9</f>
        <v>26308.799999999999</v>
      </c>
      <c r="AZ18" s="57">
        <f>'BAR BB| Open rates'!AZ18*0.87*0.9</f>
        <v>28031.4</v>
      </c>
      <c r="BA18" s="57">
        <f>'BAR BB| Open rates'!BA18*0.87*0.9</f>
        <v>22628.7</v>
      </c>
      <c r="BB18" s="57">
        <f>'BAR BB| Open rates'!BB18*0.87*0.9</f>
        <v>21062.7</v>
      </c>
      <c r="BC18" s="57">
        <f>'BAR BB| Open rates'!BC18*0.87*0.9</f>
        <v>21845.7</v>
      </c>
      <c r="BD18" s="57">
        <f>'BAR BB| Open rates'!BD18*0.87*0.9</f>
        <v>21062.7</v>
      </c>
      <c r="BE18" s="57">
        <f>'BAR BB| Open rates'!BE18*0.87*0.9</f>
        <v>21845.7</v>
      </c>
      <c r="BF18" s="57">
        <f>'BAR BB| Open rates'!BF18*0.87*0.9</f>
        <v>21062.7</v>
      </c>
      <c r="BG18" s="57">
        <f>'BAR BB| Open rates'!BG18*0.87*0.9</f>
        <v>21845.7</v>
      </c>
      <c r="BH18" s="57">
        <f>'BAR BB| Open rates'!BH18*0.87*0.9</f>
        <v>21062.7</v>
      </c>
      <c r="BI18" s="57">
        <f>'BAR BB| Open rates'!BI18*0.87*0.9</f>
        <v>21062.7</v>
      </c>
      <c r="BJ18" s="57">
        <f>'BAR BB| Open rates'!BJ18*0.87*0.9</f>
        <v>21845.7</v>
      </c>
      <c r="BK18" s="57">
        <f>'BAR BB| Open rates'!BK18*0.87*0.9</f>
        <v>21062.7</v>
      </c>
      <c r="BL18" s="57">
        <f>'BAR BB| Open rates'!BL18*0.87*0.9</f>
        <v>21845.7</v>
      </c>
      <c r="BM18" s="57">
        <f>'BAR BB| Open rates'!BM18*0.87*0.9</f>
        <v>21062.7</v>
      </c>
      <c r="BN18" s="57">
        <f>'BAR BB| Open rates'!BN18*0.87*0.9</f>
        <v>21845.7</v>
      </c>
      <c r="BO18" s="57">
        <f>'BAR BB| Open rates'!BO18*0.87*0.9</f>
        <v>24742.799999999999</v>
      </c>
      <c r="BP18" s="57">
        <f>'BAR BB| Open rates'!BP18*0.87*0.9</f>
        <v>26465.4</v>
      </c>
    </row>
    <row r="19" spans="1:68" s="36" customFormat="1" ht="12" customHeight="1" x14ac:dyDescent="0.2">
      <c r="A19" s="237">
        <v>2</v>
      </c>
      <c r="B19" s="57">
        <f>'BAR BB| Open rates'!B19*0.87*0.9</f>
        <v>24194.7</v>
      </c>
      <c r="C19" s="57">
        <f>'BAR BB| Open rates'!C19*0.87*0.9</f>
        <v>23411.7</v>
      </c>
      <c r="D19" s="57">
        <f>'BAR BB| Open rates'!D19*0.87*0.9</f>
        <v>24194.7</v>
      </c>
      <c r="E19" s="57">
        <f>'BAR BB| Open rates'!E19*0.87*0.9</f>
        <v>23411.7</v>
      </c>
      <c r="F19" s="57">
        <f>'BAR BB| Open rates'!F19*0.87*0.9</f>
        <v>26308.799999999999</v>
      </c>
      <c r="G19" s="57">
        <f>'BAR BB| Open rates'!G19*0.87*0.9</f>
        <v>24194.7</v>
      </c>
      <c r="H19" s="57">
        <f>'BAR BB| Open rates'!H19*0.87*0.9</f>
        <v>28031.4</v>
      </c>
      <c r="I19" s="57">
        <f>'BAR BB| Open rates'!I19*0.87*0.9</f>
        <v>33434.1</v>
      </c>
      <c r="J19" s="57">
        <f>'BAR BB| Open rates'!J19*0.87*0.9</f>
        <v>48389.4</v>
      </c>
      <c r="K19" s="57">
        <f>'BAR BB| Open rates'!K19*0.87*0.9</f>
        <v>30145.5</v>
      </c>
      <c r="L19" s="57">
        <f>'BAR BB| Open rates'!L19*0.87*0.9</f>
        <v>31868.100000000002</v>
      </c>
      <c r="M19" s="57">
        <f>'BAR BB| Open rates'!M19*0.87*0.9</f>
        <v>30145.5</v>
      </c>
      <c r="N19" s="57">
        <f>'BAR BB| Open rates'!N19*0.87*0.9</f>
        <v>33434.1</v>
      </c>
      <c r="O19" s="57">
        <f>'BAR BB| Open rates'!O19*0.87*0.9</f>
        <v>35000.1</v>
      </c>
      <c r="P19" s="57">
        <f>'BAR BB| Open rates'!P19*0.87*0.9</f>
        <v>33434.1</v>
      </c>
      <c r="Q19" s="57">
        <f>'BAR BB| Open rates'!Q19*0.87*0.9</f>
        <v>35000.1</v>
      </c>
      <c r="R19" s="57">
        <f>'BAR BB| Open rates'!R19*0.87*0.9</f>
        <v>33434.1</v>
      </c>
      <c r="S19" s="57">
        <f>'BAR BB| Open rates'!S19*0.87*0.9</f>
        <v>35000.1</v>
      </c>
      <c r="T19" s="57">
        <f>'BAR BB| Open rates'!T19*0.87*0.9</f>
        <v>33434.1</v>
      </c>
      <c r="U19" s="57">
        <f>'BAR BB| Open rates'!U19*0.87*0.9</f>
        <v>35000.1</v>
      </c>
      <c r="V19" s="57">
        <f>'BAR BB| Open rates'!V19*0.87*0.9</f>
        <v>33434.1</v>
      </c>
      <c r="W19" s="57">
        <f>'BAR BB| Open rates'!W19*0.87*0.9</f>
        <v>35000.1</v>
      </c>
      <c r="X19" s="57">
        <f>'BAR BB| Open rates'!X19*0.87*0.9</f>
        <v>33434.1</v>
      </c>
      <c r="Y19" s="57">
        <f>'BAR BB| Open rates'!Y19*0.87*0.9</f>
        <v>35000.1</v>
      </c>
      <c r="Z19" s="57">
        <f>'BAR BB| Open rates'!Z19*0.87*0.9</f>
        <v>33434.1</v>
      </c>
      <c r="AA19" s="57">
        <f>'BAR BB| Open rates'!AA19*0.87*0.9</f>
        <v>35000.1</v>
      </c>
      <c r="AB19" s="57">
        <f>'BAR BB| Open rates'!AB19*0.87*0.9</f>
        <v>33434.1</v>
      </c>
      <c r="AC19" s="57">
        <f>'BAR BB| Open rates'!AC19*0.87*0.9</f>
        <v>35000.1</v>
      </c>
      <c r="AD19" s="57">
        <f>'BAR BB| Open rates'!AD19*0.87*0.9</f>
        <v>30145.5</v>
      </c>
      <c r="AE19" s="57">
        <f>'BAR BB| Open rates'!AE19*0.87*0.9</f>
        <v>31868.100000000002</v>
      </c>
      <c r="AF19" s="57">
        <f>'BAR BB| Open rates'!AF19*0.87*0.9</f>
        <v>30145.5</v>
      </c>
      <c r="AG19" s="57">
        <f>'BAR BB| Open rates'!AG19*0.87*0.9</f>
        <v>31868.100000000002</v>
      </c>
      <c r="AH19" s="57">
        <f>'BAR BB| Open rates'!AH19*0.87*0.9</f>
        <v>31868.100000000002</v>
      </c>
      <c r="AI19" s="57">
        <f>'BAR BB| Open rates'!AI19*0.87*0.9</f>
        <v>30145.5</v>
      </c>
      <c r="AJ19" s="57">
        <f>'BAR BB| Open rates'!AJ19*0.87*0.9</f>
        <v>31868.100000000002</v>
      </c>
      <c r="AK19" s="57">
        <f>'BAR BB| Open rates'!AK19*0.87*0.9</f>
        <v>30145.5</v>
      </c>
      <c r="AL19" s="57">
        <f>'BAR BB| Open rates'!AL19*0.87*0.9</f>
        <v>31868.100000000002</v>
      </c>
      <c r="AM19" s="57">
        <f>'BAR BB| Open rates'!AM19*0.87*0.9</f>
        <v>30145.5</v>
      </c>
      <c r="AN19" s="57">
        <f>'BAR BB| Open rates'!AN19*0.87*0.9</f>
        <v>31868.100000000002</v>
      </c>
      <c r="AO19" s="57">
        <f>'BAR BB| Open rates'!AO19*0.87*0.9</f>
        <v>30145.5</v>
      </c>
      <c r="AP19" s="57">
        <f>'BAR BB| Open rates'!AP19*0.87*0.9</f>
        <v>27326.7</v>
      </c>
      <c r="AQ19" s="57">
        <f>'BAR BB| Open rates'!AQ19*0.87*0.9</f>
        <v>25760.7</v>
      </c>
      <c r="AR19" s="57">
        <f>'BAR BB| Open rates'!AR19*0.87*0.9</f>
        <v>27326.7</v>
      </c>
      <c r="AS19" s="57">
        <f>'BAR BB| Open rates'!AS19*0.87*0.9</f>
        <v>25760.7</v>
      </c>
      <c r="AT19" s="57">
        <f>'BAR BB| Open rates'!AT19*0.87*0.9</f>
        <v>27326.7</v>
      </c>
      <c r="AU19" s="57">
        <f>'BAR BB| Open rates'!AU19*0.87*0.9</f>
        <v>25760.7</v>
      </c>
      <c r="AV19" s="57">
        <f>'BAR BB| Open rates'!AV19*0.87*0.9</f>
        <v>27326.7</v>
      </c>
      <c r="AW19" s="57">
        <f>'BAR BB| Open rates'!AW19*0.87*0.9</f>
        <v>25760.7</v>
      </c>
      <c r="AX19" s="57">
        <f>'BAR BB| Open rates'!AX19*0.87*0.9</f>
        <v>27326.7</v>
      </c>
      <c r="AY19" s="57">
        <f>'BAR BB| Open rates'!AY19*0.87*0.9</f>
        <v>28657.8</v>
      </c>
      <c r="AZ19" s="57">
        <f>'BAR BB| Open rates'!AZ19*0.87*0.9</f>
        <v>30380.400000000001</v>
      </c>
      <c r="BA19" s="57">
        <f>'BAR BB| Open rates'!BA19*0.87*0.9</f>
        <v>24977.7</v>
      </c>
      <c r="BB19" s="57">
        <f>'BAR BB| Open rates'!BB19*0.87*0.9</f>
        <v>23411.7</v>
      </c>
      <c r="BC19" s="57">
        <f>'BAR BB| Open rates'!BC19*0.87*0.9</f>
        <v>24194.7</v>
      </c>
      <c r="BD19" s="57">
        <f>'BAR BB| Open rates'!BD19*0.87*0.9</f>
        <v>23411.7</v>
      </c>
      <c r="BE19" s="57">
        <f>'BAR BB| Open rates'!BE19*0.87*0.9</f>
        <v>24194.7</v>
      </c>
      <c r="BF19" s="57">
        <f>'BAR BB| Open rates'!BF19*0.87*0.9</f>
        <v>23411.7</v>
      </c>
      <c r="BG19" s="57">
        <f>'BAR BB| Open rates'!BG19*0.87*0.9</f>
        <v>24194.7</v>
      </c>
      <c r="BH19" s="57">
        <f>'BAR BB| Open rates'!BH19*0.87*0.9</f>
        <v>23411.7</v>
      </c>
      <c r="BI19" s="57">
        <f>'BAR BB| Open rates'!BI19*0.87*0.9</f>
        <v>23411.7</v>
      </c>
      <c r="BJ19" s="57">
        <f>'BAR BB| Open rates'!BJ19*0.87*0.9</f>
        <v>24194.7</v>
      </c>
      <c r="BK19" s="57">
        <f>'BAR BB| Open rates'!BK19*0.87*0.9</f>
        <v>23411.7</v>
      </c>
      <c r="BL19" s="57">
        <f>'BAR BB| Open rates'!BL19*0.87*0.9</f>
        <v>24194.7</v>
      </c>
      <c r="BM19" s="57">
        <f>'BAR BB| Open rates'!BM19*0.87*0.9</f>
        <v>23411.7</v>
      </c>
      <c r="BN19" s="57">
        <f>'BAR BB| Open rates'!BN19*0.87*0.9</f>
        <v>24194.7</v>
      </c>
      <c r="BO19" s="57">
        <f>'BAR BB| Open rates'!BO19*0.87*0.9</f>
        <v>27091.8</v>
      </c>
      <c r="BP19" s="57">
        <f>'BAR BB| Open rates'!BP19*0.87*0.9</f>
        <v>28814.400000000001</v>
      </c>
    </row>
    <row r="20" spans="1:68"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rates'!B21*0.87*0.9</f>
        <v>22237.200000000001</v>
      </c>
      <c r="C21" s="57">
        <f>'BAR BB| Open rates'!C21*0.87*0.9</f>
        <v>21454.2</v>
      </c>
      <c r="D21" s="57">
        <f>'BAR BB| Open rates'!D21*0.87*0.9</f>
        <v>22237.200000000001</v>
      </c>
      <c r="E21" s="57">
        <f>'BAR BB| Open rates'!E21*0.87*0.9</f>
        <v>21454.2</v>
      </c>
      <c r="F21" s="57">
        <f>'BAR BB| Open rates'!F21*0.87*0.9</f>
        <v>24351.3</v>
      </c>
      <c r="G21" s="57">
        <f>'BAR BB| Open rates'!G21*0.87*0.9</f>
        <v>22237.200000000001</v>
      </c>
      <c r="H21" s="57">
        <f>'BAR BB| Open rates'!H21*0.87*0.9</f>
        <v>26465.4</v>
      </c>
      <c r="I21" s="57">
        <f>'BAR BB| Open rates'!I21*0.87*0.9</f>
        <v>31868.100000000002</v>
      </c>
      <c r="J21" s="57">
        <f>'BAR BB| Open rates'!J21*0.87*0.9</f>
        <v>46823.4</v>
      </c>
      <c r="K21" s="57">
        <f>'BAR BB| Open rates'!K21*0.87*0.9</f>
        <v>28579.5</v>
      </c>
      <c r="L21" s="57">
        <f>'BAR BB| Open rates'!L21*0.87*0.9</f>
        <v>30302.100000000002</v>
      </c>
      <c r="M21" s="57">
        <f>'BAR BB| Open rates'!M21*0.87*0.9</f>
        <v>28579.5</v>
      </c>
      <c r="N21" s="57">
        <f>'BAR BB| Open rates'!N21*0.87*0.9</f>
        <v>31868.100000000002</v>
      </c>
      <c r="O21" s="57">
        <f>'BAR BB| Open rates'!O21*0.87*0.9</f>
        <v>33434.1</v>
      </c>
      <c r="P21" s="57">
        <f>'BAR BB| Open rates'!P21*0.87*0.9</f>
        <v>31868.100000000002</v>
      </c>
      <c r="Q21" s="57">
        <f>'BAR BB| Open rates'!Q21*0.87*0.9</f>
        <v>33434.1</v>
      </c>
      <c r="R21" s="57">
        <f>'BAR BB| Open rates'!R21*0.87*0.9</f>
        <v>31868.100000000002</v>
      </c>
      <c r="S21" s="57">
        <f>'BAR BB| Open rates'!S21*0.87*0.9</f>
        <v>33434.1</v>
      </c>
      <c r="T21" s="57">
        <f>'BAR BB| Open rates'!T21*0.87*0.9</f>
        <v>31868.100000000002</v>
      </c>
      <c r="U21" s="57">
        <f>'BAR BB| Open rates'!U21*0.87*0.9</f>
        <v>33434.1</v>
      </c>
      <c r="V21" s="57">
        <f>'BAR BB| Open rates'!V21*0.87*0.9</f>
        <v>31868.100000000002</v>
      </c>
      <c r="W21" s="57">
        <f>'BAR BB| Open rates'!W21*0.87*0.9</f>
        <v>33434.1</v>
      </c>
      <c r="X21" s="57">
        <f>'BAR BB| Open rates'!X21*0.87*0.9</f>
        <v>31868.100000000002</v>
      </c>
      <c r="Y21" s="57">
        <f>'BAR BB| Open rates'!Y21*0.87*0.9</f>
        <v>33434.1</v>
      </c>
      <c r="Z21" s="57">
        <f>'BAR BB| Open rates'!Z21*0.87*0.9</f>
        <v>31868.100000000002</v>
      </c>
      <c r="AA21" s="57">
        <f>'BAR BB| Open rates'!AA21*0.87*0.9</f>
        <v>33434.1</v>
      </c>
      <c r="AB21" s="57">
        <f>'BAR BB| Open rates'!AB21*0.87*0.9</f>
        <v>31868.100000000002</v>
      </c>
      <c r="AC21" s="57">
        <f>'BAR BB| Open rates'!AC21*0.87*0.9</f>
        <v>33434.1</v>
      </c>
      <c r="AD21" s="57">
        <f>'BAR BB| Open rates'!AD21*0.87*0.9</f>
        <v>28579.5</v>
      </c>
      <c r="AE21" s="57">
        <f>'BAR BB| Open rates'!AE21*0.87*0.9</f>
        <v>30302.100000000002</v>
      </c>
      <c r="AF21" s="57">
        <f>'BAR BB| Open rates'!AF21*0.87*0.9</f>
        <v>28579.5</v>
      </c>
      <c r="AG21" s="57">
        <f>'BAR BB| Open rates'!AG21*0.87*0.9</f>
        <v>30302.100000000002</v>
      </c>
      <c r="AH21" s="57">
        <f>'BAR BB| Open rates'!AH21*0.87*0.9</f>
        <v>30302.100000000002</v>
      </c>
      <c r="AI21" s="57">
        <f>'BAR BB| Open rates'!AI21*0.87*0.9</f>
        <v>28579.5</v>
      </c>
      <c r="AJ21" s="57">
        <f>'BAR BB| Open rates'!AJ21*0.87*0.9</f>
        <v>30302.100000000002</v>
      </c>
      <c r="AK21" s="57">
        <f>'BAR BB| Open rates'!AK21*0.87*0.9</f>
        <v>28579.5</v>
      </c>
      <c r="AL21" s="57">
        <f>'BAR BB| Open rates'!AL21*0.87*0.9</f>
        <v>30302.100000000002</v>
      </c>
      <c r="AM21" s="57">
        <f>'BAR BB| Open rates'!AM21*0.87*0.9</f>
        <v>28579.5</v>
      </c>
      <c r="AN21" s="57">
        <f>'BAR BB| Open rates'!AN21*0.87*0.9</f>
        <v>30302.100000000002</v>
      </c>
      <c r="AO21" s="57">
        <f>'BAR BB| Open rates'!AO21*0.87*0.9</f>
        <v>28579.5</v>
      </c>
      <c r="AP21" s="57">
        <f>'BAR BB| Open rates'!AP21*0.87*0.9</f>
        <v>25369.200000000001</v>
      </c>
      <c r="AQ21" s="57">
        <f>'BAR BB| Open rates'!AQ21*0.87*0.9</f>
        <v>23803.200000000001</v>
      </c>
      <c r="AR21" s="57">
        <f>'BAR BB| Open rates'!AR21*0.87*0.9</f>
        <v>25369.200000000001</v>
      </c>
      <c r="AS21" s="57">
        <f>'BAR BB| Open rates'!AS21*0.87*0.9</f>
        <v>23803.200000000001</v>
      </c>
      <c r="AT21" s="57">
        <f>'BAR BB| Open rates'!AT21*0.87*0.9</f>
        <v>25369.200000000001</v>
      </c>
      <c r="AU21" s="57">
        <f>'BAR BB| Open rates'!AU21*0.87*0.9</f>
        <v>23803.200000000001</v>
      </c>
      <c r="AV21" s="57">
        <f>'BAR BB| Open rates'!AV21*0.87*0.9</f>
        <v>25369.200000000001</v>
      </c>
      <c r="AW21" s="57">
        <f>'BAR BB| Open rates'!AW21*0.87*0.9</f>
        <v>23803.200000000001</v>
      </c>
      <c r="AX21" s="57">
        <f>'BAR BB| Open rates'!AX21*0.87*0.9</f>
        <v>25369.200000000001</v>
      </c>
      <c r="AY21" s="57">
        <f>'BAR BB| Open rates'!AY21*0.87*0.9</f>
        <v>26700.3</v>
      </c>
      <c r="AZ21" s="57">
        <f>'BAR BB| Open rates'!AZ21*0.87*0.9</f>
        <v>28422.9</v>
      </c>
      <c r="BA21" s="57">
        <f>'BAR BB| Open rates'!BA21*0.87*0.9</f>
        <v>23020.2</v>
      </c>
      <c r="BB21" s="57">
        <f>'BAR BB| Open rates'!BB21*0.87*0.9</f>
        <v>21454.2</v>
      </c>
      <c r="BC21" s="57">
        <f>'BAR BB| Open rates'!BC21*0.87*0.9</f>
        <v>22237.200000000001</v>
      </c>
      <c r="BD21" s="57">
        <f>'BAR BB| Open rates'!BD21*0.87*0.9</f>
        <v>21454.2</v>
      </c>
      <c r="BE21" s="57">
        <f>'BAR BB| Open rates'!BE21*0.87*0.9</f>
        <v>22237.200000000001</v>
      </c>
      <c r="BF21" s="57">
        <f>'BAR BB| Open rates'!BF21*0.87*0.9</f>
        <v>21454.2</v>
      </c>
      <c r="BG21" s="57">
        <f>'BAR BB| Open rates'!BG21*0.87*0.9</f>
        <v>22237.200000000001</v>
      </c>
      <c r="BH21" s="57">
        <f>'BAR BB| Open rates'!BH21*0.87*0.9</f>
        <v>21454.2</v>
      </c>
      <c r="BI21" s="57">
        <f>'BAR BB| Open rates'!BI21*0.87*0.9</f>
        <v>21454.2</v>
      </c>
      <c r="BJ21" s="57">
        <f>'BAR BB| Open rates'!BJ21*0.87*0.9</f>
        <v>22237.200000000001</v>
      </c>
      <c r="BK21" s="57">
        <f>'BAR BB| Open rates'!BK21*0.87*0.9</f>
        <v>21454.2</v>
      </c>
      <c r="BL21" s="57">
        <f>'BAR BB| Open rates'!BL21*0.87*0.9</f>
        <v>22237.200000000001</v>
      </c>
      <c r="BM21" s="57">
        <f>'BAR BB| Open rates'!BM21*0.87*0.9</f>
        <v>21454.2</v>
      </c>
      <c r="BN21" s="57">
        <f>'BAR BB| Open rates'!BN21*0.87*0.9</f>
        <v>22237.200000000001</v>
      </c>
      <c r="BO21" s="57">
        <f>'BAR BB| Open rates'!BO21*0.87*0.9</f>
        <v>25134.3</v>
      </c>
      <c r="BP21" s="57">
        <f>'BAR BB| Open rates'!BP21*0.87*0.9</f>
        <v>26856.9</v>
      </c>
    </row>
    <row r="22" spans="1:68" s="36" customFormat="1" ht="12" customHeight="1" x14ac:dyDescent="0.2">
      <c r="A22" s="237">
        <v>2</v>
      </c>
      <c r="B22" s="57">
        <f>'BAR BB| Open rates'!B22*0.87*0.9</f>
        <v>24586.2</v>
      </c>
      <c r="C22" s="57">
        <f>'BAR BB| Open rates'!C22*0.87*0.9</f>
        <v>23803.200000000001</v>
      </c>
      <c r="D22" s="57">
        <f>'BAR BB| Open rates'!D22*0.87*0.9</f>
        <v>24586.2</v>
      </c>
      <c r="E22" s="57">
        <f>'BAR BB| Open rates'!E22*0.87*0.9</f>
        <v>23803.200000000001</v>
      </c>
      <c r="F22" s="57">
        <f>'BAR BB| Open rates'!F22*0.87*0.9</f>
        <v>26700.3</v>
      </c>
      <c r="G22" s="57">
        <f>'BAR BB| Open rates'!G22*0.87*0.9</f>
        <v>24586.2</v>
      </c>
      <c r="H22" s="57">
        <f>'BAR BB| Open rates'!H22*0.87*0.9</f>
        <v>28814.400000000001</v>
      </c>
      <c r="I22" s="57">
        <f>'BAR BB| Open rates'!I22*0.87*0.9</f>
        <v>34217.1</v>
      </c>
      <c r="J22" s="57">
        <f>'BAR BB| Open rates'!J22*0.87*0.9</f>
        <v>49172.4</v>
      </c>
      <c r="K22" s="57">
        <f>'BAR BB| Open rates'!K22*0.87*0.9</f>
        <v>30928.5</v>
      </c>
      <c r="L22" s="57">
        <f>'BAR BB| Open rates'!L22*0.87*0.9</f>
        <v>32651.100000000002</v>
      </c>
      <c r="M22" s="57">
        <f>'BAR BB| Open rates'!M22*0.87*0.9</f>
        <v>30928.5</v>
      </c>
      <c r="N22" s="57">
        <f>'BAR BB| Open rates'!N22*0.87*0.9</f>
        <v>34217.1</v>
      </c>
      <c r="O22" s="57">
        <f>'BAR BB| Open rates'!O22*0.87*0.9</f>
        <v>35783.1</v>
      </c>
      <c r="P22" s="57">
        <f>'BAR BB| Open rates'!P22*0.87*0.9</f>
        <v>34217.1</v>
      </c>
      <c r="Q22" s="57">
        <f>'BAR BB| Open rates'!Q22*0.87*0.9</f>
        <v>35783.1</v>
      </c>
      <c r="R22" s="57">
        <f>'BAR BB| Open rates'!R22*0.87*0.9</f>
        <v>34217.1</v>
      </c>
      <c r="S22" s="57">
        <f>'BAR BB| Open rates'!S22*0.87*0.9</f>
        <v>35783.1</v>
      </c>
      <c r="T22" s="57">
        <f>'BAR BB| Open rates'!T22*0.87*0.9</f>
        <v>34217.1</v>
      </c>
      <c r="U22" s="57">
        <f>'BAR BB| Open rates'!U22*0.87*0.9</f>
        <v>35783.1</v>
      </c>
      <c r="V22" s="57">
        <f>'BAR BB| Open rates'!V22*0.87*0.9</f>
        <v>34217.1</v>
      </c>
      <c r="W22" s="57">
        <f>'BAR BB| Open rates'!W22*0.87*0.9</f>
        <v>35783.1</v>
      </c>
      <c r="X22" s="57">
        <f>'BAR BB| Open rates'!X22*0.87*0.9</f>
        <v>34217.1</v>
      </c>
      <c r="Y22" s="57">
        <f>'BAR BB| Open rates'!Y22*0.87*0.9</f>
        <v>35783.1</v>
      </c>
      <c r="Z22" s="57">
        <f>'BAR BB| Open rates'!Z22*0.87*0.9</f>
        <v>34217.1</v>
      </c>
      <c r="AA22" s="57">
        <f>'BAR BB| Open rates'!AA22*0.87*0.9</f>
        <v>35783.1</v>
      </c>
      <c r="AB22" s="57">
        <f>'BAR BB| Open rates'!AB22*0.87*0.9</f>
        <v>34217.1</v>
      </c>
      <c r="AC22" s="57">
        <f>'BAR BB| Open rates'!AC22*0.87*0.9</f>
        <v>35783.1</v>
      </c>
      <c r="AD22" s="57">
        <f>'BAR BB| Open rates'!AD22*0.87*0.9</f>
        <v>30928.5</v>
      </c>
      <c r="AE22" s="57">
        <f>'BAR BB| Open rates'!AE22*0.87*0.9</f>
        <v>32651.100000000002</v>
      </c>
      <c r="AF22" s="57">
        <f>'BAR BB| Open rates'!AF22*0.87*0.9</f>
        <v>30928.5</v>
      </c>
      <c r="AG22" s="57">
        <f>'BAR BB| Open rates'!AG22*0.87*0.9</f>
        <v>32651.100000000002</v>
      </c>
      <c r="AH22" s="57">
        <f>'BAR BB| Open rates'!AH22*0.87*0.9</f>
        <v>32651.100000000002</v>
      </c>
      <c r="AI22" s="57">
        <f>'BAR BB| Open rates'!AI22*0.87*0.9</f>
        <v>30928.5</v>
      </c>
      <c r="AJ22" s="57">
        <f>'BAR BB| Open rates'!AJ22*0.87*0.9</f>
        <v>32651.100000000002</v>
      </c>
      <c r="AK22" s="57">
        <f>'BAR BB| Open rates'!AK22*0.87*0.9</f>
        <v>30928.5</v>
      </c>
      <c r="AL22" s="57">
        <f>'BAR BB| Open rates'!AL22*0.87*0.9</f>
        <v>32651.100000000002</v>
      </c>
      <c r="AM22" s="57">
        <f>'BAR BB| Open rates'!AM22*0.87*0.9</f>
        <v>30928.5</v>
      </c>
      <c r="AN22" s="57">
        <f>'BAR BB| Open rates'!AN22*0.87*0.9</f>
        <v>32651.100000000002</v>
      </c>
      <c r="AO22" s="57">
        <f>'BAR BB| Open rates'!AO22*0.87*0.9</f>
        <v>30928.5</v>
      </c>
      <c r="AP22" s="57">
        <f>'BAR BB| Open rates'!AP22*0.87*0.9</f>
        <v>27718.2</v>
      </c>
      <c r="AQ22" s="57">
        <f>'BAR BB| Open rates'!AQ22*0.87*0.9</f>
        <v>26152.2</v>
      </c>
      <c r="AR22" s="57">
        <f>'BAR BB| Open rates'!AR22*0.87*0.9</f>
        <v>27718.2</v>
      </c>
      <c r="AS22" s="57">
        <f>'BAR BB| Open rates'!AS22*0.87*0.9</f>
        <v>26152.2</v>
      </c>
      <c r="AT22" s="57">
        <f>'BAR BB| Open rates'!AT22*0.87*0.9</f>
        <v>27718.2</v>
      </c>
      <c r="AU22" s="57">
        <f>'BAR BB| Open rates'!AU22*0.87*0.9</f>
        <v>26152.2</v>
      </c>
      <c r="AV22" s="57">
        <f>'BAR BB| Open rates'!AV22*0.87*0.9</f>
        <v>27718.2</v>
      </c>
      <c r="AW22" s="57">
        <f>'BAR BB| Open rates'!AW22*0.87*0.9</f>
        <v>26152.2</v>
      </c>
      <c r="AX22" s="57">
        <f>'BAR BB| Open rates'!AX22*0.87*0.9</f>
        <v>27718.2</v>
      </c>
      <c r="AY22" s="57">
        <f>'BAR BB| Open rates'!AY22*0.87*0.9</f>
        <v>29049.3</v>
      </c>
      <c r="AZ22" s="57">
        <f>'BAR BB| Open rates'!AZ22*0.87*0.9</f>
        <v>30771.9</v>
      </c>
      <c r="BA22" s="57">
        <f>'BAR BB| Open rates'!BA22*0.87*0.9</f>
        <v>25369.200000000001</v>
      </c>
      <c r="BB22" s="57">
        <f>'BAR BB| Open rates'!BB22*0.87*0.9</f>
        <v>23803.200000000001</v>
      </c>
      <c r="BC22" s="57">
        <f>'BAR BB| Open rates'!BC22*0.87*0.9</f>
        <v>24586.2</v>
      </c>
      <c r="BD22" s="57">
        <f>'BAR BB| Open rates'!BD22*0.87*0.9</f>
        <v>23803.200000000001</v>
      </c>
      <c r="BE22" s="57">
        <f>'BAR BB| Open rates'!BE22*0.87*0.9</f>
        <v>24586.2</v>
      </c>
      <c r="BF22" s="57">
        <f>'BAR BB| Open rates'!BF22*0.87*0.9</f>
        <v>23803.200000000001</v>
      </c>
      <c r="BG22" s="57">
        <f>'BAR BB| Open rates'!BG22*0.87*0.9</f>
        <v>24586.2</v>
      </c>
      <c r="BH22" s="57">
        <f>'BAR BB| Open rates'!BH22*0.87*0.9</f>
        <v>23803.200000000001</v>
      </c>
      <c r="BI22" s="57">
        <f>'BAR BB| Open rates'!BI22*0.87*0.9</f>
        <v>23803.200000000001</v>
      </c>
      <c r="BJ22" s="57">
        <f>'BAR BB| Open rates'!BJ22*0.87*0.9</f>
        <v>24586.2</v>
      </c>
      <c r="BK22" s="57">
        <f>'BAR BB| Open rates'!BK22*0.87*0.9</f>
        <v>23803.200000000001</v>
      </c>
      <c r="BL22" s="57">
        <f>'BAR BB| Open rates'!BL22*0.87*0.9</f>
        <v>24586.2</v>
      </c>
      <c r="BM22" s="57">
        <f>'BAR BB| Open rates'!BM22*0.87*0.9</f>
        <v>23803.200000000001</v>
      </c>
      <c r="BN22" s="57">
        <f>'BAR BB| Open rates'!BN22*0.87*0.9</f>
        <v>24586.2</v>
      </c>
      <c r="BO22" s="57">
        <f>'BAR BB| Open rates'!BO22*0.87*0.9</f>
        <v>27483.3</v>
      </c>
      <c r="BP22" s="57">
        <f>'BAR BB| Open rates'!BP22*0.87*0.9</f>
        <v>29205.9</v>
      </c>
    </row>
    <row r="23" spans="1:68"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rates'!B24*0.87*0.9</f>
        <v>28814.400000000001</v>
      </c>
      <c r="C24" s="57">
        <f>'BAR BB| Open rates'!C24*0.87*0.9</f>
        <v>28031.4</v>
      </c>
      <c r="D24" s="57">
        <f>'BAR BB| Open rates'!D24*0.87*0.9</f>
        <v>28814.400000000001</v>
      </c>
      <c r="E24" s="57">
        <f>'BAR BB| Open rates'!E24*0.87*0.9</f>
        <v>28031.4</v>
      </c>
      <c r="F24" s="57">
        <f>'BAR BB| Open rates'!F24*0.87*0.9</f>
        <v>30928.5</v>
      </c>
      <c r="G24" s="57">
        <f>'BAR BB| Open rates'!G24*0.87*0.9</f>
        <v>28814.400000000001</v>
      </c>
      <c r="H24" s="57">
        <f>'BAR BB| Open rates'!H24*0.87*0.9</f>
        <v>35078.400000000001</v>
      </c>
      <c r="I24" s="57">
        <f>'BAR BB| Open rates'!I24*0.87*0.9</f>
        <v>40481.1</v>
      </c>
      <c r="J24" s="57">
        <f>'BAR BB| Open rates'!J24*0.87*0.9</f>
        <v>55436.4</v>
      </c>
      <c r="K24" s="57">
        <f>'BAR BB| Open rates'!K24*0.87*0.9</f>
        <v>37192.5</v>
      </c>
      <c r="L24" s="57">
        <f>'BAR BB| Open rates'!L24*0.87*0.9</f>
        <v>38915.1</v>
      </c>
      <c r="M24" s="57">
        <f>'BAR BB| Open rates'!M24*0.87*0.9</f>
        <v>37192.5</v>
      </c>
      <c r="N24" s="57">
        <f>'BAR BB| Open rates'!N24*0.87*0.9</f>
        <v>40481.1</v>
      </c>
      <c r="O24" s="57">
        <f>'BAR BB| Open rates'!O24*0.87*0.9</f>
        <v>42047.1</v>
      </c>
      <c r="P24" s="57">
        <f>'BAR BB| Open rates'!P24*0.87*0.9</f>
        <v>40481.1</v>
      </c>
      <c r="Q24" s="57">
        <f>'BAR BB| Open rates'!Q24*0.87*0.9</f>
        <v>42047.1</v>
      </c>
      <c r="R24" s="57">
        <f>'BAR BB| Open rates'!R24*0.87*0.9</f>
        <v>40481.1</v>
      </c>
      <c r="S24" s="57">
        <f>'BAR BB| Open rates'!S24*0.87*0.9</f>
        <v>42047.1</v>
      </c>
      <c r="T24" s="57">
        <f>'BAR BB| Open rates'!T24*0.87*0.9</f>
        <v>40481.1</v>
      </c>
      <c r="U24" s="57">
        <f>'BAR BB| Open rates'!U24*0.87*0.9</f>
        <v>42047.1</v>
      </c>
      <c r="V24" s="57">
        <f>'BAR BB| Open rates'!V24*0.87*0.9</f>
        <v>40481.1</v>
      </c>
      <c r="W24" s="57">
        <f>'BAR BB| Open rates'!W24*0.87*0.9</f>
        <v>42047.1</v>
      </c>
      <c r="X24" s="57">
        <f>'BAR BB| Open rates'!X24*0.87*0.9</f>
        <v>40481.1</v>
      </c>
      <c r="Y24" s="57">
        <f>'BAR BB| Open rates'!Y24*0.87*0.9</f>
        <v>42047.1</v>
      </c>
      <c r="Z24" s="57">
        <f>'BAR BB| Open rates'!Z24*0.87*0.9</f>
        <v>40481.1</v>
      </c>
      <c r="AA24" s="57">
        <f>'BAR BB| Open rates'!AA24*0.87*0.9</f>
        <v>42047.1</v>
      </c>
      <c r="AB24" s="57">
        <f>'BAR BB| Open rates'!AB24*0.87*0.9</f>
        <v>40481.1</v>
      </c>
      <c r="AC24" s="57">
        <f>'BAR BB| Open rates'!AC24*0.87*0.9</f>
        <v>42047.1</v>
      </c>
      <c r="AD24" s="57">
        <f>'BAR BB| Open rates'!AD24*0.87*0.9</f>
        <v>37192.5</v>
      </c>
      <c r="AE24" s="57">
        <f>'BAR BB| Open rates'!AE24*0.87*0.9</f>
        <v>38915.1</v>
      </c>
      <c r="AF24" s="57">
        <f>'BAR BB| Open rates'!AF24*0.87*0.9</f>
        <v>37192.5</v>
      </c>
      <c r="AG24" s="57">
        <f>'BAR BB| Open rates'!AG24*0.87*0.9</f>
        <v>34217.1</v>
      </c>
      <c r="AH24" s="57">
        <f>'BAR BB| Open rates'!AH24*0.87*0.9</f>
        <v>34217.1</v>
      </c>
      <c r="AI24" s="57">
        <f>'BAR BB| Open rates'!AI24*0.87*0.9</f>
        <v>32494.5</v>
      </c>
      <c r="AJ24" s="57">
        <f>'BAR BB| Open rates'!AJ24*0.87*0.9</f>
        <v>34217.1</v>
      </c>
      <c r="AK24" s="57">
        <f>'BAR BB| Open rates'!AK24*0.87*0.9</f>
        <v>32494.5</v>
      </c>
      <c r="AL24" s="57">
        <f>'BAR BB| Open rates'!AL24*0.87*0.9</f>
        <v>34217.1</v>
      </c>
      <c r="AM24" s="57">
        <f>'BAR BB| Open rates'!AM24*0.87*0.9</f>
        <v>32494.5</v>
      </c>
      <c r="AN24" s="57">
        <f>'BAR BB| Open rates'!AN24*0.87*0.9</f>
        <v>34217.1</v>
      </c>
      <c r="AO24" s="57">
        <f>'BAR BB| Open rates'!AO24*0.87*0.9</f>
        <v>32494.5</v>
      </c>
      <c r="AP24" s="57">
        <f>'BAR BB| Open rates'!AP24*0.87*0.9</f>
        <v>31163.4</v>
      </c>
      <c r="AQ24" s="57">
        <f>'BAR BB| Open rates'!AQ24*0.87*0.9</f>
        <v>29597.4</v>
      </c>
      <c r="AR24" s="57">
        <f>'BAR BB| Open rates'!AR24*0.87*0.9</f>
        <v>31163.4</v>
      </c>
      <c r="AS24" s="57">
        <f>'BAR BB| Open rates'!AS24*0.87*0.9</f>
        <v>29597.4</v>
      </c>
      <c r="AT24" s="57">
        <f>'BAR BB| Open rates'!AT24*0.87*0.9</f>
        <v>31163.4</v>
      </c>
      <c r="AU24" s="57">
        <f>'BAR BB| Open rates'!AU24*0.87*0.9</f>
        <v>29597.4</v>
      </c>
      <c r="AV24" s="57">
        <f>'BAR BB| Open rates'!AV24*0.87*0.9</f>
        <v>31163.4</v>
      </c>
      <c r="AW24" s="57">
        <f>'BAR BB| Open rates'!AW24*0.87*0.9</f>
        <v>29597.4</v>
      </c>
      <c r="AX24" s="57">
        <f>'BAR BB| Open rates'!AX24*0.87*0.9</f>
        <v>31163.4</v>
      </c>
      <c r="AY24" s="57">
        <f>'BAR BB| Open rates'!AY24*0.87*0.9</f>
        <v>32494.5</v>
      </c>
      <c r="AZ24" s="57">
        <f>'BAR BB| Open rates'!AZ24*0.87*0.9</f>
        <v>34217.1</v>
      </c>
      <c r="BA24" s="57">
        <f>'BAR BB| Open rates'!BA24*0.87*0.9</f>
        <v>28814.400000000001</v>
      </c>
      <c r="BB24" s="57">
        <f>'BAR BB| Open rates'!BB24*0.87*0.9</f>
        <v>27248.400000000001</v>
      </c>
      <c r="BC24" s="57">
        <f>'BAR BB| Open rates'!BC24*0.87*0.9</f>
        <v>28031.4</v>
      </c>
      <c r="BD24" s="57">
        <f>'BAR BB| Open rates'!BD24*0.87*0.9</f>
        <v>27248.400000000001</v>
      </c>
      <c r="BE24" s="57">
        <f>'BAR BB| Open rates'!BE24*0.87*0.9</f>
        <v>28031.4</v>
      </c>
      <c r="BF24" s="57">
        <f>'BAR BB| Open rates'!BF24*0.87*0.9</f>
        <v>27248.400000000001</v>
      </c>
      <c r="BG24" s="57">
        <f>'BAR BB| Open rates'!BG24*0.87*0.9</f>
        <v>28031.4</v>
      </c>
      <c r="BH24" s="57">
        <f>'BAR BB| Open rates'!BH24*0.87*0.9</f>
        <v>27248.400000000001</v>
      </c>
      <c r="BI24" s="57">
        <f>'BAR BB| Open rates'!BI24*0.87*0.9</f>
        <v>27248.400000000001</v>
      </c>
      <c r="BJ24" s="57">
        <f>'BAR BB| Open rates'!BJ24*0.87*0.9</f>
        <v>28031.4</v>
      </c>
      <c r="BK24" s="57">
        <f>'BAR BB| Open rates'!BK24*0.87*0.9</f>
        <v>27248.400000000001</v>
      </c>
      <c r="BL24" s="57">
        <f>'BAR BB| Open rates'!BL24*0.87*0.9</f>
        <v>28031.4</v>
      </c>
      <c r="BM24" s="57">
        <f>'BAR BB| Open rates'!BM24*0.87*0.9</f>
        <v>27248.400000000001</v>
      </c>
      <c r="BN24" s="57">
        <f>'BAR BB| Open rates'!BN24*0.87*0.9</f>
        <v>28031.4</v>
      </c>
      <c r="BO24" s="57">
        <f>'BAR BB| Open rates'!BO24*0.87*0.9</f>
        <v>30928.5</v>
      </c>
      <c r="BP24" s="57">
        <f>'BAR BB| Open rates'!BP24*0.87*0.9</f>
        <v>32651.100000000002</v>
      </c>
    </row>
    <row r="25" spans="1:68" s="36" customFormat="1" ht="12" customHeight="1" x14ac:dyDescent="0.2">
      <c r="A25" s="237">
        <v>2</v>
      </c>
      <c r="B25" s="57">
        <f>'BAR BB| Open rates'!B25*0.87*0.9</f>
        <v>31163.4</v>
      </c>
      <c r="C25" s="57">
        <f>'BAR BB| Open rates'!C25*0.87*0.9</f>
        <v>30380.400000000001</v>
      </c>
      <c r="D25" s="57">
        <f>'BAR BB| Open rates'!D25*0.87*0.9</f>
        <v>31163.4</v>
      </c>
      <c r="E25" s="57">
        <f>'BAR BB| Open rates'!E25*0.87*0.9</f>
        <v>30380.400000000001</v>
      </c>
      <c r="F25" s="57">
        <f>'BAR BB| Open rates'!F25*0.87*0.9</f>
        <v>33277.5</v>
      </c>
      <c r="G25" s="57">
        <f>'BAR BB| Open rates'!G25*0.87*0.9</f>
        <v>31163.4</v>
      </c>
      <c r="H25" s="57">
        <f>'BAR BB| Open rates'!H25*0.87*0.9</f>
        <v>37427.4</v>
      </c>
      <c r="I25" s="57">
        <f>'BAR BB| Open rates'!I25*0.87*0.9</f>
        <v>42830.1</v>
      </c>
      <c r="J25" s="57">
        <f>'BAR BB| Open rates'!J25*0.87*0.9</f>
        <v>57785.4</v>
      </c>
      <c r="K25" s="57">
        <f>'BAR BB| Open rates'!K25*0.87*0.9</f>
        <v>39541.5</v>
      </c>
      <c r="L25" s="57">
        <f>'BAR BB| Open rates'!L25*0.87*0.9</f>
        <v>41264.1</v>
      </c>
      <c r="M25" s="57">
        <f>'BAR BB| Open rates'!M25*0.87*0.9</f>
        <v>39541.5</v>
      </c>
      <c r="N25" s="57">
        <f>'BAR BB| Open rates'!N25*0.87*0.9</f>
        <v>42830.1</v>
      </c>
      <c r="O25" s="57">
        <f>'BAR BB| Open rates'!O25*0.87*0.9</f>
        <v>44396.1</v>
      </c>
      <c r="P25" s="57">
        <f>'BAR BB| Open rates'!P25*0.87*0.9</f>
        <v>42830.1</v>
      </c>
      <c r="Q25" s="57">
        <f>'BAR BB| Open rates'!Q25*0.87*0.9</f>
        <v>44396.1</v>
      </c>
      <c r="R25" s="57">
        <f>'BAR BB| Open rates'!R25*0.87*0.9</f>
        <v>42830.1</v>
      </c>
      <c r="S25" s="57">
        <f>'BAR BB| Open rates'!S25*0.87*0.9</f>
        <v>44396.1</v>
      </c>
      <c r="T25" s="57">
        <f>'BAR BB| Open rates'!T25*0.87*0.9</f>
        <v>42830.1</v>
      </c>
      <c r="U25" s="57">
        <f>'BAR BB| Open rates'!U25*0.87*0.9</f>
        <v>44396.1</v>
      </c>
      <c r="V25" s="57">
        <f>'BAR BB| Open rates'!V25*0.87*0.9</f>
        <v>42830.1</v>
      </c>
      <c r="W25" s="57">
        <f>'BAR BB| Open rates'!W25*0.87*0.9</f>
        <v>44396.1</v>
      </c>
      <c r="X25" s="57">
        <f>'BAR BB| Open rates'!X25*0.87*0.9</f>
        <v>42830.1</v>
      </c>
      <c r="Y25" s="57">
        <f>'BAR BB| Open rates'!Y25*0.87*0.9</f>
        <v>44396.1</v>
      </c>
      <c r="Z25" s="57">
        <f>'BAR BB| Open rates'!Z25*0.87*0.9</f>
        <v>42830.1</v>
      </c>
      <c r="AA25" s="57">
        <f>'BAR BB| Open rates'!AA25*0.87*0.9</f>
        <v>44396.1</v>
      </c>
      <c r="AB25" s="57">
        <f>'BAR BB| Open rates'!AB25*0.87*0.9</f>
        <v>42830.1</v>
      </c>
      <c r="AC25" s="57">
        <f>'BAR BB| Open rates'!AC25*0.87*0.9</f>
        <v>44396.1</v>
      </c>
      <c r="AD25" s="57">
        <f>'BAR BB| Open rates'!AD25*0.87*0.9</f>
        <v>39541.5</v>
      </c>
      <c r="AE25" s="57">
        <f>'BAR BB| Open rates'!AE25*0.87*0.9</f>
        <v>41264.1</v>
      </c>
      <c r="AF25" s="57">
        <f>'BAR BB| Open rates'!AF25*0.87*0.9</f>
        <v>39541.5</v>
      </c>
      <c r="AG25" s="57">
        <f>'BAR BB| Open rates'!AG25*0.87*0.9</f>
        <v>36566.1</v>
      </c>
      <c r="AH25" s="57">
        <f>'BAR BB| Open rates'!AH25*0.87*0.9</f>
        <v>36566.1</v>
      </c>
      <c r="AI25" s="57">
        <f>'BAR BB| Open rates'!AI25*0.87*0.9</f>
        <v>34843.5</v>
      </c>
      <c r="AJ25" s="57">
        <f>'BAR BB| Open rates'!AJ25*0.87*0.9</f>
        <v>36566.1</v>
      </c>
      <c r="AK25" s="57">
        <f>'BAR BB| Open rates'!AK25*0.87*0.9</f>
        <v>34843.5</v>
      </c>
      <c r="AL25" s="57">
        <f>'BAR BB| Open rates'!AL25*0.87*0.9</f>
        <v>36566.1</v>
      </c>
      <c r="AM25" s="57">
        <f>'BAR BB| Open rates'!AM25*0.87*0.9</f>
        <v>34843.5</v>
      </c>
      <c r="AN25" s="57">
        <f>'BAR BB| Open rates'!AN25*0.87*0.9</f>
        <v>36566.1</v>
      </c>
      <c r="AO25" s="57">
        <f>'BAR BB| Open rates'!AO25*0.87*0.9</f>
        <v>34843.5</v>
      </c>
      <c r="AP25" s="57">
        <f>'BAR BB| Open rates'!AP25*0.87*0.9</f>
        <v>33512.400000000001</v>
      </c>
      <c r="AQ25" s="57">
        <f>'BAR BB| Open rates'!AQ25*0.87*0.9</f>
        <v>31946.400000000001</v>
      </c>
      <c r="AR25" s="57">
        <f>'BAR BB| Open rates'!AR25*0.87*0.9</f>
        <v>33512.400000000001</v>
      </c>
      <c r="AS25" s="57">
        <f>'BAR BB| Open rates'!AS25*0.87*0.9</f>
        <v>31946.400000000001</v>
      </c>
      <c r="AT25" s="57">
        <f>'BAR BB| Open rates'!AT25*0.87*0.9</f>
        <v>33512.400000000001</v>
      </c>
      <c r="AU25" s="57">
        <f>'BAR BB| Open rates'!AU25*0.87*0.9</f>
        <v>31946.400000000001</v>
      </c>
      <c r="AV25" s="57">
        <f>'BAR BB| Open rates'!AV25*0.87*0.9</f>
        <v>33512.400000000001</v>
      </c>
      <c r="AW25" s="57">
        <f>'BAR BB| Open rates'!AW25*0.87*0.9</f>
        <v>31946.400000000001</v>
      </c>
      <c r="AX25" s="57">
        <f>'BAR BB| Open rates'!AX25*0.87*0.9</f>
        <v>33512.400000000001</v>
      </c>
      <c r="AY25" s="57">
        <f>'BAR BB| Open rates'!AY25*0.87*0.9</f>
        <v>34843.5</v>
      </c>
      <c r="AZ25" s="57">
        <f>'BAR BB| Open rates'!AZ25*0.87*0.9</f>
        <v>36566.1</v>
      </c>
      <c r="BA25" s="57">
        <f>'BAR BB| Open rates'!BA25*0.87*0.9</f>
        <v>31163.4</v>
      </c>
      <c r="BB25" s="57">
        <f>'BAR BB| Open rates'!BB25*0.87*0.9</f>
        <v>29597.4</v>
      </c>
      <c r="BC25" s="57">
        <f>'BAR BB| Open rates'!BC25*0.87*0.9</f>
        <v>30380.400000000001</v>
      </c>
      <c r="BD25" s="57">
        <f>'BAR BB| Open rates'!BD25*0.87*0.9</f>
        <v>29597.4</v>
      </c>
      <c r="BE25" s="57">
        <f>'BAR BB| Open rates'!BE25*0.87*0.9</f>
        <v>30380.400000000001</v>
      </c>
      <c r="BF25" s="57">
        <f>'BAR BB| Open rates'!BF25*0.87*0.9</f>
        <v>29597.4</v>
      </c>
      <c r="BG25" s="57">
        <f>'BAR BB| Open rates'!BG25*0.87*0.9</f>
        <v>30380.400000000001</v>
      </c>
      <c r="BH25" s="57">
        <f>'BAR BB| Open rates'!BH25*0.87*0.9</f>
        <v>29597.4</v>
      </c>
      <c r="BI25" s="57">
        <f>'BAR BB| Open rates'!BI25*0.87*0.9</f>
        <v>29597.4</v>
      </c>
      <c r="BJ25" s="57">
        <f>'BAR BB| Open rates'!BJ25*0.87*0.9</f>
        <v>30380.400000000001</v>
      </c>
      <c r="BK25" s="57">
        <f>'BAR BB| Open rates'!BK25*0.87*0.9</f>
        <v>29597.4</v>
      </c>
      <c r="BL25" s="57">
        <f>'BAR BB| Open rates'!BL25*0.87*0.9</f>
        <v>30380.400000000001</v>
      </c>
      <c r="BM25" s="57">
        <f>'BAR BB| Open rates'!BM25*0.87*0.9</f>
        <v>29597.4</v>
      </c>
      <c r="BN25" s="57">
        <f>'BAR BB| Open rates'!BN25*0.87*0.9</f>
        <v>30380.400000000001</v>
      </c>
      <c r="BO25" s="57">
        <f>'BAR BB| Open rates'!BO25*0.87*0.9</f>
        <v>33277.5</v>
      </c>
      <c r="BP25" s="57">
        <f>'BAR BB| Open rates'!BP25*0.87*0.9</f>
        <v>35000.1</v>
      </c>
    </row>
    <row r="26" spans="1:68" s="36" customFormat="1" ht="12" customHeight="1" x14ac:dyDescent="0.2">
      <c r="A26" s="237">
        <v>3</v>
      </c>
      <c r="B26" s="57">
        <f>'BAR BB| Open rates'!B26*0.87*0.9</f>
        <v>33512.400000000001</v>
      </c>
      <c r="C26" s="57">
        <f>'BAR BB| Open rates'!C26*0.87*0.9</f>
        <v>32729.4</v>
      </c>
      <c r="D26" s="57">
        <f>'BAR BB| Open rates'!D26*0.87*0.9</f>
        <v>33512.400000000001</v>
      </c>
      <c r="E26" s="57">
        <f>'BAR BB| Open rates'!E26*0.87*0.9</f>
        <v>32729.4</v>
      </c>
      <c r="F26" s="57">
        <f>'BAR BB| Open rates'!F26*0.87*0.9</f>
        <v>35626.5</v>
      </c>
      <c r="G26" s="57">
        <f>'BAR BB| Open rates'!G26*0.87*0.9</f>
        <v>33512.400000000001</v>
      </c>
      <c r="H26" s="57">
        <f>'BAR BB| Open rates'!H26*0.87*0.9</f>
        <v>39776.400000000001</v>
      </c>
      <c r="I26" s="57">
        <f>'BAR BB| Open rates'!I26*0.87*0.9</f>
        <v>45179.1</v>
      </c>
      <c r="J26" s="57">
        <f>'BAR BB| Open rates'!J26*0.87*0.9</f>
        <v>60134.400000000001</v>
      </c>
      <c r="K26" s="57">
        <f>'BAR BB| Open rates'!K26*0.87*0.9</f>
        <v>41890.5</v>
      </c>
      <c r="L26" s="57">
        <f>'BAR BB| Open rates'!L26*0.87*0.9</f>
        <v>43613.1</v>
      </c>
      <c r="M26" s="57">
        <f>'BAR BB| Open rates'!M26*0.87*0.9</f>
        <v>41890.5</v>
      </c>
      <c r="N26" s="57">
        <f>'BAR BB| Open rates'!N26*0.87*0.9</f>
        <v>45179.1</v>
      </c>
      <c r="O26" s="57">
        <f>'BAR BB| Open rates'!O26*0.87*0.9</f>
        <v>46745.1</v>
      </c>
      <c r="P26" s="57">
        <f>'BAR BB| Open rates'!P26*0.87*0.9</f>
        <v>45179.1</v>
      </c>
      <c r="Q26" s="57">
        <f>'BAR BB| Open rates'!Q26*0.87*0.9</f>
        <v>46745.1</v>
      </c>
      <c r="R26" s="57">
        <f>'BAR BB| Open rates'!R26*0.87*0.9</f>
        <v>45179.1</v>
      </c>
      <c r="S26" s="57">
        <f>'BAR BB| Open rates'!S26*0.87*0.9</f>
        <v>46745.1</v>
      </c>
      <c r="T26" s="57">
        <f>'BAR BB| Open rates'!T26*0.87*0.9</f>
        <v>45179.1</v>
      </c>
      <c r="U26" s="57">
        <f>'BAR BB| Open rates'!U26*0.87*0.9</f>
        <v>46745.1</v>
      </c>
      <c r="V26" s="57">
        <f>'BAR BB| Open rates'!V26*0.87*0.9</f>
        <v>45179.1</v>
      </c>
      <c r="W26" s="57">
        <f>'BAR BB| Open rates'!W26*0.87*0.9</f>
        <v>46745.1</v>
      </c>
      <c r="X26" s="57">
        <f>'BAR BB| Open rates'!X26*0.87*0.9</f>
        <v>45179.1</v>
      </c>
      <c r="Y26" s="57">
        <f>'BAR BB| Open rates'!Y26*0.87*0.9</f>
        <v>46745.1</v>
      </c>
      <c r="Z26" s="57">
        <f>'BAR BB| Open rates'!Z26*0.87*0.9</f>
        <v>45179.1</v>
      </c>
      <c r="AA26" s="57">
        <f>'BAR BB| Open rates'!AA26*0.87*0.9</f>
        <v>46745.1</v>
      </c>
      <c r="AB26" s="57">
        <f>'BAR BB| Open rates'!AB26*0.87*0.9</f>
        <v>45179.1</v>
      </c>
      <c r="AC26" s="57">
        <f>'BAR BB| Open rates'!AC26*0.87*0.9</f>
        <v>46745.1</v>
      </c>
      <c r="AD26" s="57">
        <f>'BAR BB| Open rates'!AD26*0.87*0.9</f>
        <v>41890.5</v>
      </c>
      <c r="AE26" s="57">
        <f>'BAR BB| Open rates'!AE26*0.87*0.9</f>
        <v>43613.1</v>
      </c>
      <c r="AF26" s="57">
        <f>'BAR BB| Open rates'!AF26*0.87*0.9</f>
        <v>41890.5</v>
      </c>
      <c r="AG26" s="57">
        <f>'BAR BB| Open rates'!AG26*0.87*0.9</f>
        <v>38915.1</v>
      </c>
      <c r="AH26" s="57">
        <f>'BAR BB| Open rates'!AH26*0.87*0.9</f>
        <v>38915.1</v>
      </c>
      <c r="AI26" s="57">
        <f>'BAR BB| Open rates'!AI26*0.87*0.9</f>
        <v>37192.5</v>
      </c>
      <c r="AJ26" s="57">
        <f>'BAR BB| Open rates'!AJ26*0.87*0.9</f>
        <v>38915.1</v>
      </c>
      <c r="AK26" s="57">
        <f>'BAR BB| Open rates'!AK26*0.87*0.9</f>
        <v>37192.5</v>
      </c>
      <c r="AL26" s="57">
        <f>'BAR BB| Open rates'!AL26*0.87*0.9</f>
        <v>38915.1</v>
      </c>
      <c r="AM26" s="57">
        <f>'BAR BB| Open rates'!AM26*0.87*0.9</f>
        <v>37192.5</v>
      </c>
      <c r="AN26" s="57">
        <f>'BAR BB| Open rates'!AN26*0.87*0.9</f>
        <v>38915.1</v>
      </c>
      <c r="AO26" s="57">
        <f>'BAR BB| Open rates'!AO26*0.87*0.9</f>
        <v>37192.5</v>
      </c>
      <c r="AP26" s="57">
        <f>'BAR BB| Open rates'!AP26*0.87*0.9</f>
        <v>35861.4</v>
      </c>
      <c r="AQ26" s="57">
        <f>'BAR BB| Open rates'!AQ26*0.87*0.9</f>
        <v>34295.4</v>
      </c>
      <c r="AR26" s="57">
        <f>'BAR BB| Open rates'!AR26*0.87*0.9</f>
        <v>35861.4</v>
      </c>
      <c r="AS26" s="57">
        <f>'BAR BB| Open rates'!AS26*0.87*0.9</f>
        <v>34295.4</v>
      </c>
      <c r="AT26" s="57">
        <f>'BAR BB| Open rates'!AT26*0.87*0.9</f>
        <v>35861.4</v>
      </c>
      <c r="AU26" s="57">
        <f>'BAR BB| Open rates'!AU26*0.87*0.9</f>
        <v>34295.4</v>
      </c>
      <c r="AV26" s="57">
        <f>'BAR BB| Open rates'!AV26*0.87*0.9</f>
        <v>35861.4</v>
      </c>
      <c r="AW26" s="57">
        <f>'BAR BB| Open rates'!AW26*0.87*0.9</f>
        <v>34295.4</v>
      </c>
      <c r="AX26" s="57">
        <f>'BAR BB| Open rates'!AX26*0.87*0.9</f>
        <v>35861.4</v>
      </c>
      <c r="AY26" s="57">
        <f>'BAR BB| Open rates'!AY26*0.87*0.9</f>
        <v>37192.5</v>
      </c>
      <c r="AZ26" s="57">
        <f>'BAR BB| Open rates'!AZ26*0.87*0.9</f>
        <v>38915.1</v>
      </c>
      <c r="BA26" s="57">
        <f>'BAR BB| Open rates'!BA26*0.87*0.9</f>
        <v>33512.400000000001</v>
      </c>
      <c r="BB26" s="57">
        <f>'BAR BB| Open rates'!BB26*0.87*0.9</f>
        <v>31946.400000000001</v>
      </c>
      <c r="BC26" s="57">
        <f>'BAR BB| Open rates'!BC26*0.87*0.9</f>
        <v>32729.4</v>
      </c>
      <c r="BD26" s="57">
        <f>'BAR BB| Open rates'!BD26*0.87*0.9</f>
        <v>31946.400000000001</v>
      </c>
      <c r="BE26" s="57">
        <f>'BAR BB| Open rates'!BE26*0.87*0.9</f>
        <v>32729.4</v>
      </c>
      <c r="BF26" s="57">
        <f>'BAR BB| Open rates'!BF26*0.87*0.9</f>
        <v>31946.400000000001</v>
      </c>
      <c r="BG26" s="57">
        <f>'BAR BB| Open rates'!BG26*0.87*0.9</f>
        <v>32729.4</v>
      </c>
      <c r="BH26" s="57">
        <f>'BAR BB| Open rates'!BH26*0.87*0.9</f>
        <v>31946.400000000001</v>
      </c>
      <c r="BI26" s="57">
        <f>'BAR BB| Open rates'!BI26*0.87*0.9</f>
        <v>31946.400000000001</v>
      </c>
      <c r="BJ26" s="57">
        <f>'BAR BB| Open rates'!BJ26*0.87*0.9</f>
        <v>32729.4</v>
      </c>
      <c r="BK26" s="57">
        <f>'BAR BB| Open rates'!BK26*0.87*0.9</f>
        <v>31946.400000000001</v>
      </c>
      <c r="BL26" s="57">
        <f>'BAR BB| Open rates'!BL26*0.87*0.9</f>
        <v>32729.4</v>
      </c>
      <c r="BM26" s="57">
        <f>'BAR BB| Open rates'!BM26*0.87*0.9</f>
        <v>31946.400000000001</v>
      </c>
      <c r="BN26" s="57">
        <f>'BAR BB| Open rates'!BN26*0.87*0.9</f>
        <v>32729.4</v>
      </c>
      <c r="BO26" s="57">
        <f>'BAR BB| Open rates'!BO26*0.87*0.9</f>
        <v>35626.5</v>
      </c>
      <c r="BP26" s="57">
        <f>'BAR BB| Open rates'!BP26*0.87*0.9</f>
        <v>37349.1</v>
      </c>
    </row>
    <row r="27" spans="1:68" s="36" customFormat="1" ht="12" customHeight="1" x14ac:dyDescent="0.2">
      <c r="A27" s="237">
        <v>4</v>
      </c>
      <c r="B27" s="57">
        <f>'BAR BB| Open rates'!B27*0.87*0.9</f>
        <v>35861.4</v>
      </c>
      <c r="C27" s="57">
        <f>'BAR BB| Open rates'!C27*0.87*0.9</f>
        <v>35078.400000000001</v>
      </c>
      <c r="D27" s="57">
        <f>'BAR BB| Open rates'!D27*0.87*0.9</f>
        <v>35861.4</v>
      </c>
      <c r="E27" s="57">
        <f>'BAR BB| Open rates'!E27*0.87*0.9</f>
        <v>35078.400000000001</v>
      </c>
      <c r="F27" s="57">
        <f>'BAR BB| Open rates'!F27*0.87*0.9</f>
        <v>37975.5</v>
      </c>
      <c r="G27" s="57">
        <f>'BAR BB| Open rates'!G27*0.87*0.9</f>
        <v>35861.4</v>
      </c>
      <c r="H27" s="57">
        <f>'BAR BB| Open rates'!H27*0.87*0.9</f>
        <v>42125.4</v>
      </c>
      <c r="I27" s="57">
        <f>'BAR BB| Open rates'!I27*0.87*0.9</f>
        <v>47528.1</v>
      </c>
      <c r="J27" s="57">
        <f>'BAR BB| Open rates'!J27*0.87*0.9</f>
        <v>62483.4</v>
      </c>
      <c r="K27" s="57">
        <f>'BAR BB| Open rates'!K27*0.87*0.9</f>
        <v>44239.5</v>
      </c>
      <c r="L27" s="57">
        <f>'BAR BB| Open rates'!L27*0.87*0.9</f>
        <v>45962.1</v>
      </c>
      <c r="M27" s="57">
        <f>'BAR BB| Open rates'!M27*0.87*0.9</f>
        <v>44239.5</v>
      </c>
      <c r="N27" s="57">
        <f>'BAR BB| Open rates'!N27*0.87*0.9</f>
        <v>47528.1</v>
      </c>
      <c r="O27" s="57">
        <f>'BAR BB| Open rates'!O27*0.87*0.9</f>
        <v>49094.1</v>
      </c>
      <c r="P27" s="57">
        <f>'BAR BB| Open rates'!P27*0.87*0.9</f>
        <v>47528.1</v>
      </c>
      <c r="Q27" s="57">
        <f>'BAR BB| Open rates'!Q27*0.87*0.9</f>
        <v>49094.1</v>
      </c>
      <c r="R27" s="57">
        <f>'BAR BB| Open rates'!R27*0.87*0.9</f>
        <v>47528.1</v>
      </c>
      <c r="S27" s="57">
        <f>'BAR BB| Open rates'!S27*0.87*0.9</f>
        <v>49094.1</v>
      </c>
      <c r="T27" s="57">
        <f>'BAR BB| Open rates'!T27*0.87*0.9</f>
        <v>47528.1</v>
      </c>
      <c r="U27" s="57">
        <f>'BAR BB| Open rates'!U27*0.87*0.9</f>
        <v>49094.1</v>
      </c>
      <c r="V27" s="57">
        <f>'BAR BB| Open rates'!V27*0.87*0.9</f>
        <v>47528.1</v>
      </c>
      <c r="W27" s="57">
        <f>'BAR BB| Open rates'!W27*0.87*0.9</f>
        <v>49094.1</v>
      </c>
      <c r="X27" s="57">
        <f>'BAR BB| Open rates'!X27*0.87*0.9</f>
        <v>47528.1</v>
      </c>
      <c r="Y27" s="57">
        <f>'BAR BB| Open rates'!Y27*0.87*0.9</f>
        <v>49094.1</v>
      </c>
      <c r="Z27" s="57">
        <f>'BAR BB| Open rates'!Z27*0.87*0.9</f>
        <v>47528.1</v>
      </c>
      <c r="AA27" s="57">
        <f>'BAR BB| Open rates'!AA27*0.87*0.9</f>
        <v>49094.1</v>
      </c>
      <c r="AB27" s="57">
        <f>'BAR BB| Open rates'!AB27*0.87*0.9</f>
        <v>47528.1</v>
      </c>
      <c r="AC27" s="57">
        <f>'BAR BB| Open rates'!AC27*0.87*0.9</f>
        <v>49094.1</v>
      </c>
      <c r="AD27" s="57">
        <f>'BAR BB| Open rates'!AD27*0.87*0.9</f>
        <v>44239.5</v>
      </c>
      <c r="AE27" s="57">
        <f>'BAR BB| Open rates'!AE27*0.87*0.9</f>
        <v>45962.1</v>
      </c>
      <c r="AF27" s="57">
        <f>'BAR BB| Open rates'!AF27*0.87*0.9</f>
        <v>44239.5</v>
      </c>
      <c r="AG27" s="57">
        <f>'BAR BB| Open rates'!AG27*0.87*0.9</f>
        <v>41264.1</v>
      </c>
      <c r="AH27" s="57">
        <f>'BAR BB| Open rates'!AH27*0.87*0.9</f>
        <v>41264.1</v>
      </c>
      <c r="AI27" s="57">
        <f>'BAR BB| Open rates'!AI27*0.87*0.9</f>
        <v>39541.5</v>
      </c>
      <c r="AJ27" s="57">
        <f>'BAR BB| Open rates'!AJ27*0.87*0.9</f>
        <v>41264.1</v>
      </c>
      <c r="AK27" s="57">
        <f>'BAR BB| Open rates'!AK27*0.87*0.9</f>
        <v>39541.5</v>
      </c>
      <c r="AL27" s="57">
        <f>'BAR BB| Open rates'!AL27*0.87*0.9</f>
        <v>41264.1</v>
      </c>
      <c r="AM27" s="57">
        <f>'BAR BB| Open rates'!AM27*0.87*0.9</f>
        <v>39541.5</v>
      </c>
      <c r="AN27" s="57">
        <f>'BAR BB| Open rates'!AN27*0.87*0.9</f>
        <v>41264.1</v>
      </c>
      <c r="AO27" s="57">
        <f>'BAR BB| Open rates'!AO27*0.87*0.9</f>
        <v>39541.5</v>
      </c>
      <c r="AP27" s="57">
        <f>'BAR BB| Open rates'!AP27*0.87*0.9</f>
        <v>38210.400000000001</v>
      </c>
      <c r="AQ27" s="57">
        <f>'BAR BB| Open rates'!AQ27*0.87*0.9</f>
        <v>36644.400000000001</v>
      </c>
      <c r="AR27" s="57">
        <f>'BAR BB| Open rates'!AR27*0.87*0.9</f>
        <v>38210.400000000001</v>
      </c>
      <c r="AS27" s="57">
        <f>'BAR BB| Open rates'!AS27*0.87*0.9</f>
        <v>36644.400000000001</v>
      </c>
      <c r="AT27" s="57">
        <f>'BAR BB| Open rates'!AT27*0.87*0.9</f>
        <v>38210.400000000001</v>
      </c>
      <c r="AU27" s="57">
        <f>'BAR BB| Open rates'!AU27*0.87*0.9</f>
        <v>36644.400000000001</v>
      </c>
      <c r="AV27" s="57">
        <f>'BAR BB| Open rates'!AV27*0.87*0.9</f>
        <v>38210.400000000001</v>
      </c>
      <c r="AW27" s="57">
        <f>'BAR BB| Open rates'!AW27*0.87*0.9</f>
        <v>36644.400000000001</v>
      </c>
      <c r="AX27" s="57">
        <f>'BAR BB| Open rates'!AX27*0.87*0.9</f>
        <v>38210.400000000001</v>
      </c>
      <c r="AY27" s="57">
        <f>'BAR BB| Open rates'!AY27*0.87*0.9</f>
        <v>39541.5</v>
      </c>
      <c r="AZ27" s="57">
        <f>'BAR BB| Open rates'!AZ27*0.87*0.9</f>
        <v>41264.1</v>
      </c>
      <c r="BA27" s="57">
        <f>'BAR BB| Open rates'!BA27*0.87*0.9</f>
        <v>35861.4</v>
      </c>
      <c r="BB27" s="57">
        <f>'BAR BB| Open rates'!BB27*0.87*0.9</f>
        <v>34295.4</v>
      </c>
      <c r="BC27" s="57">
        <f>'BAR BB| Open rates'!BC27*0.87*0.9</f>
        <v>35078.400000000001</v>
      </c>
      <c r="BD27" s="57">
        <f>'BAR BB| Open rates'!BD27*0.87*0.9</f>
        <v>34295.4</v>
      </c>
      <c r="BE27" s="57">
        <f>'BAR BB| Open rates'!BE27*0.87*0.9</f>
        <v>35078.400000000001</v>
      </c>
      <c r="BF27" s="57">
        <f>'BAR BB| Open rates'!BF27*0.87*0.9</f>
        <v>34295.4</v>
      </c>
      <c r="BG27" s="57">
        <f>'BAR BB| Open rates'!BG27*0.87*0.9</f>
        <v>35078.400000000001</v>
      </c>
      <c r="BH27" s="57">
        <f>'BAR BB| Open rates'!BH27*0.87*0.9</f>
        <v>34295.4</v>
      </c>
      <c r="BI27" s="57">
        <f>'BAR BB| Open rates'!BI27*0.87*0.9</f>
        <v>34295.4</v>
      </c>
      <c r="BJ27" s="57">
        <f>'BAR BB| Open rates'!BJ27*0.87*0.9</f>
        <v>35078.400000000001</v>
      </c>
      <c r="BK27" s="57">
        <f>'BAR BB| Open rates'!BK27*0.87*0.9</f>
        <v>34295.4</v>
      </c>
      <c r="BL27" s="57">
        <f>'BAR BB| Open rates'!BL27*0.87*0.9</f>
        <v>35078.400000000001</v>
      </c>
      <c r="BM27" s="57">
        <f>'BAR BB| Open rates'!BM27*0.87*0.9</f>
        <v>34295.4</v>
      </c>
      <c r="BN27" s="57">
        <f>'BAR BB| Open rates'!BN27*0.87*0.9</f>
        <v>35078.400000000001</v>
      </c>
      <c r="BO27" s="57">
        <f>'BAR BB| Open rates'!BO27*0.87*0.9</f>
        <v>37975.5</v>
      </c>
      <c r="BP27" s="57">
        <f>'BAR BB| Open rates'!BP27*0.87*0.9</f>
        <v>39698.1</v>
      </c>
    </row>
    <row r="28" spans="1:68"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rates'!B29*0.87*0.9</f>
        <v>31163.4</v>
      </c>
      <c r="C29" s="57">
        <f>'BAR BB| Open rates'!C29*0.87*0.9</f>
        <v>30380.400000000001</v>
      </c>
      <c r="D29" s="57">
        <f>'BAR BB| Open rates'!D29*0.87*0.9</f>
        <v>31163.4</v>
      </c>
      <c r="E29" s="57">
        <f>'BAR BB| Open rates'!E29*0.87*0.9</f>
        <v>30380.400000000001</v>
      </c>
      <c r="F29" s="57">
        <f>'BAR BB| Open rates'!F29*0.87*0.9</f>
        <v>33277.5</v>
      </c>
      <c r="G29" s="57">
        <f>'BAR BB| Open rates'!G29*0.87*0.9</f>
        <v>31163.4</v>
      </c>
      <c r="H29" s="57">
        <f>'BAR BB| Open rates'!H29*0.87*0.9</f>
        <v>36644.400000000001</v>
      </c>
      <c r="I29" s="57">
        <f>'BAR BB| Open rates'!I29*0.87*0.9</f>
        <v>42047.1</v>
      </c>
      <c r="J29" s="57">
        <f>'BAR BB| Open rates'!J29*0.87*0.9</f>
        <v>57002.400000000001</v>
      </c>
      <c r="K29" s="57">
        <f>'BAR BB| Open rates'!K29*0.87*0.9</f>
        <v>38758.5</v>
      </c>
      <c r="L29" s="57">
        <f>'BAR BB| Open rates'!L29*0.87*0.9</f>
        <v>40481.1</v>
      </c>
      <c r="M29" s="57">
        <f>'BAR BB| Open rates'!M29*0.87*0.9</f>
        <v>38758.5</v>
      </c>
      <c r="N29" s="57">
        <f>'BAR BB| Open rates'!N29*0.87*0.9</f>
        <v>42047.1</v>
      </c>
      <c r="O29" s="57">
        <f>'BAR BB| Open rates'!O29*0.87*0.9</f>
        <v>43613.1</v>
      </c>
      <c r="P29" s="57">
        <f>'BAR BB| Open rates'!P29*0.87*0.9</f>
        <v>42047.1</v>
      </c>
      <c r="Q29" s="57">
        <f>'BAR BB| Open rates'!Q29*0.87*0.9</f>
        <v>43613.1</v>
      </c>
      <c r="R29" s="57">
        <f>'BAR BB| Open rates'!R29*0.87*0.9</f>
        <v>42047.1</v>
      </c>
      <c r="S29" s="57">
        <f>'BAR BB| Open rates'!S29*0.87*0.9</f>
        <v>43613.1</v>
      </c>
      <c r="T29" s="57">
        <f>'BAR BB| Open rates'!T29*0.87*0.9</f>
        <v>42047.1</v>
      </c>
      <c r="U29" s="57">
        <f>'BAR BB| Open rates'!U29*0.87*0.9</f>
        <v>43613.1</v>
      </c>
      <c r="V29" s="57">
        <f>'BAR BB| Open rates'!V29*0.87*0.9</f>
        <v>42047.1</v>
      </c>
      <c r="W29" s="57">
        <f>'BAR BB| Open rates'!W29*0.87*0.9</f>
        <v>43613.1</v>
      </c>
      <c r="X29" s="57">
        <f>'BAR BB| Open rates'!X29*0.87*0.9</f>
        <v>42047.1</v>
      </c>
      <c r="Y29" s="57">
        <f>'BAR BB| Open rates'!Y29*0.87*0.9</f>
        <v>43613.1</v>
      </c>
      <c r="Z29" s="57">
        <f>'BAR BB| Open rates'!Z29*0.87*0.9</f>
        <v>42047.1</v>
      </c>
      <c r="AA29" s="57">
        <f>'BAR BB| Open rates'!AA29*0.87*0.9</f>
        <v>43613.1</v>
      </c>
      <c r="AB29" s="57">
        <f>'BAR BB| Open rates'!AB29*0.87*0.9</f>
        <v>42047.1</v>
      </c>
      <c r="AC29" s="57">
        <f>'BAR BB| Open rates'!AC29*0.87*0.9</f>
        <v>43613.1</v>
      </c>
      <c r="AD29" s="57">
        <f>'BAR BB| Open rates'!AD29*0.87*0.9</f>
        <v>38758.5</v>
      </c>
      <c r="AE29" s="57">
        <f>'BAR BB| Open rates'!AE29*0.87*0.9</f>
        <v>40481.1</v>
      </c>
      <c r="AF29" s="57">
        <f>'BAR BB| Open rates'!AF29*0.87*0.9</f>
        <v>38758.5</v>
      </c>
      <c r="AG29" s="57">
        <f>'BAR BB| Open rates'!AG29*0.87*0.9</f>
        <v>37349.1</v>
      </c>
      <c r="AH29" s="57">
        <f>'BAR BB| Open rates'!AH29*0.87*0.9</f>
        <v>37349.1</v>
      </c>
      <c r="AI29" s="57">
        <f>'BAR BB| Open rates'!AI29*0.87*0.9</f>
        <v>35626.5</v>
      </c>
      <c r="AJ29" s="57">
        <f>'BAR BB| Open rates'!AJ29*0.87*0.9</f>
        <v>37349.1</v>
      </c>
      <c r="AK29" s="57">
        <f>'BAR BB| Open rates'!AK29*0.87*0.9</f>
        <v>35626.5</v>
      </c>
      <c r="AL29" s="57">
        <f>'BAR BB| Open rates'!AL29*0.87*0.9</f>
        <v>37349.1</v>
      </c>
      <c r="AM29" s="57">
        <f>'BAR BB| Open rates'!AM29*0.87*0.9</f>
        <v>35626.5</v>
      </c>
      <c r="AN29" s="57">
        <f>'BAR BB| Open rates'!AN29*0.87*0.9</f>
        <v>37349.1</v>
      </c>
      <c r="AO29" s="57">
        <f>'BAR BB| Open rates'!AO29*0.87*0.9</f>
        <v>35626.5</v>
      </c>
      <c r="AP29" s="57">
        <f>'BAR BB| Open rates'!AP29*0.87*0.9</f>
        <v>32729.4</v>
      </c>
      <c r="AQ29" s="57">
        <f>'BAR BB| Open rates'!AQ29*0.87*0.9</f>
        <v>31163.4</v>
      </c>
      <c r="AR29" s="57">
        <f>'BAR BB| Open rates'!AR29*0.87*0.9</f>
        <v>32729.4</v>
      </c>
      <c r="AS29" s="57">
        <f>'BAR BB| Open rates'!AS29*0.87*0.9</f>
        <v>31163.4</v>
      </c>
      <c r="AT29" s="57">
        <f>'BAR BB| Open rates'!AT29*0.87*0.9</f>
        <v>32729.4</v>
      </c>
      <c r="AU29" s="57">
        <f>'BAR BB| Open rates'!AU29*0.87*0.9</f>
        <v>31163.4</v>
      </c>
      <c r="AV29" s="57">
        <f>'BAR BB| Open rates'!AV29*0.87*0.9</f>
        <v>32729.4</v>
      </c>
      <c r="AW29" s="57">
        <f>'BAR BB| Open rates'!AW29*0.87*0.9</f>
        <v>31163.4</v>
      </c>
      <c r="AX29" s="57">
        <f>'BAR BB| Open rates'!AX29*0.87*0.9</f>
        <v>32729.4</v>
      </c>
      <c r="AY29" s="57">
        <f>'BAR BB| Open rates'!AY29*0.87*0.9</f>
        <v>34060.5</v>
      </c>
      <c r="AZ29" s="57">
        <f>'BAR BB| Open rates'!AZ29*0.87*0.9</f>
        <v>35783.1</v>
      </c>
      <c r="BA29" s="57">
        <f>'BAR BB| Open rates'!BA29*0.87*0.9</f>
        <v>30380.400000000001</v>
      </c>
      <c r="BB29" s="57">
        <f>'BAR BB| Open rates'!BB29*0.87*0.9</f>
        <v>29597.4</v>
      </c>
      <c r="BC29" s="57">
        <f>'BAR BB| Open rates'!BC29*0.87*0.9</f>
        <v>30380.400000000001</v>
      </c>
      <c r="BD29" s="57">
        <f>'BAR BB| Open rates'!BD29*0.87*0.9</f>
        <v>29597.4</v>
      </c>
      <c r="BE29" s="57">
        <f>'BAR BB| Open rates'!BE29*0.87*0.9</f>
        <v>30380.400000000001</v>
      </c>
      <c r="BF29" s="57">
        <f>'BAR BB| Open rates'!BF29*0.87*0.9</f>
        <v>29597.4</v>
      </c>
      <c r="BG29" s="57">
        <f>'BAR BB| Open rates'!BG29*0.87*0.9</f>
        <v>30380.400000000001</v>
      </c>
      <c r="BH29" s="57">
        <f>'BAR BB| Open rates'!BH29*0.87*0.9</f>
        <v>29597.4</v>
      </c>
      <c r="BI29" s="57">
        <f>'BAR BB| Open rates'!BI29*0.87*0.9</f>
        <v>29597.4</v>
      </c>
      <c r="BJ29" s="57">
        <f>'BAR BB| Open rates'!BJ29*0.87*0.9</f>
        <v>30380.400000000001</v>
      </c>
      <c r="BK29" s="57">
        <f>'BAR BB| Open rates'!BK29*0.87*0.9</f>
        <v>29597.4</v>
      </c>
      <c r="BL29" s="57">
        <f>'BAR BB| Open rates'!BL29*0.87*0.9</f>
        <v>30380.400000000001</v>
      </c>
      <c r="BM29" s="57">
        <f>'BAR BB| Open rates'!BM29*0.87*0.9</f>
        <v>29597.4</v>
      </c>
      <c r="BN29" s="57">
        <f>'BAR BB| Open rates'!BN29*0.87*0.9</f>
        <v>30380.400000000001</v>
      </c>
      <c r="BO29" s="57">
        <f>'BAR BB| Open rates'!BO29*0.87*0.9</f>
        <v>33277.5</v>
      </c>
      <c r="BP29" s="57">
        <f>'BAR BB| Open rates'!BP29*0.87*0.9</f>
        <v>35000.1</v>
      </c>
    </row>
    <row r="30" spans="1:68" s="36" customFormat="1" ht="12" customHeight="1" x14ac:dyDescent="0.2">
      <c r="A30" s="237">
        <v>2</v>
      </c>
      <c r="B30" s="57">
        <f>'BAR BB| Open rates'!B30*0.87*0.9</f>
        <v>33512.400000000001</v>
      </c>
      <c r="C30" s="57">
        <f>'BAR BB| Open rates'!C30*0.87*0.9</f>
        <v>32729.4</v>
      </c>
      <c r="D30" s="57">
        <f>'BAR BB| Open rates'!D30*0.87*0.9</f>
        <v>33512.400000000001</v>
      </c>
      <c r="E30" s="57">
        <f>'BAR BB| Open rates'!E30*0.87*0.9</f>
        <v>32729.4</v>
      </c>
      <c r="F30" s="57">
        <f>'BAR BB| Open rates'!F30*0.87*0.9</f>
        <v>35626.5</v>
      </c>
      <c r="G30" s="57">
        <f>'BAR BB| Open rates'!G30*0.87*0.9</f>
        <v>33512.400000000001</v>
      </c>
      <c r="H30" s="57">
        <f>'BAR BB| Open rates'!H30*0.87*0.9</f>
        <v>38993.4</v>
      </c>
      <c r="I30" s="57">
        <f>'BAR BB| Open rates'!I30*0.87*0.9</f>
        <v>44396.1</v>
      </c>
      <c r="J30" s="57">
        <f>'BAR BB| Open rates'!J30*0.87*0.9</f>
        <v>59351.4</v>
      </c>
      <c r="K30" s="57">
        <f>'BAR BB| Open rates'!K30*0.87*0.9</f>
        <v>41107.5</v>
      </c>
      <c r="L30" s="57">
        <f>'BAR BB| Open rates'!L30*0.87*0.9</f>
        <v>42830.1</v>
      </c>
      <c r="M30" s="57">
        <f>'BAR BB| Open rates'!M30*0.87*0.9</f>
        <v>41107.5</v>
      </c>
      <c r="N30" s="57">
        <f>'BAR BB| Open rates'!N30*0.87*0.9</f>
        <v>44396.1</v>
      </c>
      <c r="O30" s="57">
        <f>'BAR BB| Open rates'!O30*0.87*0.9</f>
        <v>45962.1</v>
      </c>
      <c r="P30" s="57">
        <f>'BAR BB| Open rates'!P30*0.87*0.9</f>
        <v>44396.1</v>
      </c>
      <c r="Q30" s="57">
        <f>'BAR BB| Open rates'!Q30*0.87*0.9</f>
        <v>45962.1</v>
      </c>
      <c r="R30" s="57">
        <f>'BAR BB| Open rates'!R30*0.87*0.9</f>
        <v>44396.1</v>
      </c>
      <c r="S30" s="57">
        <f>'BAR BB| Open rates'!S30*0.87*0.9</f>
        <v>45962.1</v>
      </c>
      <c r="T30" s="57">
        <f>'BAR BB| Open rates'!T30*0.87*0.9</f>
        <v>44396.1</v>
      </c>
      <c r="U30" s="57">
        <f>'BAR BB| Open rates'!U30*0.87*0.9</f>
        <v>45962.1</v>
      </c>
      <c r="V30" s="57">
        <f>'BAR BB| Open rates'!V30*0.87*0.9</f>
        <v>44396.1</v>
      </c>
      <c r="W30" s="57">
        <f>'BAR BB| Open rates'!W30*0.87*0.9</f>
        <v>45962.1</v>
      </c>
      <c r="X30" s="57">
        <f>'BAR BB| Open rates'!X30*0.87*0.9</f>
        <v>44396.1</v>
      </c>
      <c r="Y30" s="57">
        <f>'BAR BB| Open rates'!Y30*0.87*0.9</f>
        <v>45962.1</v>
      </c>
      <c r="Z30" s="57">
        <f>'BAR BB| Open rates'!Z30*0.87*0.9</f>
        <v>44396.1</v>
      </c>
      <c r="AA30" s="57">
        <f>'BAR BB| Open rates'!AA30*0.87*0.9</f>
        <v>45962.1</v>
      </c>
      <c r="AB30" s="57">
        <f>'BAR BB| Open rates'!AB30*0.87*0.9</f>
        <v>44396.1</v>
      </c>
      <c r="AC30" s="57">
        <f>'BAR BB| Open rates'!AC30*0.87*0.9</f>
        <v>45962.1</v>
      </c>
      <c r="AD30" s="57">
        <f>'BAR BB| Open rates'!AD30*0.87*0.9</f>
        <v>41107.5</v>
      </c>
      <c r="AE30" s="57">
        <f>'BAR BB| Open rates'!AE30*0.87*0.9</f>
        <v>42830.1</v>
      </c>
      <c r="AF30" s="57">
        <f>'BAR BB| Open rates'!AF30*0.87*0.9</f>
        <v>41107.5</v>
      </c>
      <c r="AG30" s="57">
        <f>'BAR BB| Open rates'!AG30*0.87*0.9</f>
        <v>39698.1</v>
      </c>
      <c r="AH30" s="57">
        <f>'BAR BB| Open rates'!AH30*0.87*0.9</f>
        <v>39698.1</v>
      </c>
      <c r="AI30" s="57">
        <f>'BAR BB| Open rates'!AI30*0.87*0.9</f>
        <v>37975.5</v>
      </c>
      <c r="AJ30" s="57">
        <f>'BAR BB| Open rates'!AJ30*0.87*0.9</f>
        <v>39698.1</v>
      </c>
      <c r="AK30" s="57">
        <f>'BAR BB| Open rates'!AK30*0.87*0.9</f>
        <v>37975.5</v>
      </c>
      <c r="AL30" s="57">
        <f>'BAR BB| Open rates'!AL30*0.87*0.9</f>
        <v>39698.1</v>
      </c>
      <c r="AM30" s="57">
        <f>'BAR BB| Open rates'!AM30*0.87*0.9</f>
        <v>37975.5</v>
      </c>
      <c r="AN30" s="57">
        <f>'BAR BB| Open rates'!AN30*0.87*0.9</f>
        <v>39698.1</v>
      </c>
      <c r="AO30" s="57">
        <f>'BAR BB| Open rates'!AO30*0.87*0.9</f>
        <v>37975.5</v>
      </c>
      <c r="AP30" s="57">
        <f>'BAR BB| Open rates'!AP30*0.87*0.9</f>
        <v>35078.400000000001</v>
      </c>
      <c r="AQ30" s="57">
        <f>'BAR BB| Open rates'!AQ30*0.87*0.9</f>
        <v>33512.400000000001</v>
      </c>
      <c r="AR30" s="57">
        <f>'BAR BB| Open rates'!AR30*0.87*0.9</f>
        <v>35078.400000000001</v>
      </c>
      <c r="AS30" s="57">
        <f>'BAR BB| Open rates'!AS30*0.87*0.9</f>
        <v>33512.400000000001</v>
      </c>
      <c r="AT30" s="57">
        <f>'BAR BB| Open rates'!AT30*0.87*0.9</f>
        <v>35078.400000000001</v>
      </c>
      <c r="AU30" s="57">
        <f>'BAR BB| Open rates'!AU30*0.87*0.9</f>
        <v>33512.400000000001</v>
      </c>
      <c r="AV30" s="57">
        <f>'BAR BB| Open rates'!AV30*0.87*0.9</f>
        <v>35078.400000000001</v>
      </c>
      <c r="AW30" s="57">
        <f>'BAR BB| Open rates'!AW30*0.87*0.9</f>
        <v>33512.400000000001</v>
      </c>
      <c r="AX30" s="57">
        <f>'BAR BB| Open rates'!AX30*0.87*0.9</f>
        <v>35078.400000000001</v>
      </c>
      <c r="AY30" s="57">
        <f>'BAR BB| Open rates'!AY30*0.87*0.9</f>
        <v>36409.5</v>
      </c>
      <c r="AZ30" s="57">
        <f>'BAR BB| Open rates'!AZ30*0.87*0.9</f>
        <v>38132.1</v>
      </c>
      <c r="BA30" s="57">
        <f>'BAR BB| Open rates'!BA30*0.87*0.9</f>
        <v>32729.4</v>
      </c>
      <c r="BB30" s="57">
        <f>'BAR BB| Open rates'!BB30*0.87*0.9</f>
        <v>31946.400000000001</v>
      </c>
      <c r="BC30" s="57">
        <f>'BAR BB| Open rates'!BC30*0.87*0.9</f>
        <v>32729.4</v>
      </c>
      <c r="BD30" s="57">
        <f>'BAR BB| Open rates'!BD30*0.87*0.9</f>
        <v>31946.400000000001</v>
      </c>
      <c r="BE30" s="57">
        <f>'BAR BB| Open rates'!BE30*0.87*0.9</f>
        <v>32729.4</v>
      </c>
      <c r="BF30" s="57">
        <f>'BAR BB| Open rates'!BF30*0.87*0.9</f>
        <v>31946.400000000001</v>
      </c>
      <c r="BG30" s="57">
        <f>'BAR BB| Open rates'!BG30*0.87*0.9</f>
        <v>32729.4</v>
      </c>
      <c r="BH30" s="57">
        <f>'BAR BB| Open rates'!BH30*0.87*0.9</f>
        <v>31946.400000000001</v>
      </c>
      <c r="BI30" s="57">
        <f>'BAR BB| Open rates'!BI30*0.87*0.9</f>
        <v>31946.400000000001</v>
      </c>
      <c r="BJ30" s="57">
        <f>'BAR BB| Open rates'!BJ30*0.87*0.9</f>
        <v>32729.4</v>
      </c>
      <c r="BK30" s="57">
        <f>'BAR BB| Open rates'!BK30*0.87*0.9</f>
        <v>31946.400000000001</v>
      </c>
      <c r="BL30" s="57">
        <f>'BAR BB| Open rates'!BL30*0.87*0.9</f>
        <v>32729.4</v>
      </c>
      <c r="BM30" s="57">
        <f>'BAR BB| Open rates'!BM30*0.87*0.9</f>
        <v>31946.400000000001</v>
      </c>
      <c r="BN30" s="57">
        <f>'BAR BB| Open rates'!BN30*0.87*0.9</f>
        <v>32729.4</v>
      </c>
      <c r="BO30" s="57">
        <f>'BAR BB| Open rates'!BO30*0.87*0.9</f>
        <v>35626.5</v>
      </c>
      <c r="BP30" s="57">
        <f>'BAR BB| Open rates'!BP30*0.87*0.9</f>
        <v>37349.1</v>
      </c>
    </row>
    <row r="31" spans="1:68" s="36" customFormat="1" ht="12" customHeight="1" x14ac:dyDescent="0.2">
      <c r="A31" s="237">
        <v>3</v>
      </c>
      <c r="B31" s="57">
        <f>'BAR BB| Open rates'!B31*0.87*0.9</f>
        <v>35861.4</v>
      </c>
      <c r="C31" s="57">
        <f>'BAR BB| Open rates'!C31*0.87*0.9</f>
        <v>35078.400000000001</v>
      </c>
      <c r="D31" s="57">
        <f>'BAR BB| Open rates'!D31*0.87*0.9</f>
        <v>35861.4</v>
      </c>
      <c r="E31" s="57">
        <f>'BAR BB| Open rates'!E31*0.87*0.9</f>
        <v>35078.400000000001</v>
      </c>
      <c r="F31" s="57">
        <f>'BAR BB| Open rates'!F31*0.87*0.9</f>
        <v>37975.5</v>
      </c>
      <c r="G31" s="57">
        <f>'BAR BB| Open rates'!G31*0.87*0.9</f>
        <v>35861.4</v>
      </c>
      <c r="H31" s="57">
        <f>'BAR BB| Open rates'!H31*0.87*0.9</f>
        <v>41342.400000000001</v>
      </c>
      <c r="I31" s="57">
        <f>'BAR BB| Open rates'!I31*0.87*0.9</f>
        <v>46745.1</v>
      </c>
      <c r="J31" s="57">
        <f>'BAR BB| Open rates'!J31*0.87*0.9</f>
        <v>61700.4</v>
      </c>
      <c r="K31" s="57">
        <f>'BAR BB| Open rates'!K31*0.87*0.9</f>
        <v>43456.5</v>
      </c>
      <c r="L31" s="57">
        <f>'BAR BB| Open rates'!L31*0.87*0.9</f>
        <v>45179.1</v>
      </c>
      <c r="M31" s="57">
        <f>'BAR BB| Open rates'!M31*0.87*0.9</f>
        <v>43456.5</v>
      </c>
      <c r="N31" s="57">
        <f>'BAR BB| Open rates'!N31*0.87*0.9</f>
        <v>46745.1</v>
      </c>
      <c r="O31" s="57">
        <f>'BAR BB| Open rates'!O31*0.87*0.9</f>
        <v>48311.1</v>
      </c>
      <c r="P31" s="57">
        <f>'BAR BB| Open rates'!P31*0.87*0.9</f>
        <v>46745.1</v>
      </c>
      <c r="Q31" s="57">
        <f>'BAR BB| Open rates'!Q31*0.87*0.9</f>
        <v>48311.1</v>
      </c>
      <c r="R31" s="57">
        <f>'BAR BB| Open rates'!R31*0.87*0.9</f>
        <v>46745.1</v>
      </c>
      <c r="S31" s="57">
        <f>'BAR BB| Open rates'!S31*0.87*0.9</f>
        <v>48311.1</v>
      </c>
      <c r="T31" s="57">
        <f>'BAR BB| Open rates'!T31*0.87*0.9</f>
        <v>46745.1</v>
      </c>
      <c r="U31" s="57">
        <f>'BAR BB| Open rates'!U31*0.87*0.9</f>
        <v>48311.1</v>
      </c>
      <c r="V31" s="57">
        <f>'BAR BB| Open rates'!V31*0.87*0.9</f>
        <v>46745.1</v>
      </c>
      <c r="W31" s="57">
        <f>'BAR BB| Open rates'!W31*0.87*0.9</f>
        <v>48311.1</v>
      </c>
      <c r="X31" s="57">
        <f>'BAR BB| Open rates'!X31*0.87*0.9</f>
        <v>46745.1</v>
      </c>
      <c r="Y31" s="57">
        <f>'BAR BB| Open rates'!Y31*0.87*0.9</f>
        <v>48311.1</v>
      </c>
      <c r="Z31" s="57">
        <f>'BAR BB| Open rates'!Z31*0.87*0.9</f>
        <v>46745.1</v>
      </c>
      <c r="AA31" s="57">
        <f>'BAR BB| Open rates'!AA31*0.87*0.9</f>
        <v>48311.1</v>
      </c>
      <c r="AB31" s="57">
        <f>'BAR BB| Open rates'!AB31*0.87*0.9</f>
        <v>46745.1</v>
      </c>
      <c r="AC31" s="57">
        <f>'BAR BB| Open rates'!AC31*0.87*0.9</f>
        <v>48311.1</v>
      </c>
      <c r="AD31" s="57">
        <f>'BAR BB| Open rates'!AD31*0.87*0.9</f>
        <v>43456.5</v>
      </c>
      <c r="AE31" s="57">
        <f>'BAR BB| Open rates'!AE31*0.87*0.9</f>
        <v>45179.1</v>
      </c>
      <c r="AF31" s="57">
        <f>'BAR BB| Open rates'!AF31*0.87*0.9</f>
        <v>43456.5</v>
      </c>
      <c r="AG31" s="57">
        <f>'BAR BB| Open rates'!AG31*0.87*0.9</f>
        <v>42047.1</v>
      </c>
      <c r="AH31" s="57">
        <f>'BAR BB| Open rates'!AH31*0.87*0.9</f>
        <v>42047.1</v>
      </c>
      <c r="AI31" s="57">
        <f>'BAR BB| Open rates'!AI31*0.87*0.9</f>
        <v>40324.5</v>
      </c>
      <c r="AJ31" s="57">
        <f>'BAR BB| Open rates'!AJ31*0.87*0.9</f>
        <v>42047.1</v>
      </c>
      <c r="AK31" s="57">
        <f>'BAR BB| Open rates'!AK31*0.87*0.9</f>
        <v>40324.5</v>
      </c>
      <c r="AL31" s="57">
        <f>'BAR BB| Open rates'!AL31*0.87*0.9</f>
        <v>42047.1</v>
      </c>
      <c r="AM31" s="57">
        <f>'BAR BB| Open rates'!AM31*0.87*0.9</f>
        <v>40324.5</v>
      </c>
      <c r="AN31" s="57">
        <f>'BAR BB| Open rates'!AN31*0.87*0.9</f>
        <v>42047.1</v>
      </c>
      <c r="AO31" s="57">
        <f>'BAR BB| Open rates'!AO31*0.87*0.9</f>
        <v>40324.5</v>
      </c>
      <c r="AP31" s="57">
        <f>'BAR BB| Open rates'!AP31*0.87*0.9</f>
        <v>37427.4</v>
      </c>
      <c r="AQ31" s="57">
        <f>'BAR BB| Open rates'!AQ31*0.87*0.9</f>
        <v>35861.4</v>
      </c>
      <c r="AR31" s="57">
        <f>'BAR BB| Open rates'!AR31*0.87*0.9</f>
        <v>37427.4</v>
      </c>
      <c r="AS31" s="57">
        <f>'BAR BB| Open rates'!AS31*0.87*0.9</f>
        <v>35861.4</v>
      </c>
      <c r="AT31" s="57">
        <f>'BAR BB| Open rates'!AT31*0.87*0.9</f>
        <v>37427.4</v>
      </c>
      <c r="AU31" s="57">
        <f>'BAR BB| Open rates'!AU31*0.87*0.9</f>
        <v>35861.4</v>
      </c>
      <c r="AV31" s="57">
        <f>'BAR BB| Open rates'!AV31*0.87*0.9</f>
        <v>37427.4</v>
      </c>
      <c r="AW31" s="57">
        <f>'BAR BB| Open rates'!AW31*0.87*0.9</f>
        <v>35861.4</v>
      </c>
      <c r="AX31" s="57">
        <f>'BAR BB| Open rates'!AX31*0.87*0.9</f>
        <v>37427.4</v>
      </c>
      <c r="AY31" s="57">
        <f>'BAR BB| Open rates'!AY31*0.87*0.9</f>
        <v>38758.5</v>
      </c>
      <c r="AZ31" s="57">
        <f>'BAR BB| Open rates'!AZ31*0.87*0.9</f>
        <v>40481.1</v>
      </c>
      <c r="BA31" s="57">
        <f>'BAR BB| Open rates'!BA31*0.87*0.9</f>
        <v>35078.400000000001</v>
      </c>
      <c r="BB31" s="57">
        <f>'BAR BB| Open rates'!BB31*0.87*0.9</f>
        <v>34295.4</v>
      </c>
      <c r="BC31" s="57">
        <f>'BAR BB| Open rates'!BC31*0.87*0.9</f>
        <v>35078.400000000001</v>
      </c>
      <c r="BD31" s="57">
        <f>'BAR BB| Open rates'!BD31*0.87*0.9</f>
        <v>34295.4</v>
      </c>
      <c r="BE31" s="57">
        <f>'BAR BB| Open rates'!BE31*0.87*0.9</f>
        <v>35078.400000000001</v>
      </c>
      <c r="BF31" s="57">
        <f>'BAR BB| Open rates'!BF31*0.87*0.9</f>
        <v>34295.4</v>
      </c>
      <c r="BG31" s="57">
        <f>'BAR BB| Open rates'!BG31*0.87*0.9</f>
        <v>35078.400000000001</v>
      </c>
      <c r="BH31" s="57">
        <f>'BAR BB| Open rates'!BH31*0.87*0.9</f>
        <v>34295.4</v>
      </c>
      <c r="BI31" s="57">
        <f>'BAR BB| Open rates'!BI31*0.87*0.9</f>
        <v>34295.4</v>
      </c>
      <c r="BJ31" s="57">
        <f>'BAR BB| Open rates'!BJ31*0.87*0.9</f>
        <v>35078.400000000001</v>
      </c>
      <c r="BK31" s="57">
        <f>'BAR BB| Open rates'!BK31*0.87*0.9</f>
        <v>34295.4</v>
      </c>
      <c r="BL31" s="57">
        <f>'BAR BB| Open rates'!BL31*0.87*0.9</f>
        <v>35078.400000000001</v>
      </c>
      <c r="BM31" s="57">
        <f>'BAR BB| Open rates'!BM31*0.87*0.9</f>
        <v>34295.4</v>
      </c>
      <c r="BN31" s="57">
        <f>'BAR BB| Open rates'!BN31*0.87*0.9</f>
        <v>35078.400000000001</v>
      </c>
      <c r="BO31" s="57">
        <f>'BAR BB| Open rates'!BO31*0.87*0.9</f>
        <v>37975.5</v>
      </c>
      <c r="BP31" s="57">
        <f>'BAR BB| Open rates'!BP31*0.87*0.9</f>
        <v>39698.1</v>
      </c>
    </row>
    <row r="32" spans="1:68" s="36" customFormat="1" ht="12" customHeight="1" x14ac:dyDescent="0.2">
      <c r="A32" s="237">
        <v>4</v>
      </c>
      <c r="B32" s="57">
        <f>'BAR BB| Open rates'!B32*0.87*0.9</f>
        <v>38210.400000000001</v>
      </c>
      <c r="C32" s="57">
        <f>'BAR BB| Open rates'!C32*0.87*0.9</f>
        <v>37427.4</v>
      </c>
      <c r="D32" s="57">
        <f>'BAR BB| Open rates'!D32*0.87*0.9</f>
        <v>38210.400000000001</v>
      </c>
      <c r="E32" s="57">
        <f>'BAR BB| Open rates'!E32*0.87*0.9</f>
        <v>37427.4</v>
      </c>
      <c r="F32" s="57">
        <f>'BAR BB| Open rates'!F32*0.87*0.9</f>
        <v>40324.5</v>
      </c>
      <c r="G32" s="57">
        <f>'BAR BB| Open rates'!G32*0.87*0.9</f>
        <v>38210.400000000001</v>
      </c>
      <c r="H32" s="57">
        <f>'BAR BB| Open rates'!H32*0.87*0.9</f>
        <v>43691.4</v>
      </c>
      <c r="I32" s="57">
        <f>'BAR BB| Open rates'!I32*0.87*0.9</f>
        <v>49094.1</v>
      </c>
      <c r="J32" s="57">
        <f>'BAR BB| Open rates'!J32*0.87*0.9</f>
        <v>64049.4</v>
      </c>
      <c r="K32" s="57">
        <f>'BAR BB| Open rates'!K32*0.87*0.9</f>
        <v>45805.5</v>
      </c>
      <c r="L32" s="57">
        <f>'BAR BB| Open rates'!L32*0.87*0.9</f>
        <v>47528.1</v>
      </c>
      <c r="M32" s="57">
        <f>'BAR BB| Open rates'!M32*0.87*0.9</f>
        <v>45805.5</v>
      </c>
      <c r="N32" s="57">
        <f>'BAR BB| Open rates'!N32*0.87*0.9</f>
        <v>49094.1</v>
      </c>
      <c r="O32" s="57">
        <f>'BAR BB| Open rates'!O32*0.87*0.9</f>
        <v>50660.1</v>
      </c>
      <c r="P32" s="57">
        <f>'BAR BB| Open rates'!P32*0.87*0.9</f>
        <v>49094.1</v>
      </c>
      <c r="Q32" s="57">
        <f>'BAR BB| Open rates'!Q32*0.87*0.9</f>
        <v>50660.1</v>
      </c>
      <c r="R32" s="57">
        <f>'BAR BB| Open rates'!R32*0.87*0.9</f>
        <v>49094.1</v>
      </c>
      <c r="S32" s="57">
        <f>'BAR BB| Open rates'!S32*0.87*0.9</f>
        <v>50660.1</v>
      </c>
      <c r="T32" s="57">
        <f>'BAR BB| Open rates'!T32*0.87*0.9</f>
        <v>49094.1</v>
      </c>
      <c r="U32" s="57">
        <f>'BAR BB| Open rates'!U32*0.87*0.9</f>
        <v>50660.1</v>
      </c>
      <c r="V32" s="57">
        <f>'BAR BB| Open rates'!V32*0.87*0.9</f>
        <v>49094.1</v>
      </c>
      <c r="W32" s="57">
        <f>'BAR BB| Open rates'!W32*0.87*0.9</f>
        <v>50660.1</v>
      </c>
      <c r="X32" s="57">
        <f>'BAR BB| Open rates'!X32*0.87*0.9</f>
        <v>49094.1</v>
      </c>
      <c r="Y32" s="57">
        <f>'BAR BB| Open rates'!Y32*0.87*0.9</f>
        <v>50660.1</v>
      </c>
      <c r="Z32" s="57">
        <f>'BAR BB| Open rates'!Z32*0.87*0.9</f>
        <v>49094.1</v>
      </c>
      <c r="AA32" s="57">
        <f>'BAR BB| Open rates'!AA32*0.87*0.9</f>
        <v>50660.1</v>
      </c>
      <c r="AB32" s="57">
        <f>'BAR BB| Open rates'!AB32*0.87*0.9</f>
        <v>49094.1</v>
      </c>
      <c r="AC32" s="57">
        <f>'BAR BB| Open rates'!AC32*0.87*0.9</f>
        <v>50660.1</v>
      </c>
      <c r="AD32" s="57">
        <f>'BAR BB| Open rates'!AD32*0.87*0.9</f>
        <v>45805.5</v>
      </c>
      <c r="AE32" s="57">
        <f>'BAR BB| Open rates'!AE32*0.87*0.9</f>
        <v>47528.1</v>
      </c>
      <c r="AF32" s="57">
        <f>'BAR BB| Open rates'!AF32*0.87*0.9</f>
        <v>45805.5</v>
      </c>
      <c r="AG32" s="57">
        <f>'BAR BB| Open rates'!AG32*0.87*0.9</f>
        <v>44396.1</v>
      </c>
      <c r="AH32" s="57">
        <f>'BAR BB| Open rates'!AH32*0.87*0.9</f>
        <v>44396.1</v>
      </c>
      <c r="AI32" s="57">
        <f>'BAR BB| Open rates'!AI32*0.87*0.9</f>
        <v>42673.5</v>
      </c>
      <c r="AJ32" s="57">
        <f>'BAR BB| Open rates'!AJ32*0.87*0.9</f>
        <v>44396.1</v>
      </c>
      <c r="AK32" s="57">
        <f>'BAR BB| Open rates'!AK32*0.87*0.9</f>
        <v>42673.5</v>
      </c>
      <c r="AL32" s="57">
        <f>'BAR BB| Open rates'!AL32*0.87*0.9</f>
        <v>44396.1</v>
      </c>
      <c r="AM32" s="57">
        <f>'BAR BB| Open rates'!AM32*0.87*0.9</f>
        <v>42673.5</v>
      </c>
      <c r="AN32" s="57">
        <f>'BAR BB| Open rates'!AN32*0.87*0.9</f>
        <v>44396.1</v>
      </c>
      <c r="AO32" s="57">
        <f>'BAR BB| Open rates'!AO32*0.87*0.9</f>
        <v>42673.5</v>
      </c>
      <c r="AP32" s="57">
        <f>'BAR BB| Open rates'!AP32*0.87*0.9</f>
        <v>39776.400000000001</v>
      </c>
      <c r="AQ32" s="57">
        <f>'BAR BB| Open rates'!AQ32*0.87*0.9</f>
        <v>38210.400000000001</v>
      </c>
      <c r="AR32" s="57">
        <f>'BAR BB| Open rates'!AR32*0.87*0.9</f>
        <v>39776.400000000001</v>
      </c>
      <c r="AS32" s="57">
        <f>'BAR BB| Open rates'!AS32*0.87*0.9</f>
        <v>38210.400000000001</v>
      </c>
      <c r="AT32" s="57">
        <f>'BAR BB| Open rates'!AT32*0.87*0.9</f>
        <v>39776.400000000001</v>
      </c>
      <c r="AU32" s="57">
        <f>'BAR BB| Open rates'!AU32*0.87*0.9</f>
        <v>38210.400000000001</v>
      </c>
      <c r="AV32" s="57">
        <f>'BAR BB| Open rates'!AV32*0.87*0.9</f>
        <v>39776.400000000001</v>
      </c>
      <c r="AW32" s="57">
        <f>'BAR BB| Open rates'!AW32*0.87*0.9</f>
        <v>38210.400000000001</v>
      </c>
      <c r="AX32" s="57">
        <f>'BAR BB| Open rates'!AX32*0.87*0.9</f>
        <v>39776.400000000001</v>
      </c>
      <c r="AY32" s="57">
        <f>'BAR BB| Open rates'!AY32*0.87*0.9</f>
        <v>41107.5</v>
      </c>
      <c r="AZ32" s="57">
        <f>'BAR BB| Open rates'!AZ32*0.87*0.9</f>
        <v>42830.1</v>
      </c>
      <c r="BA32" s="57">
        <f>'BAR BB| Open rates'!BA32*0.87*0.9</f>
        <v>37427.4</v>
      </c>
      <c r="BB32" s="57">
        <f>'BAR BB| Open rates'!BB32*0.87*0.9</f>
        <v>36644.400000000001</v>
      </c>
      <c r="BC32" s="57">
        <f>'BAR BB| Open rates'!BC32*0.87*0.9</f>
        <v>37427.4</v>
      </c>
      <c r="BD32" s="57">
        <f>'BAR BB| Open rates'!BD32*0.87*0.9</f>
        <v>36644.400000000001</v>
      </c>
      <c r="BE32" s="57">
        <f>'BAR BB| Open rates'!BE32*0.87*0.9</f>
        <v>37427.4</v>
      </c>
      <c r="BF32" s="57">
        <f>'BAR BB| Open rates'!BF32*0.87*0.9</f>
        <v>36644.400000000001</v>
      </c>
      <c r="BG32" s="57">
        <f>'BAR BB| Open rates'!BG32*0.87*0.9</f>
        <v>37427.4</v>
      </c>
      <c r="BH32" s="57">
        <f>'BAR BB| Open rates'!BH32*0.87*0.9</f>
        <v>36644.400000000001</v>
      </c>
      <c r="BI32" s="57">
        <f>'BAR BB| Open rates'!BI32*0.87*0.9</f>
        <v>36644.400000000001</v>
      </c>
      <c r="BJ32" s="57">
        <f>'BAR BB| Open rates'!BJ32*0.87*0.9</f>
        <v>37427.4</v>
      </c>
      <c r="BK32" s="57">
        <f>'BAR BB| Open rates'!BK32*0.87*0.9</f>
        <v>36644.400000000001</v>
      </c>
      <c r="BL32" s="57">
        <f>'BAR BB| Open rates'!BL32*0.87*0.9</f>
        <v>37427.4</v>
      </c>
      <c r="BM32" s="57">
        <f>'BAR BB| Open rates'!BM32*0.87*0.9</f>
        <v>36644.400000000001</v>
      </c>
      <c r="BN32" s="57">
        <f>'BAR BB| Open rates'!BN32*0.87*0.9</f>
        <v>37427.4</v>
      </c>
      <c r="BO32" s="57">
        <f>'BAR BB| Open rates'!BO32*0.87*0.9</f>
        <v>40324.5</v>
      </c>
      <c r="BP32" s="57">
        <f>'BAR BB| Open rates'!BP32*0.87*0.9</f>
        <v>42047.1</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rates'!B34*0.87*0.9</f>
        <v>38993.4</v>
      </c>
      <c r="C34" s="57">
        <f>'BAR BB| Open rates'!C34*0.87*0.9</f>
        <v>38210.400000000001</v>
      </c>
      <c r="D34" s="57">
        <f>'BAR BB| Open rates'!D34*0.87*0.9</f>
        <v>38993.4</v>
      </c>
      <c r="E34" s="57">
        <f>'BAR BB| Open rates'!E34*0.87*0.9</f>
        <v>38210.400000000001</v>
      </c>
      <c r="F34" s="57">
        <f>'BAR BB| Open rates'!F34*0.87*0.9</f>
        <v>41107.5</v>
      </c>
      <c r="G34" s="57">
        <f>'BAR BB| Open rates'!G34*0.87*0.9</f>
        <v>38993.4</v>
      </c>
      <c r="H34" s="57">
        <f>'BAR BB| Open rates'!H34*0.87*0.9</f>
        <v>53948.700000000004</v>
      </c>
      <c r="I34" s="57">
        <f>'BAR BB| Open rates'!I34*0.87*0.9</f>
        <v>59351.4</v>
      </c>
      <c r="J34" s="57">
        <f>'BAR BB| Open rates'!J34*0.87*0.9</f>
        <v>74306.7</v>
      </c>
      <c r="K34" s="57">
        <f>'BAR BB| Open rates'!K34*0.87*0.9</f>
        <v>56062.8</v>
      </c>
      <c r="L34" s="57">
        <f>'BAR BB| Open rates'!L34*0.87*0.9</f>
        <v>57785.4</v>
      </c>
      <c r="M34" s="57">
        <f>'BAR BB| Open rates'!M34*0.87*0.9</f>
        <v>56062.8</v>
      </c>
      <c r="N34" s="57">
        <f>'BAR BB| Open rates'!N34*0.87*0.9</f>
        <v>59351.4</v>
      </c>
      <c r="O34" s="57">
        <f>'BAR BB| Open rates'!O34*0.87*0.9</f>
        <v>60917.4</v>
      </c>
      <c r="P34" s="57">
        <f>'BAR BB| Open rates'!P34*0.87*0.9</f>
        <v>59351.4</v>
      </c>
      <c r="Q34" s="57">
        <f>'BAR BB| Open rates'!Q34*0.87*0.9</f>
        <v>60917.4</v>
      </c>
      <c r="R34" s="57">
        <f>'BAR BB| Open rates'!R34*0.87*0.9</f>
        <v>59351.4</v>
      </c>
      <c r="S34" s="57">
        <f>'BAR BB| Open rates'!S34*0.87*0.9</f>
        <v>60917.4</v>
      </c>
      <c r="T34" s="57">
        <f>'BAR BB| Open rates'!T34*0.87*0.9</f>
        <v>59351.4</v>
      </c>
      <c r="U34" s="57">
        <f>'BAR BB| Open rates'!U34*0.87*0.9</f>
        <v>60917.4</v>
      </c>
      <c r="V34" s="57">
        <f>'BAR BB| Open rates'!V34*0.87*0.9</f>
        <v>59351.4</v>
      </c>
      <c r="W34" s="57">
        <f>'BAR BB| Open rates'!W34*0.87*0.9</f>
        <v>60917.4</v>
      </c>
      <c r="X34" s="57">
        <f>'BAR BB| Open rates'!X34*0.87*0.9</f>
        <v>59351.4</v>
      </c>
      <c r="Y34" s="57">
        <f>'BAR BB| Open rates'!Y34*0.87*0.9</f>
        <v>60917.4</v>
      </c>
      <c r="Z34" s="57">
        <f>'BAR BB| Open rates'!Z34*0.87*0.9</f>
        <v>59351.4</v>
      </c>
      <c r="AA34" s="57">
        <f>'BAR BB| Open rates'!AA34*0.87*0.9</f>
        <v>60917.4</v>
      </c>
      <c r="AB34" s="57">
        <f>'BAR BB| Open rates'!AB34*0.87*0.9</f>
        <v>59351.4</v>
      </c>
      <c r="AC34" s="57">
        <f>'BAR BB| Open rates'!AC34*0.87*0.9</f>
        <v>60917.4</v>
      </c>
      <c r="AD34" s="57">
        <f>'BAR BB| Open rates'!AD34*0.87*0.9</f>
        <v>56062.8</v>
      </c>
      <c r="AE34" s="57">
        <f>'BAR BB| Open rates'!AE34*0.87*0.9</f>
        <v>57785.4</v>
      </c>
      <c r="AF34" s="57">
        <f>'BAR BB| Open rates'!AF34*0.87*0.9</f>
        <v>56062.8</v>
      </c>
      <c r="AG34" s="57">
        <f>'BAR BB| Open rates'!AG34*0.87*0.9</f>
        <v>42830.1</v>
      </c>
      <c r="AH34" s="57">
        <f>'BAR BB| Open rates'!AH34*0.87*0.9</f>
        <v>42830.1</v>
      </c>
      <c r="AI34" s="57">
        <f>'BAR BB| Open rates'!AI34*0.87*0.9</f>
        <v>41107.5</v>
      </c>
      <c r="AJ34" s="57">
        <f>'BAR BB| Open rates'!AJ34*0.87*0.9</f>
        <v>42830.1</v>
      </c>
      <c r="AK34" s="57">
        <f>'BAR BB| Open rates'!AK34*0.87*0.9</f>
        <v>41107.5</v>
      </c>
      <c r="AL34" s="57">
        <f>'BAR BB| Open rates'!AL34*0.87*0.9</f>
        <v>42830.1</v>
      </c>
      <c r="AM34" s="57">
        <f>'BAR BB| Open rates'!AM34*0.87*0.9</f>
        <v>41107.5</v>
      </c>
      <c r="AN34" s="57">
        <f>'BAR BB| Open rates'!AN34*0.87*0.9</f>
        <v>42830.1</v>
      </c>
      <c r="AO34" s="57">
        <f>'BAR BB| Open rates'!AO34*0.87*0.9</f>
        <v>41107.5</v>
      </c>
      <c r="AP34" s="57">
        <f>'BAR BB| Open rates'!AP34*0.87*0.9</f>
        <v>39776.400000000001</v>
      </c>
      <c r="AQ34" s="57">
        <f>'BAR BB| Open rates'!AQ34*0.87*0.9</f>
        <v>38210.400000000001</v>
      </c>
      <c r="AR34" s="57">
        <f>'BAR BB| Open rates'!AR34*0.87*0.9</f>
        <v>39776.400000000001</v>
      </c>
      <c r="AS34" s="57">
        <f>'BAR BB| Open rates'!AS34*0.87*0.9</f>
        <v>38210.400000000001</v>
      </c>
      <c r="AT34" s="57">
        <f>'BAR BB| Open rates'!AT34*0.87*0.9</f>
        <v>39776.400000000001</v>
      </c>
      <c r="AU34" s="57">
        <f>'BAR BB| Open rates'!AU34*0.87*0.9</f>
        <v>38210.400000000001</v>
      </c>
      <c r="AV34" s="57">
        <f>'BAR BB| Open rates'!AV34*0.87*0.9</f>
        <v>39776.400000000001</v>
      </c>
      <c r="AW34" s="57">
        <f>'BAR BB| Open rates'!AW34*0.87*0.9</f>
        <v>38210.400000000001</v>
      </c>
      <c r="AX34" s="57">
        <f>'BAR BB| Open rates'!AX34*0.87*0.9</f>
        <v>39776.400000000001</v>
      </c>
      <c r="AY34" s="57">
        <f>'BAR BB| Open rates'!AY34*0.87*0.9</f>
        <v>41107.5</v>
      </c>
      <c r="AZ34" s="57">
        <f>'BAR BB| Open rates'!AZ34*0.87*0.9</f>
        <v>42830.1</v>
      </c>
      <c r="BA34" s="57">
        <f>'BAR BB| Open rates'!BA34*0.87*0.9</f>
        <v>37427.4</v>
      </c>
      <c r="BB34" s="57">
        <f>'BAR BB| Open rates'!BB34*0.87*0.9</f>
        <v>33512.400000000001</v>
      </c>
      <c r="BC34" s="57">
        <f>'BAR BB| Open rates'!BC34*0.87*0.9</f>
        <v>34295.4</v>
      </c>
      <c r="BD34" s="57">
        <f>'BAR BB| Open rates'!BD34*0.87*0.9</f>
        <v>33512.400000000001</v>
      </c>
      <c r="BE34" s="57">
        <f>'BAR BB| Open rates'!BE34*0.87*0.9</f>
        <v>34295.4</v>
      </c>
      <c r="BF34" s="57">
        <f>'BAR BB| Open rates'!BF34*0.87*0.9</f>
        <v>33512.400000000001</v>
      </c>
      <c r="BG34" s="57">
        <f>'BAR BB| Open rates'!BG34*0.87*0.9</f>
        <v>34295.4</v>
      </c>
      <c r="BH34" s="57">
        <f>'BAR BB| Open rates'!BH34*0.87*0.9</f>
        <v>33512.400000000001</v>
      </c>
      <c r="BI34" s="57">
        <f>'BAR BB| Open rates'!BI34*0.87*0.9</f>
        <v>33512.400000000001</v>
      </c>
      <c r="BJ34" s="57">
        <f>'BAR BB| Open rates'!BJ34*0.87*0.9</f>
        <v>34295.4</v>
      </c>
      <c r="BK34" s="57">
        <f>'BAR BB| Open rates'!BK34*0.87*0.9</f>
        <v>33512.400000000001</v>
      </c>
      <c r="BL34" s="57">
        <f>'BAR BB| Open rates'!BL34*0.87*0.9</f>
        <v>34295.4</v>
      </c>
      <c r="BM34" s="57">
        <f>'BAR BB| Open rates'!BM34*0.87*0.9</f>
        <v>33512.400000000001</v>
      </c>
      <c r="BN34" s="57">
        <f>'BAR BB| Open rates'!BN34*0.87*0.9</f>
        <v>34295.4</v>
      </c>
      <c r="BO34" s="57">
        <f>'BAR BB| Open rates'!BO34*0.87*0.9</f>
        <v>37192.5</v>
      </c>
      <c r="BP34" s="57">
        <f>'BAR BB| Open rates'!BP34*0.87*0.9</f>
        <v>38915.1</v>
      </c>
    </row>
    <row r="35" spans="1:68" s="36" customFormat="1" ht="12" customHeight="1" x14ac:dyDescent="0.2">
      <c r="A35" s="237">
        <v>2</v>
      </c>
      <c r="B35" s="57">
        <f>'BAR BB| Open rates'!B35*0.87*0.9</f>
        <v>41342.400000000001</v>
      </c>
      <c r="C35" s="57">
        <f>'BAR BB| Open rates'!C35*0.87*0.9</f>
        <v>40559.4</v>
      </c>
      <c r="D35" s="57">
        <f>'BAR BB| Open rates'!D35*0.87*0.9</f>
        <v>41342.400000000001</v>
      </c>
      <c r="E35" s="57">
        <f>'BAR BB| Open rates'!E35*0.87*0.9</f>
        <v>40559.4</v>
      </c>
      <c r="F35" s="57">
        <f>'BAR BB| Open rates'!F35*0.87*0.9</f>
        <v>43456.5</v>
      </c>
      <c r="G35" s="57">
        <f>'BAR BB| Open rates'!G35*0.87*0.9</f>
        <v>41342.400000000001</v>
      </c>
      <c r="H35" s="57">
        <f>'BAR BB| Open rates'!H35*0.87*0.9</f>
        <v>56297.700000000004</v>
      </c>
      <c r="I35" s="57">
        <f>'BAR BB| Open rates'!I35*0.87*0.9</f>
        <v>61700.4</v>
      </c>
      <c r="J35" s="57">
        <f>'BAR BB| Open rates'!J35*0.87*0.9</f>
        <v>76655.7</v>
      </c>
      <c r="K35" s="57">
        <f>'BAR BB| Open rates'!K35*0.87*0.9</f>
        <v>58411.8</v>
      </c>
      <c r="L35" s="57">
        <f>'BAR BB| Open rates'!L35*0.87*0.9</f>
        <v>60134.400000000001</v>
      </c>
      <c r="M35" s="57">
        <f>'BAR BB| Open rates'!M35*0.87*0.9</f>
        <v>58411.8</v>
      </c>
      <c r="N35" s="57">
        <f>'BAR BB| Open rates'!N35*0.87*0.9</f>
        <v>61700.4</v>
      </c>
      <c r="O35" s="57">
        <f>'BAR BB| Open rates'!O35*0.87*0.9</f>
        <v>63266.400000000001</v>
      </c>
      <c r="P35" s="57">
        <f>'BAR BB| Open rates'!P35*0.87*0.9</f>
        <v>61700.4</v>
      </c>
      <c r="Q35" s="57">
        <f>'BAR BB| Open rates'!Q35*0.87*0.9</f>
        <v>63266.400000000001</v>
      </c>
      <c r="R35" s="57">
        <f>'BAR BB| Open rates'!R35*0.87*0.9</f>
        <v>61700.4</v>
      </c>
      <c r="S35" s="57">
        <f>'BAR BB| Open rates'!S35*0.87*0.9</f>
        <v>63266.400000000001</v>
      </c>
      <c r="T35" s="57">
        <f>'BAR BB| Open rates'!T35*0.87*0.9</f>
        <v>61700.4</v>
      </c>
      <c r="U35" s="57">
        <f>'BAR BB| Open rates'!U35*0.87*0.9</f>
        <v>63266.400000000001</v>
      </c>
      <c r="V35" s="57">
        <f>'BAR BB| Open rates'!V35*0.87*0.9</f>
        <v>61700.4</v>
      </c>
      <c r="W35" s="57">
        <f>'BAR BB| Open rates'!W35*0.87*0.9</f>
        <v>63266.400000000001</v>
      </c>
      <c r="X35" s="57">
        <f>'BAR BB| Open rates'!X35*0.87*0.9</f>
        <v>61700.4</v>
      </c>
      <c r="Y35" s="57">
        <f>'BAR BB| Open rates'!Y35*0.87*0.9</f>
        <v>63266.400000000001</v>
      </c>
      <c r="Z35" s="57">
        <f>'BAR BB| Open rates'!Z35*0.87*0.9</f>
        <v>61700.4</v>
      </c>
      <c r="AA35" s="57">
        <f>'BAR BB| Open rates'!AA35*0.87*0.9</f>
        <v>63266.400000000001</v>
      </c>
      <c r="AB35" s="57">
        <f>'BAR BB| Open rates'!AB35*0.87*0.9</f>
        <v>61700.4</v>
      </c>
      <c r="AC35" s="57">
        <f>'BAR BB| Open rates'!AC35*0.87*0.9</f>
        <v>63266.400000000001</v>
      </c>
      <c r="AD35" s="57">
        <f>'BAR BB| Open rates'!AD35*0.87*0.9</f>
        <v>58411.8</v>
      </c>
      <c r="AE35" s="57">
        <f>'BAR BB| Open rates'!AE35*0.87*0.9</f>
        <v>60134.400000000001</v>
      </c>
      <c r="AF35" s="57">
        <f>'BAR BB| Open rates'!AF35*0.87*0.9</f>
        <v>58411.8</v>
      </c>
      <c r="AG35" s="57">
        <f>'BAR BB| Open rates'!AG35*0.87*0.9</f>
        <v>45179.1</v>
      </c>
      <c r="AH35" s="57">
        <f>'BAR BB| Open rates'!AH35*0.87*0.9</f>
        <v>45179.1</v>
      </c>
      <c r="AI35" s="57">
        <f>'BAR BB| Open rates'!AI35*0.87*0.9</f>
        <v>43456.5</v>
      </c>
      <c r="AJ35" s="57">
        <f>'BAR BB| Open rates'!AJ35*0.87*0.9</f>
        <v>45179.1</v>
      </c>
      <c r="AK35" s="57">
        <f>'BAR BB| Open rates'!AK35*0.87*0.9</f>
        <v>43456.5</v>
      </c>
      <c r="AL35" s="57">
        <f>'BAR BB| Open rates'!AL35*0.87*0.9</f>
        <v>45179.1</v>
      </c>
      <c r="AM35" s="57">
        <f>'BAR BB| Open rates'!AM35*0.87*0.9</f>
        <v>43456.5</v>
      </c>
      <c r="AN35" s="57">
        <f>'BAR BB| Open rates'!AN35*0.87*0.9</f>
        <v>45179.1</v>
      </c>
      <c r="AO35" s="57">
        <f>'BAR BB| Open rates'!AO35*0.87*0.9</f>
        <v>43456.5</v>
      </c>
      <c r="AP35" s="57">
        <f>'BAR BB| Open rates'!AP35*0.87*0.9</f>
        <v>42125.4</v>
      </c>
      <c r="AQ35" s="57">
        <f>'BAR BB| Open rates'!AQ35*0.87*0.9</f>
        <v>40559.4</v>
      </c>
      <c r="AR35" s="57">
        <f>'BAR BB| Open rates'!AR35*0.87*0.9</f>
        <v>42125.4</v>
      </c>
      <c r="AS35" s="57">
        <f>'BAR BB| Open rates'!AS35*0.87*0.9</f>
        <v>40559.4</v>
      </c>
      <c r="AT35" s="57">
        <f>'BAR BB| Open rates'!AT35*0.87*0.9</f>
        <v>42125.4</v>
      </c>
      <c r="AU35" s="57">
        <f>'BAR BB| Open rates'!AU35*0.87*0.9</f>
        <v>40559.4</v>
      </c>
      <c r="AV35" s="57">
        <f>'BAR BB| Open rates'!AV35*0.87*0.9</f>
        <v>42125.4</v>
      </c>
      <c r="AW35" s="57">
        <f>'BAR BB| Open rates'!AW35*0.87*0.9</f>
        <v>40559.4</v>
      </c>
      <c r="AX35" s="57">
        <f>'BAR BB| Open rates'!AX35*0.87*0.9</f>
        <v>42125.4</v>
      </c>
      <c r="AY35" s="57">
        <f>'BAR BB| Open rates'!AY35*0.87*0.9</f>
        <v>43456.5</v>
      </c>
      <c r="AZ35" s="57">
        <f>'BAR BB| Open rates'!AZ35*0.87*0.9</f>
        <v>45179.1</v>
      </c>
      <c r="BA35" s="57">
        <f>'BAR BB| Open rates'!BA35*0.87*0.9</f>
        <v>39776.400000000001</v>
      </c>
      <c r="BB35" s="57">
        <f>'BAR BB| Open rates'!BB35*0.87*0.9</f>
        <v>35861.4</v>
      </c>
      <c r="BC35" s="57">
        <f>'BAR BB| Open rates'!BC35*0.87*0.9</f>
        <v>36644.400000000001</v>
      </c>
      <c r="BD35" s="57">
        <f>'BAR BB| Open rates'!BD35*0.87*0.9</f>
        <v>35861.4</v>
      </c>
      <c r="BE35" s="57">
        <f>'BAR BB| Open rates'!BE35*0.87*0.9</f>
        <v>36644.400000000001</v>
      </c>
      <c r="BF35" s="57">
        <f>'BAR BB| Open rates'!BF35*0.87*0.9</f>
        <v>35861.4</v>
      </c>
      <c r="BG35" s="57">
        <f>'BAR BB| Open rates'!BG35*0.87*0.9</f>
        <v>36644.400000000001</v>
      </c>
      <c r="BH35" s="57">
        <f>'BAR BB| Open rates'!BH35*0.87*0.9</f>
        <v>35861.4</v>
      </c>
      <c r="BI35" s="57">
        <f>'BAR BB| Open rates'!BI35*0.87*0.9</f>
        <v>35861.4</v>
      </c>
      <c r="BJ35" s="57">
        <f>'BAR BB| Open rates'!BJ35*0.87*0.9</f>
        <v>36644.400000000001</v>
      </c>
      <c r="BK35" s="57">
        <f>'BAR BB| Open rates'!BK35*0.87*0.9</f>
        <v>35861.4</v>
      </c>
      <c r="BL35" s="57">
        <f>'BAR BB| Open rates'!BL35*0.87*0.9</f>
        <v>36644.400000000001</v>
      </c>
      <c r="BM35" s="57">
        <f>'BAR BB| Open rates'!BM35*0.87*0.9</f>
        <v>35861.4</v>
      </c>
      <c r="BN35" s="57">
        <f>'BAR BB| Open rates'!BN35*0.87*0.9</f>
        <v>36644.400000000001</v>
      </c>
      <c r="BO35" s="57">
        <f>'BAR BB| Open rates'!BO35*0.87*0.9</f>
        <v>39541.5</v>
      </c>
      <c r="BP35" s="57">
        <f>'BAR BB| Open rates'!BP35*0.87*0.9</f>
        <v>41264.1</v>
      </c>
    </row>
    <row r="36" spans="1:68" s="36" customFormat="1" ht="12" customHeight="1" x14ac:dyDescent="0.2">
      <c r="A36" s="237">
        <v>3</v>
      </c>
      <c r="B36" s="57">
        <f>'BAR BB| Open rates'!B36*0.87*0.9</f>
        <v>43691.4</v>
      </c>
      <c r="C36" s="57">
        <f>'BAR BB| Open rates'!C36*0.87*0.9</f>
        <v>42908.4</v>
      </c>
      <c r="D36" s="57">
        <f>'BAR BB| Open rates'!D36*0.87*0.9</f>
        <v>43691.4</v>
      </c>
      <c r="E36" s="57">
        <f>'BAR BB| Open rates'!E36*0.87*0.9</f>
        <v>42908.4</v>
      </c>
      <c r="F36" s="57">
        <f>'BAR BB| Open rates'!F36*0.87*0.9</f>
        <v>45805.5</v>
      </c>
      <c r="G36" s="57">
        <f>'BAR BB| Open rates'!G36*0.87*0.9</f>
        <v>43691.4</v>
      </c>
      <c r="H36" s="57">
        <f>'BAR BB| Open rates'!H36*0.87*0.9</f>
        <v>58646.700000000004</v>
      </c>
      <c r="I36" s="57">
        <f>'BAR BB| Open rates'!I36*0.87*0.9</f>
        <v>64049.4</v>
      </c>
      <c r="J36" s="57">
        <f>'BAR BB| Open rates'!J36*0.87*0.9</f>
        <v>79004.7</v>
      </c>
      <c r="K36" s="57">
        <f>'BAR BB| Open rates'!K36*0.87*0.9</f>
        <v>60760.800000000003</v>
      </c>
      <c r="L36" s="57">
        <f>'BAR BB| Open rates'!L36*0.87*0.9</f>
        <v>62483.4</v>
      </c>
      <c r="M36" s="57">
        <f>'BAR BB| Open rates'!M36*0.87*0.9</f>
        <v>60760.800000000003</v>
      </c>
      <c r="N36" s="57">
        <f>'BAR BB| Open rates'!N36*0.87*0.9</f>
        <v>64049.4</v>
      </c>
      <c r="O36" s="57">
        <f>'BAR BB| Open rates'!O36*0.87*0.9</f>
        <v>65615.400000000009</v>
      </c>
      <c r="P36" s="57">
        <f>'BAR BB| Open rates'!P36*0.87*0.9</f>
        <v>64049.4</v>
      </c>
      <c r="Q36" s="57">
        <f>'BAR BB| Open rates'!Q36*0.87*0.9</f>
        <v>65615.400000000009</v>
      </c>
      <c r="R36" s="57">
        <f>'BAR BB| Open rates'!R36*0.87*0.9</f>
        <v>64049.4</v>
      </c>
      <c r="S36" s="57">
        <f>'BAR BB| Open rates'!S36*0.87*0.9</f>
        <v>65615.400000000009</v>
      </c>
      <c r="T36" s="57">
        <f>'BAR BB| Open rates'!T36*0.87*0.9</f>
        <v>64049.4</v>
      </c>
      <c r="U36" s="57">
        <f>'BAR BB| Open rates'!U36*0.87*0.9</f>
        <v>65615.400000000009</v>
      </c>
      <c r="V36" s="57">
        <f>'BAR BB| Open rates'!V36*0.87*0.9</f>
        <v>64049.4</v>
      </c>
      <c r="W36" s="57">
        <f>'BAR BB| Open rates'!W36*0.87*0.9</f>
        <v>65615.400000000009</v>
      </c>
      <c r="X36" s="57">
        <f>'BAR BB| Open rates'!X36*0.87*0.9</f>
        <v>64049.4</v>
      </c>
      <c r="Y36" s="57">
        <f>'BAR BB| Open rates'!Y36*0.87*0.9</f>
        <v>65615.400000000009</v>
      </c>
      <c r="Z36" s="57">
        <f>'BAR BB| Open rates'!Z36*0.87*0.9</f>
        <v>64049.4</v>
      </c>
      <c r="AA36" s="57">
        <f>'BAR BB| Open rates'!AA36*0.87*0.9</f>
        <v>65615.400000000009</v>
      </c>
      <c r="AB36" s="57">
        <f>'BAR BB| Open rates'!AB36*0.87*0.9</f>
        <v>64049.4</v>
      </c>
      <c r="AC36" s="57">
        <f>'BAR BB| Open rates'!AC36*0.87*0.9</f>
        <v>65615.400000000009</v>
      </c>
      <c r="AD36" s="57">
        <f>'BAR BB| Open rates'!AD36*0.87*0.9</f>
        <v>60760.800000000003</v>
      </c>
      <c r="AE36" s="57">
        <f>'BAR BB| Open rates'!AE36*0.87*0.9</f>
        <v>62483.4</v>
      </c>
      <c r="AF36" s="57">
        <f>'BAR BB| Open rates'!AF36*0.87*0.9</f>
        <v>60760.800000000003</v>
      </c>
      <c r="AG36" s="57">
        <f>'BAR BB| Open rates'!AG36*0.87*0.9</f>
        <v>47528.1</v>
      </c>
      <c r="AH36" s="57">
        <f>'BAR BB| Open rates'!AH36*0.87*0.9</f>
        <v>47528.1</v>
      </c>
      <c r="AI36" s="57">
        <f>'BAR BB| Open rates'!AI36*0.87*0.9</f>
        <v>45805.5</v>
      </c>
      <c r="AJ36" s="57">
        <f>'BAR BB| Open rates'!AJ36*0.87*0.9</f>
        <v>47528.1</v>
      </c>
      <c r="AK36" s="57">
        <f>'BAR BB| Open rates'!AK36*0.87*0.9</f>
        <v>45805.5</v>
      </c>
      <c r="AL36" s="57">
        <f>'BAR BB| Open rates'!AL36*0.87*0.9</f>
        <v>47528.1</v>
      </c>
      <c r="AM36" s="57">
        <f>'BAR BB| Open rates'!AM36*0.87*0.9</f>
        <v>45805.5</v>
      </c>
      <c r="AN36" s="57">
        <f>'BAR BB| Open rates'!AN36*0.87*0.9</f>
        <v>47528.1</v>
      </c>
      <c r="AO36" s="57">
        <f>'BAR BB| Open rates'!AO36*0.87*0.9</f>
        <v>45805.5</v>
      </c>
      <c r="AP36" s="57">
        <f>'BAR BB| Open rates'!AP36*0.87*0.9</f>
        <v>44474.400000000001</v>
      </c>
      <c r="AQ36" s="57">
        <f>'BAR BB| Open rates'!AQ36*0.87*0.9</f>
        <v>42908.4</v>
      </c>
      <c r="AR36" s="57">
        <f>'BAR BB| Open rates'!AR36*0.87*0.9</f>
        <v>44474.400000000001</v>
      </c>
      <c r="AS36" s="57">
        <f>'BAR BB| Open rates'!AS36*0.87*0.9</f>
        <v>42908.4</v>
      </c>
      <c r="AT36" s="57">
        <f>'BAR BB| Open rates'!AT36*0.87*0.9</f>
        <v>44474.400000000001</v>
      </c>
      <c r="AU36" s="57">
        <f>'BAR BB| Open rates'!AU36*0.87*0.9</f>
        <v>42908.4</v>
      </c>
      <c r="AV36" s="57">
        <f>'BAR BB| Open rates'!AV36*0.87*0.9</f>
        <v>44474.400000000001</v>
      </c>
      <c r="AW36" s="57">
        <f>'BAR BB| Open rates'!AW36*0.87*0.9</f>
        <v>42908.4</v>
      </c>
      <c r="AX36" s="57">
        <f>'BAR BB| Open rates'!AX36*0.87*0.9</f>
        <v>44474.400000000001</v>
      </c>
      <c r="AY36" s="57">
        <f>'BAR BB| Open rates'!AY36*0.87*0.9</f>
        <v>45805.5</v>
      </c>
      <c r="AZ36" s="57">
        <f>'BAR BB| Open rates'!AZ36*0.87*0.9</f>
        <v>47528.1</v>
      </c>
      <c r="BA36" s="57">
        <f>'BAR BB| Open rates'!BA36*0.87*0.9</f>
        <v>42125.4</v>
      </c>
      <c r="BB36" s="57">
        <f>'BAR BB| Open rates'!BB36*0.87*0.9</f>
        <v>38210.400000000001</v>
      </c>
      <c r="BC36" s="57">
        <f>'BAR BB| Open rates'!BC36*0.87*0.9</f>
        <v>38993.4</v>
      </c>
      <c r="BD36" s="57">
        <f>'BAR BB| Open rates'!BD36*0.87*0.9</f>
        <v>38210.400000000001</v>
      </c>
      <c r="BE36" s="57">
        <f>'BAR BB| Open rates'!BE36*0.87*0.9</f>
        <v>38993.4</v>
      </c>
      <c r="BF36" s="57">
        <f>'BAR BB| Open rates'!BF36*0.87*0.9</f>
        <v>38210.400000000001</v>
      </c>
      <c r="BG36" s="57">
        <f>'BAR BB| Open rates'!BG36*0.87*0.9</f>
        <v>38993.4</v>
      </c>
      <c r="BH36" s="57">
        <f>'BAR BB| Open rates'!BH36*0.87*0.9</f>
        <v>38210.400000000001</v>
      </c>
      <c r="BI36" s="57">
        <f>'BAR BB| Open rates'!BI36*0.87*0.9</f>
        <v>38210.400000000001</v>
      </c>
      <c r="BJ36" s="57">
        <f>'BAR BB| Open rates'!BJ36*0.87*0.9</f>
        <v>38993.4</v>
      </c>
      <c r="BK36" s="57">
        <f>'BAR BB| Open rates'!BK36*0.87*0.9</f>
        <v>38210.400000000001</v>
      </c>
      <c r="BL36" s="57">
        <f>'BAR BB| Open rates'!BL36*0.87*0.9</f>
        <v>38993.4</v>
      </c>
      <c r="BM36" s="57">
        <f>'BAR BB| Open rates'!BM36*0.87*0.9</f>
        <v>38210.400000000001</v>
      </c>
      <c r="BN36" s="57">
        <f>'BAR BB| Open rates'!BN36*0.87*0.9</f>
        <v>38993.4</v>
      </c>
      <c r="BO36" s="57">
        <f>'BAR BB| Open rates'!BO36*0.87*0.9</f>
        <v>41890.5</v>
      </c>
      <c r="BP36" s="57">
        <f>'BAR BB| Open rates'!BP36*0.87*0.9</f>
        <v>43613.1</v>
      </c>
    </row>
    <row r="37" spans="1:68" s="36" customFormat="1" ht="12" customHeight="1" x14ac:dyDescent="0.2">
      <c r="A37" s="237">
        <v>4</v>
      </c>
      <c r="B37" s="57">
        <f>'BAR BB| Open rates'!B37*0.87*0.9</f>
        <v>46040.4</v>
      </c>
      <c r="C37" s="57">
        <f>'BAR BB| Open rates'!C37*0.87*0.9</f>
        <v>45257.4</v>
      </c>
      <c r="D37" s="57">
        <f>'BAR BB| Open rates'!D37*0.87*0.9</f>
        <v>46040.4</v>
      </c>
      <c r="E37" s="57">
        <f>'BAR BB| Open rates'!E37*0.87*0.9</f>
        <v>45257.4</v>
      </c>
      <c r="F37" s="57">
        <f>'BAR BB| Open rates'!F37*0.87*0.9</f>
        <v>48154.5</v>
      </c>
      <c r="G37" s="57">
        <f>'BAR BB| Open rates'!G37*0.87*0.9</f>
        <v>46040.4</v>
      </c>
      <c r="H37" s="57">
        <f>'BAR BB| Open rates'!H37*0.87*0.9</f>
        <v>60995.700000000004</v>
      </c>
      <c r="I37" s="57">
        <f>'BAR BB| Open rates'!I37*0.87*0.9</f>
        <v>66398.400000000009</v>
      </c>
      <c r="J37" s="57">
        <f>'BAR BB| Open rates'!J37*0.87*0.9</f>
        <v>81353.7</v>
      </c>
      <c r="K37" s="57">
        <f>'BAR BB| Open rates'!K37*0.87*0.9</f>
        <v>63109.8</v>
      </c>
      <c r="L37" s="57">
        <f>'BAR BB| Open rates'!L37*0.87*0.9</f>
        <v>64832.4</v>
      </c>
      <c r="M37" s="57">
        <f>'BAR BB| Open rates'!M37*0.87*0.9</f>
        <v>63109.8</v>
      </c>
      <c r="N37" s="57">
        <f>'BAR BB| Open rates'!N37*0.87*0.9</f>
        <v>66398.400000000009</v>
      </c>
      <c r="O37" s="57">
        <f>'BAR BB| Open rates'!O37*0.87*0.9</f>
        <v>67964.400000000009</v>
      </c>
      <c r="P37" s="57">
        <f>'BAR BB| Open rates'!P37*0.87*0.9</f>
        <v>66398.400000000009</v>
      </c>
      <c r="Q37" s="57">
        <f>'BAR BB| Open rates'!Q37*0.87*0.9</f>
        <v>67964.400000000009</v>
      </c>
      <c r="R37" s="57">
        <f>'BAR BB| Open rates'!R37*0.87*0.9</f>
        <v>66398.400000000009</v>
      </c>
      <c r="S37" s="57">
        <f>'BAR BB| Open rates'!S37*0.87*0.9</f>
        <v>67964.400000000009</v>
      </c>
      <c r="T37" s="57">
        <f>'BAR BB| Open rates'!T37*0.87*0.9</f>
        <v>66398.400000000009</v>
      </c>
      <c r="U37" s="57">
        <f>'BAR BB| Open rates'!U37*0.87*0.9</f>
        <v>67964.400000000009</v>
      </c>
      <c r="V37" s="57">
        <f>'BAR BB| Open rates'!V37*0.87*0.9</f>
        <v>66398.400000000009</v>
      </c>
      <c r="W37" s="57">
        <f>'BAR BB| Open rates'!W37*0.87*0.9</f>
        <v>67964.400000000009</v>
      </c>
      <c r="X37" s="57">
        <f>'BAR BB| Open rates'!X37*0.87*0.9</f>
        <v>66398.400000000009</v>
      </c>
      <c r="Y37" s="57">
        <f>'BAR BB| Open rates'!Y37*0.87*0.9</f>
        <v>67964.400000000009</v>
      </c>
      <c r="Z37" s="57">
        <f>'BAR BB| Open rates'!Z37*0.87*0.9</f>
        <v>66398.400000000009</v>
      </c>
      <c r="AA37" s="57">
        <f>'BAR BB| Open rates'!AA37*0.87*0.9</f>
        <v>67964.400000000009</v>
      </c>
      <c r="AB37" s="57">
        <f>'BAR BB| Open rates'!AB37*0.87*0.9</f>
        <v>66398.400000000009</v>
      </c>
      <c r="AC37" s="57">
        <f>'BAR BB| Open rates'!AC37*0.87*0.9</f>
        <v>67964.400000000009</v>
      </c>
      <c r="AD37" s="57">
        <f>'BAR BB| Open rates'!AD37*0.87*0.9</f>
        <v>63109.8</v>
      </c>
      <c r="AE37" s="57">
        <f>'BAR BB| Open rates'!AE37*0.87*0.9</f>
        <v>64832.4</v>
      </c>
      <c r="AF37" s="57">
        <f>'BAR BB| Open rates'!AF37*0.87*0.9</f>
        <v>63109.8</v>
      </c>
      <c r="AG37" s="57">
        <f>'BAR BB| Open rates'!AG37*0.87*0.9</f>
        <v>49877.1</v>
      </c>
      <c r="AH37" s="57">
        <f>'BAR BB| Open rates'!AH37*0.87*0.9</f>
        <v>49877.1</v>
      </c>
      <c r="AI37" s="57">
        <f>'BAR BB| Open rates'!AI37*0.87*0.9</f>
        <v>48154.5</v>
      </c>
      <c r="AJ37" s="57">
        <f>'BAR BB| Open rates'!AJ37*0.87*0.9</f>
        <v>49877.1</v>
      </c>
      <c r="AK37" s="57">
        <f>'BAR BB| Open rates'!AK37*0.87*0.9</f>
        <v>48154.5</v>
      </c>
      <c r="AL37" s="57">
        <f>'BAR BB| Open rates'!AL37*0.87*0.9</f>
        <v>49877.1</v>
      </c>
      <c r="AM37" s="57">
        <f>'BAR BB| Open rates'!AM37*0.87*0.9</f>
        <v>48154.5</v>
      </c>
      <c r="AN37" s="57">
        <f>'BAR BB| Open rates'!AN37*0.87*0.9</f>
        <v>49877.1</v>
      </c>
      <c r="AO37" s="57">
        <f>'BAR BB| Open rates'!AO37*0.87*0.9</f>
        <v>48154.5</v>
      </c>
      <c r="AP37" s="57">
        <f>'BAR BB| Open rates'!AP37*0.87*0.9</f>
        <v>46823.4</v>
      </c>
      <c r="AQ37" s="57">
        <f>'BAR BB| Open rates'!AQ37*0.87*0.9</f>
        <v>45257.4</v>
      </c>
      <c r="AR37" s="57">
        <f>'BAR BB| Open rates'!AR37*0.87*0.9</f>
        <v>46823.4</v>
      </c>
      <c r="AS37" s="57">
        <f>'BAR BB| Open rates'!AS37*0.87*0.9</f>
        <v>45257.4</v>
      </c>
      <c r="AT37" s="57">
        <f>'BAR BB| Open rates'!AT37*0.87*0.9</f>
        <v>46823.4</v>
      </c>
      <c r="AU37" s="57">
        <f>'BAR BB| Open rates'!AU37*0.87*0.9</f>
        <v>45257.4</v>
      </c>
      <c r="AV37" s="57">
        <f>'BAR BB| Open rates'!AV37*0.87*0.9</f>
        <v>46823.4</v>
      </c>
      <c r="AW37" s="57">
        <f>'BAR BB| Open rates'!AW37*0.87*0.9</f>
        <v>45257.4</v>
      </c>
      <c r="AX37" s="57">
        <f>'BAR BB| Open rates'!AX37*0.87*0.9</f>
        <v>46823.4</v>
      </c>
      <c r="AY37" s="57">
        <f>'BAR BB| Open rates'!AY37*0.87*0.9</f>
        <v>48154.5</v>
      </c>
      <c r="AZ37" s="57">
        <f>'BAR BB| Open rates'!AZ37*0.87*0.9</f>
        <v>49877.1</v>
      </c>
      <c r="BA37" s="57">
        <f>'BAR BB| Open rates'!BA37*0.87*0.9</f>
        <v>44474.400000000001</v>
      </c>
      <c r="BB37" s="57">
        <f>'BAR BB| Open rates'!BB37*0.87*0.9</f>
        <v>40559.4</v>
      </c>
      <c r="BC37" s="57">
        <f>'BAR BB| Open rates'!BC37*0.87*0.9</f>
        <v>41342.400000000001</v>
      </c>
      <c r="BD37" s="57">
        <f>'BAR BB| Open rates'!BD37*0.87*0.9</f>
        <v>40559.4</v>
      </c>
      <c r="BE37" s="57">
        <f>'BAR BB| Open rates'!BE37*0.87*0.9</f>
        <v>41342.400000000001</v>
      </c>
      <c r="BF37" s="57">
        <f>'BAR BB| Open rates'!BF37*0.87*0.9</f>
        <v>40559.4</v>
      </c>
      <c r="BG37" s="57">
        <f>'BAR BB| Open rates'!BG37*0.87*0.9</f>
        <v>41342.400000000001</v>
      </c>
      <c r="BH37" s="57">
        <f>'BAR BB| Open rates'!BH37*0.87*0.9</f>
        <v>40559.4</v>
      </c>
      <c r="BI37" s="57">
        <f>'BAR BB| Open rates'!BI37*0.87*0.9</f>
        <v>40559.4</v>
      </c>
      <c r="BJ37" s="57">
        <f>'BAR BB| Open rates'!BJ37*0.87*0.9</f>
        <v>41342.400000000001</v>
      </c>
      <c r="BK37" s="57">
        <f>'BAR BB| Open rates'!BK37*0.87*0.9</f>
        <v>40559.4</v>
      </c>
      <c r="BL37" s="57">
        <f>'BAR BB| Open rates'!BL37*0.87*0.9</f>
        <v>41342.400000000001</v>
      </c>
      <c r="BM37" s="57">
        <f>'BAR BB| Open rates'!BM37*0.87*0.9</f>
        <v>40559.4</v>
      </c>
      <c r="BN37" s="57">
        <f>'BAR BB| Open rates'!BN37*0.87*0.9</f>
        <v>41342.400000000001</v>
      </c>
      <c r="BO37" s="57">
        <f>'BAR BB| Open rates'!BO37*0.87*0.9</f>
        <v>44239.5</v>
      </c>
      <c r="BP37" s="57">
        <f>'BAR BB| Open rates'!BP37*0.87*0.9</f>
        <v>45962.1</v>
      </c>
    </row>
    <row r="38" spans="1:68" s="36" customFormat="1" ht="12" customHeight="1" x14ac:dyDescent="0.2">
      <c r="A38" s="237">
        <v>5</v>
      </c>
      <c r="B38" s="57">
        <f>'BAR BB| Open rates'!B38*0.87*0.9</f>
        <v>48389.4</v>
      </c>
      <c r="C38" s="57">
        <f>'BAR BB| Open rates'!C38*0.87*0.9</f>
        <v>47606.400000000001</v>
      </c>
      <c r="D38" s="57">
        <f>'BAR BB| Open rates'!D38*0.87*0.9</f>
        <v>48389.4</v>
      </c>
      <c r="E38" s="57">
        <f>'BAR BB| Open rates'!E38*0.87*0.9</f>
        <v>47606.400000000001</v>
      </c>
      <c r="F38" s="57">
        <f>'BAR BB| Open rates'!F38*0.87*0.9</f>
        <v>50503.5</v>
      </c>
      <c r="G38" s="57">
        <f>'BAR BB| Open rates'!G38*0.87*0.9</f>
        <v>48389.4</v>
      </c>
      <c r="H38" s="57">
        <f>'BAR BB| Open rates'!H38*0.87*0.9</f>
        <v>63344.700000000004</v>
      </c>
      <c r="I38" s="57">
        <f>'BAR BB| Open rates'!I38*0.87*0.9</f>
        <v>68747.400000000009</v>
      </c>
      <c r="J38" s="57">
        <f>'BAR BB| Open rates'!J38*0.87*0.9</f>
        <v>83702.7</v>
      </c>
      <c r="K38" s="57">
        <f>'BAR BB| Open rates'!K38*0.87*0.9</f>
        <v>65458.8</v>
      </c>
      <c r="L38" s="57">
        <f>'BAR BB| Open rates'!L38*0.87*0.9</f>
        <v>67181.400000000009</v>
      </c>
      <c r="M38" s="57">
        <f>'BAR BB| Open rates'!M38*0.87*0.9</f>
        <v>65458.8</v>
      </c>
      <c r="N38" s="57">
        <f>'BAR BB| Open rates'!N38*0.87*0.9</f>
        <v>68747.400000000009</v>
      </c>
      <c r="O38" s="57">
        <f>'BAR BB| Open rates'!O38*0.87*0.9</f>
        <v>70313.400000000009</v>
      </c>
      <c r="P38" s="57">
        <f>'BAR BB| Open rates'!P38*0.87*0.9</f>
        <v>68747.400000000009</v>
      </c>
      <c r="Q38" s="57">
        <f>'BAR BB| Open rates'!Q38*0.87*0.9</f>
        <v>70313.400000000009</v>
      </c>
      <c r="R38" s="57">
        <f>'BAR BB| Open rates'!R38*0.87*0.9</f>
        <v>68747.400000000009</v>
      </c>
      <c r="S38" s="57">
        <f>'BAR BB| Open rates'!S38*0.87*0.9</f>
        <v>70313.400000000009</v>
      </c>
      <c r="T38" s="57">
        <f>'BAR BB| Open rates'!T38*0.87*0.9</f>
        <v>68747.400000000009</v>
      </c>
      <c r="U38" s="57">
        <f>'BAR BB| Open rates'!U38*0.87*0.9</f>
        <v>70313.400000000009</v>
      </c>
      <c r="V38" s="57">
        <f>'BAR BB| Open rates'!V38*0.87*0.9</f>
        <v>68747.400000000009</v>
      </c>
      <c r="W38" s="57">
        <f>'BAR BB| Open rates'!W38*0.87*0.9</f>
        <v>70313.400000000009</v>
      </c>
      <c r="X38" s="57">
        <f>'BAR BB| Open rates'!X38*0.87*0.9</f>
        <v>68747.400000000009</v>
      </c>
      <c r="Y38" s="57">
        <f>'BAR BB| Open rates'!Y38*0.87*0.9</f>
        <v>70313.400000000009</v>
      </c>
      <c r="Z38" s="57">
        <f>'BAR BB| Open rates'!Z38*0.87*0.9</f>
        <v>68747.400000000009</v>
      </c>
      <c r="AA38" s="57">
        <f>'BAR BB| Open rates'!AA38*0.87*0.9</f>
        <v>70313.400000000009</v>
      </c>
      <c r="AB38" s="57">
        <f>'BAR BB| Open rates'!AB38*0.87*0.9</f>
        <v>68747.400000000009</v>
      </c>
      <c r="AC38" s="57">
        <f>'BAR BB| Open rates'!AC38*0.87*0.9</f>
        <v>70313.400000000009</v>
      </c>
      <c r="AD38" s="57">
        <f>'BAR BB| Open rates'!AD38*0.87*0.9</f>
        <v>65458.8</v>
      </c>
      <c r="AE38" s="57">
        <f>'BAR BB| Open rates'!AE38*0.87*0.9</f>
        <v>67181.400000000009</v>
      </c>
      <c r="AF38" s="57">
        <f>'BAR BB| Open rates'!AF38*0.87*0.9</f>
        <v>65458.8</v>
      </c>
      <c r="AG38" s="57">
        <f>'BAR BB| Open rates'!AG38*0.87*0.9</f>
        <v>52226.1</v>
      </c>
      <c r="AH38" s="57">
        <f>'BAR BB| Open rates'!AH38*0.87*0.9</f>
        <v>52226.1</v>
      </c>
      <c r="AI38" s="57">
        <f>'BAR BB| Open rates'!AI38*0.87*0.9</f>
        <v>50503.5</v>
      </c>
      <c r="AJ38" s="57">
        <f>'BAR BB| Open rates'!AJ38*0.87*0.9</f>
        <v>52226.1</v>
      </c>
      <c r="AK38" s="57">
        <f>'BAR BB| Open rates'!AK38*0.87*0.9</f>
        <v>50503.5</v>
      </c>
      <c r="AL38" s="57">
        <f>'BAR BB| Open rates'!AL38*0.87*0.9</f>
        <v>52226.1</v>
      </c>
      <c r="AM38" s="57">
        <f>'BAR BB| Open rates'!AM38*0.87*0.9</f>
        <v>50503.5</v>
      </c>
      <c r="AN38" s="57">
        <f>'BAR BB| Open rates'!AN38*0.87*0.9</f>
        <v>52226.1</v>
      </c>
      <c r="AO38" s="57">
        <f>'BAR BB| Open rates'!AO38*0.87*0.9</f>
        <v>50503.5</v>
      </c>
      <c r="AP38" s="57">
        <f>'BAR BB| Open rates'!AP38*0.87*0.9</f>
        <v>49172.4</v>
      </c>
      <c r="AQ38" s="57">
        <f>'BAR BB| Open rates'!AQ38*0.87*0.9</f>
        <v>47606.400000000001</v>
      </c>
      <c r="AR38" s="57">
        <f>'BAR BB| Open rates'!AR38*0.87*0.9</f>
        <v>49172.4</v>
      </c>
      <c r="AS38" s="57">
        <f>'BAR BB| Open rates'!AS38*0.87*0.9</f>
        <v>47606.400000000001</v>
      </c>
      <c r="AT38" s="57">
        <f>'BAR BB| Open rates'!AT38*0.87*0.9</f>
        <v>49172.4</v>
      </c>
      <c r="AU38" s="57">
        <f>'BAR BB| Open rates'!AU38*0.87*0.9</f>
        <v>47606.400000000001</v>
      </c>
      <c r="AV38" s="57">
        <f>'BAR BB| Open rates'!AV38*0.87*0.9</f>
        <v>49172.4</v>
      </c>
      <c r="AW38" s="57">
        <f>'BAR BB| Open rates'!AW38*0.87*0.9</f>
        <v>47606.400000000001</v>
      </c>
      <c r="AX38" s="57">
        <f>'BAR BB| Open rates'!AX38*0.87*0.9</f>
        <v>49172.4</v>
      </c>
      <c r="AY38" s="57">
        <f>'BAR BB| Open rates'!AY38*0.87*0.9</f>
        <v>50503.5</v>
      </c>
      <c r="AZ38" s="57">
        <f>'BAR BB| Open rates'!AZ38*0.87*0.9</f>
        <v>52226.1</v>
      </c>
      <c r="BA38" s="57">
        <f>'BAR BB| Open rates'!BA38*0.87*0.9</f>
        <v>46823.4</v>
      </c>
      <c r="BB38" s="57">
        <f>'BAR BB| Open rates'!BB38*0.87*0.9</f>
        <v>42908.4</v>
      </c>
      <c r="BC38" s="57">
        <f>'BAR BB| Open rates'!BC38*0.87*0.9</f>
        <v>43691.4</v>
      </c>
      <c r="BD38" s="57">
        <f>'BAR BB| Open rates'!BD38*0.87*0.9</f>
        <v>42908.4</v>
      </c>
      <c r="BE38" s="57">
        <f>'BAR BB| Open rates'!BE38*0.87*0.9</f>
        <v>43691.4</v>
      </c>
      <c r="BF38" s="57">
        <f>'BAR BB| Open rates'!BF38*0.87*0.9</f>
        <v>42908.4</v>
      </c>
      <c r="BG38" s="57">
        <f>'BAR BB| Open rates'!BG38*0.87*0.9</f>
        <v>43691.4</v>
      </c>
      <c r="BH38" s="57">
        <f>'BAR BB| Open rates'!BH38*0.87*0.9</f>
        <v>42908.4</v>
      </c>
      <c r="BI38" s="57">
        <f>'BAR BB| Open rates'!BI38*0.87*0.9</f>
        <v>42908.4</v>
      </c>
      <c r="BJ38" s="57">
        <f>'BAR BB| Open rates'!BJ38*0.87*0.9</f>
        <v>43691.4</v>
      </c>
      <c r="BK38" s="57">
        <f>'BAR BB| Open rates'!BK38*0.87*0.9</f>
        <v>42908.4</v>
      </c>
      <c r="BL38" s="57">
        <f>'BAR BB| Open rates'!BL38*0.87*0.9</f>
        <v>43691.4</v>
      </c>
      <c r="BM38" s="57">
        <f>'BAR BB| Open rates'!BM38*0.87*0.9</f>
        <v>42908.4</v>
      </c>
      <c r="BN38" s="57">
        <f>'BAR BB| Open rates'!BN38*0.87*0.9</f>
        <v>43691.4</v>
      </c>
      <c r="BO38" s="57">
        <f>'BAR BB| Open rates'!BO38*0.87*0.9</f>
        <v>46588.5</v>
      </c>
      <c r="BP38" s="57">
        <f>'BAR BB| Open rates'!BP38*0.87*0.9</f>
        <v>48311.1</v>
      </c>
    </row>
    <row r="39" spans="1:68" s="36" customFormat="1" ht="12" customHeight="1" x14ac:dyDescent="0.2">
      <c r="A39" s="237">
        <v>6</v>
      </c>
      <c r="B39" s="57">
        <f>'BAR BB| Open rates'!B39*0.87*0.9</f>
        <v>50738.400000000001</v>
      </c>
      <c r="C39" s="57">
        <f>'BAR BB| Open rates'!C39*0.87*0.9</f>
        <v>49955.4</v>
      </c>
      <c r="D39" s="57">
        <f>'BAR BB| Open rates'!D39*0.87*0.9</f>
        <v>50738.400000000001</v>
      </c>
      <c r="E39" s="57">
        <f>'BAR BB| Open rates'!E39*0.87*0.9</f>
        <v>49955.4</v>
      </c>
      <c r="F39" s="57">
        <f>'BAR BB| Open rates'!F39*0.87*0.9</f>
        <v>52852.5</v>
      </c>
      <c r="G39" s="57">
        <f>'BAR BB| Open rates'!G39*0.87*0.9</f>
        <v>50738.400000000001</v>
      </c>
      <c r="H39" s="57">
        <f>'BAR BB| Open rates'!H39*0.87*0.9</f>
        <v>65693.7</v>
      </c>
      <c r="I39" s="57">
        <f>'BAR BB| Open rates'!I39*0.87*0.9</f>
        <v>71096.400000000009</v>
      </c>
      <c r="J39" s="57">
        <f>'BAR BB| Open rates'!J39*0.87*0.9</f>
        <v>86051.7</v>
      </c>
      <c r="K39" s="57">
        <f>'BAR BB| Open rates'!K39*0.87*0.9</f>
        <v>67807.8</v>
      </c>
      <c r="L39" s="57">
        <f>'BAR BB| Open rates'!L39*0.87*0.9</f>
        <v>69530.400000000009</v>
      </c>
      <c r="M39" s="57">
        <f>'BAR BB| Open rates'!M39*0.87*0.9</f>
        <v>67807.8</v>
      </c>
      <c r="N39" s="57">
        <f>'BAR BB| Open rates'!N39*0.87*0.9</f>
        <v>71096.400000000009</v>
      </c>
      <c r="O39" s="57">
        <f>'BAR BB| Open rates'!O39*0.87*0.9</f>
        <v>72662.400000000009</v>
      </c>
      <c r="P39" s="57">
        <f>'BAR BB| Open rates'!P39*0.87*0.9</f>
        <v>71096.400000000009</v>
      </c>
      <c r="Q39" s="57">
        <f>'BAR BB| Open rates'!Q39*0.87*0.9</f>
        <v>72662.400000000009</v>
      </c>
      <c r="R39" s="57">
        <f>'BAR BB| Open rates'!R39*0.87*0.9</f>
        <v>71096.400000000009</v>
      </c>
      <c r="S39" s="57">
        <f>'BAR BB| Open rates'!S39*0.87*0.9</f>
        <v>72662.400000000009</v>
      </c>
      <c r="T39" s="57">
        <f>'BAR BB| Open rates'!T39*0.87*0.9</f>
        <v>71096.400000000009</v>
      </c>
      <c r="U39" s="57">
        <f>'BAR BB| Open rates'!U39*0.87*0.9</f>
        <v>72662.400000000009</v>
      </c>
      <c r="V39" s="57">
        <f>'BAR BB| Open rates'!V39*0.87*0.9</f>
        <v>71096.400000000009</v>
      </c>
      <c r="W39" s="57">
        <f>'BAR BB| Open rates'!W39*0.87*0.9</f>
        <v>72662.400000000009</v>
      </c>
      <c r="X39" s="57">
        <f>'BAR BB| Open rates'!X39*0.87*0.9</f>
        <v>71096.400000000009</v>
      </c>
      <c r="Y39" s="57">
        <f>'BAR BB| Open rates'!Y39*0.87*0.9</f>
        <v>72662.400000000009</v>
      </c>
      <c r="Z39" s="57">
        <f>'BAR BB| Open rates'!Z39*0.87*0.9</f>
        <v>71096.400000000009</v>
      </c>
      <c r="AA39" s="57">
        <f>'BAR BB| Open rates'!AA39*0.87*0.9</f>
        <v>72662.400000000009</v>
      </c>
      <c r="AB39" s="57">
        <f>'BAR BB| Open rates'!AB39*0.87*0.9</f>
        <v>71096.400000000009</v>
      </c>
      <c r="AC39" s="57">
        <f>'BAR BB| Open rates'!AC39*0.87*0.9</f>
        <v>72662.400000000009</v>
      </c>
      <c r="AD39" s="57">
        <f>'BAR BB| Open rates'!AD39*0.87*0.9</f>
        <v>67807.8</v>
      </c>
      <c r="AE39" s="57">
        <f>'BAR BB| Open rates'!AE39*0.87*0.9</f>
        <v>69530.400000000009</v>
      </c>
      <c r="AF39" s="57">
        <f>'BAR BB| Open rates'!AF39*0.87*0.9</f>
        <v>67807.8</v>
      </c>
      <c r="AG39" s="57">
        <f>'BAR BB| Open rates'!AG39*0.87*0.9</f>
        <v>54575.1</v>
      </c>
      <c r="AH39" s="57">
        <f>'BAR BB| Open rates'!AH39*0.87*0.9</f>
        <v>54575.1</v>
      </c>
      <c r="AI39" s="57">
        <f>'BAR BB| Open rates'!AI39*0.87*0.9</f>
        <v>52852.5</v>
      </c>
      <c r="AJ39" s="57">
        <f>'BAR BB| Open rates'!AJ39*0.87*0.9</f>
        <v>54575.1</v>
      </c>
      <c r="AK39" s="57">
        <f>'BAR BB| Open rates'!AK39*0.87*0.9</f>
        <v>52852.5</v>
      </c>
      <c r="AL39" s="57">
        <f>'BAR BB| Open rates'!AL39*0.87*0.9</f>
        <v>54575.1</v>
      </c>
      <c r="AM39" s="57">
        <f>'BAR BB| Open rates'!AM39*0.87*0.9</f>
        <v>52852.5</v>
      </c>
      <c r="AN39" s="57">
        <f>'BAR BB| Open rates'!AN39*0.87*0.9</f>
        <v>54575.1</v>
      </c>
      <c r="AO39" s="57">
        <f>'BAR BB| Open rates'!AO39*0.87*0.9</f>
        <v>52852.5</v>
      </c>
      <c r="AP39" s="57">
        <f>'BAR BB| Open rates'!AP39*0.87*0.9</f>
        <v>51521.4</v>
      </c>
      <c r="AQ39" s="57">
        <f>'BAR BB| Open rates'!AQ39*0.87*0.9</f>
        <v>49955.4</v>
      </c>
      <c r="AR39" s="57">
        <f>'BAR BB| Open rates'!AR39*0.87*0.9</f>
        <v>51521.4</v>
      </c>
      <c r="AS39" s="57">
        <f>'BAR BB| Open rates'!AS39*0.87*0.9</f>
        <v>49955.4</v>
      </c>
      <c r="AT39" s="57">
        <f>'BAR BB| Open rates'!AT39*0.87*0.9</f>
        <v>51521.4</v>
      </c>
      <c r="AU39" s="57">
        <f>'BAR BB| Open rates'!AU39*0.87*0.9</f>
        <v>49955.4</v>
      </c>
      <c r="AV39" s="57">
        <f>'BAR BB| Open rates'!AV39*0.87*0.9</f>
        <v>51521.4</v>
      </c>
      <c r="AW39" s="57">
        <f>'BAR BB| Open rates'!AW39*0.87*0.9</f>
        <v>49955.4</v>
      </c>
      <c r="AX39" s="57">
        <f>'BAR BB| Open rates'!AX39*0.87*0.9</f>
        <v>51521.4</v>
      </c>
      <c r="AY39" s="57">
        <f>'BAR BB| Open rates'!AY39*0.87*0.9</f>
        <v>52852.5</v>
      </c>
      <c r="AZ39" s="57">
        <f>'BAR BB| Open rates'!AZ39*0.87*0.9</f>
        <v>54575.1</v>
      </c>
      <c r="BA39" s="57">
        <f>'BAR BB| Open rates'!BA39*0.87*0.9</f>
        <v>49172.4</v>
      </c>
      <c r="BB39" s="57">
        <f>'BAR BB| Open rates'!BB39*0.87*0.9</f>
        <v>45257.4</v>
      </c>
      <c r="BC39" s="57">
        <f>'BAR BB| Open rates'!BC39*0.87*0.9</f>
        <v>46040.4</v>
      </c>
      <c r="BD39" s="57">
        <f>'BAR BB| Open rates'!BD39*0.87*0.9</f>
        <v>45257.4</v>
      </c>
      <c r="BE39" s="57">
        <f>'BAR BB| Open rates'!BE39*0.87*0.9</f>
        <v>46040.4</v>
      </c>
      <c r="BF39" s="57">
        <f>'BAR BB| Open rates'!BF39*0.87*0.9</f>
        <v>45257.4</v>
      </c>
      <c r="BG39" s="57">
        <f>'BAR BB| Open rates'!BG39*0.87*0.9</f>
        <v>46040.4</v>
      </c>
      <c r="BH39" s="57">
        <f>'BAR BB| Open rates'!BH39*0.87*0.9</f>
        <v>45257.4</v>
      </c>
      <c r="BI39" s="57">
        <f>'BAR BB| Open rates'!BI39*0.87*0.9</f>
        <v>45257.4</v>
      </c>
      <c r="BJ39" s="57">
        <f>'BAR BB| Open rates'!BJ39*0.87*0.9</f>
        <v>46040.4</v>
      </c>
      <c r="BK39" s="57">
        <f>'BAR BB| Open rates'!BK39*0.87*0.9</f>
        <v>45257.4</v>
      </c>
      <c r="BL39" s="57">
        <f>'BAR BB| Open rates'!BL39*0.87*0.9</f>
        <v>46040.4</v>
      </c>
      <c r="BM39" s="57">
        <f>'BAR BB| Open rates'!BM39*0.87*0.9</f>
        <v>45257.4</v>
      </c>
      <c r="BN39" s="57">
        <f>'BAR BB| Open rates'!BN39*0.87*0.9</f>
        <v>46040.4</v>
      </c>
      <c r="BO39" s="57">
        <f>'BAR BB| Open rates'!BO39*0.87*0.9</f>
        <v>48937.5</v>
      </c>
      <c r="BP39" s="57">
        <f>'BAR BB| Open rates'!BP39*0.87*0.9</f>
        <v>50660.1</v>
      </c>
    </row>
    <row r="40" spans="1:68" s="36" customFormat="1" ht="12" hidden="1" customHeight="1" x14ac:dyDescent="0.2">
      <c r="A40" s="236" t="s">
        <v>183</v>
      </c>
    </row>
    <row r="41" spans="1:68" s="36" customFormat="1" ht="12" hidden="1" customHeight="1" x14ac:dyDescent="0.2">
      <c r="A41" s="237">
        <v>1</v>
      </c>
    </row>
    <row r="42" spans="1:68" s="36" customFormat="1" ht="12" hidden="1" customHeight="1" x14ac:dyDescent="0.2">
      <c r="A42" s="237">
        <v>2</v>
      </c>
    </row>
    <row r="43" spans="1:68" s="36" customFormat="1" ht="12" hidden="1" customHeight="1" x14ac:dyDescent="0.2">
      <c r="A43" s="237">
        <v>3</v>
      </c>
    </row>
    <row r="44" spans="1:68" s="36" customFormat="1" ht="12" hidden="1" customHeight="1" x14ac:dyDescent="0.2">
      <c r="A44" s="237">
        <v>4</v>
      </c>
    </row>
    <row r="45" spans="1:68" s="36" customFormat="1" ht="12" hidden="1" customHeight="1" x14ac:dyDescent="0.2">
      <c r="A45" s="237">
        <v>5</v>
      </c>
    </row>
    <row r="46" spans="1:68" s="36" customFormat="1" ht="12" hidden="1" customHeight="1" x14ac:dyDescent="0.2">
      <c r="A46" s="237">
        <v>6</v>
      </c>
    </row>
    <row r="47" spans="1:68" s="36" customFormat="1" ht="12" hidden="1" customHeight="1" x14ac:dyDescent="0.2">
      <c r="A47" s="237">
        <v>7</v>
      </c>
    </row>
    <row r="48" spans="1:68"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3" customFormat="1" hidden="1" x14ac:dyDescent="0.2">
      <c r="A57" s="237">
        <v>5</v>
      </c>
    </row>
    <row r="58" spans="1:1" s="33" customFormat="1" hidden="1" x14ac:dyDescent="0.2">
      <c r="A58" s="237">
        <v>6</v>
      </c>
    </row>
    <row r="59" spans="1:1" s="33" customFormat="1" hidden="1" x14ac:dyDescent="0.2">
      <c r="A59" s="249"/>
    </row>
    <row r="60" spans="1:1" s="33" customFormat="1" x14ac:dyDescent="0.2">
      <c r="A60" s="369" t="s">
        <v>172</v>
      </c>
    </row>
    <row r="61" spans="1:1" s="33" customFormat="1" x14ac:dyDescent="0.2">
      <c r="A61" s="369"/>
    </row>
    <row r="62" spans="1:1" s="31" customFormat="1" ht="13.5" customHeight="1" x14ac:dyDescent="0.2"/>
    <row r="63" spans="1:1" s="6" customFormat="1" ht="12.75" customHeight="1" x14ac:dyDescent="0.2">
      <c r="A63" s="174" t="s">
        <v>74</v>
      </c>
    </row>
    <row r="64" spans="1:1" s="6" customFormat="1" ht="12.75" customHeight="1" x14ac:dyDescent="0.2">
      <c r="A64" s="172" t="s">
        <v>75</v>
      </c>
    </row>
    <row r="65" spans="1:1" s="6" customFormat="1" ht="12.75" customHeight="1" x14ac:dyDescent="0.2">
      <c r="A65" s="172" t="s">
        <v>372</v>
      </c>
    </row>
    <row r="66" spans="1:1" s="6" customFormat="1" ht="21" customHeight="1" x14ac:dyDescent="0.2">
      <c r="A66" s="173" t="s">
        <v>76</v>
      </c>
    </row>
    <row r="67" spans="1:1" s="6" customFormat="1" ht="24.75" customHeight="1" x14ac:dyDescent="0.2">
      <c r="A67" s="173" t="s">
        <v>442</v>
      </c>
    </row>
    <row r="68" spans="1:1" s="6" customFormat="1" ht="27" customHeight="1" x14ac:dyDescent="0.2">
      <c r="A68" s="173" t="s">
        <v>77</v>
      </c>
    </row>
    <row r="69" spans="1:1" s="36" customFormat="1" ht="23.2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108" x14ac:dyDescent="0.2">
      <c r="A74" s="176" t="s">
        <v>462</v>
      </c>
    </row>
    <row r="75" spans="1:1" s="33" customFormat="1" x14ac:dyDescent="0.2"/>
    <row r="76" spans="1:1" s="33" customFormat="1" x14ac:dyDescent="0.2">
      <c r="A76" s="171" t="s">
        <v>83</v>
      </c>
    </row>
    <row r="77" spans="1:1" s="33" customFormat="1" ht="30" customHeight="1" x14ac:dyDescent="0.2">
      <c r="A77" s="256" t="s">
        <v>434</v>
      </c>
    </row>
    <row r="78" spans="1:1" s="33" customFormat="1" ht="24" x14ac:dyDescent="0.2">
      <c r="A78" s="213" t="s">
        <v>435</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0:A6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P95"/>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6.85546875" style="32" customWidth="1"/>
    <col min="2" max="16384" width="9.85546875" style="32"/>
  </cols>
  <sheetData>
    <row r="1" spans="1:68" x14ac:dyDescent="0.2">
      <c r="A1" s="63" t="s">
        <v>61</v>
      </c>
    </row>
    <row r="2" spans="1:68" x14ac:dyDescent="0.2">
      <c r="A2" s="11" t="s">
        <v>185</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rates'!B6*0.87*0.9+25</f>
        <v>10908.7</v>
      </c>
      <c r="C6" s="57">
        <f>'BAR BB| Open rates'!C6*0.87*0.9+25</f>
        <v>10125.700000000001</v>
      </c>
      <c r="D6" s="57">
        <f>'BAR BB| Open rates'!D6*0.87*0.9+25</f>
        <v>10908.7</v>
      </c>
      <c r="E6" s="57">
        <f>'BAR BB| Open rates'!E6*0.87*0.9+25</f>
        <v>10125.700000000001</v>
      </c>
      <c r="F6" s="57">
        <f>'BAR BB| Open rates'!F6*0.87*0.9+25</f>
        <v>13022.800000000001</v>
      </c>
      <c r="G6" s="57">
        <f>'BAR BB| Open rates'!G6*0.87*0.9+25</f>
        <v>10908.7</v>
      </c>
      <c r="H6" s="57">
        <f>'BAR BB| Open rates'!H6*0.87*0.9+25</f>
        <v>10908.7</v>
      </c>
      <c r="I6" s="57">
        <f>'BAR BB| Open rates'!I6*0.87*0.9+25</f>
        <v>16311.4</v>
      </c>
      <c r="J6" s="57">
        <f>'BAR BB| Open rates'!J6*0.87*0.9+25</f>
        <v>31266.7</v>
      </c>
      <c r="K6" s="57">
        <f>'BAR BB| Open rates'!K6*0.87*0.9+25</f>
        <v>13022.800000000001</v>
      </c>
      <c r="L6" s="57">
        <f>'BAR BB| Open rates'!L6*0.87*0.9+25</f>
        <v>14745.4</v>
      </c>
      <c r="M6" s="57">
        <f>'BAR BB| Open rates'!M6*0.87*0.9+25</f>
        <v>13022.800000000001</v>
      </c>
      <c r="N6" s="57">
        <f>'BAR BB| Open rates'!N6*0.87*0.9+25</f>
        <v>16311.4</v>
      </c>
      <c r="O6" s="57">
        <f>'BAR BB| Open rates'!O6*0.87*0.9+25</f>
        <v>17877.400000000001</v>
      </c>
      <c r="P6" s="57">
        <f>'BAR BB| Open rates'!P6*0.87*0.9+25</f>
        <v>16311.4</v>
      </c>
      <c r="Q6" s="57">
        <f>'BAR BB| Open rates'!Q6*0.87*0.9+25</f>
        <v>17877.400000000001</v>
      </c>
      <c r="R6" s="57">
        <f>'BAR BB| Open rates'!R6*0.87*0.9+25</f>
        <v>16311.4</v>
      </c>
      <c r="S6" s="57">
        <f>'BAR BB| Open rates'!S6*0.87*0.9+25</f>
        <v>17877.400000000001</v>
      </c>
      <c r="T6" s="57">
        <f>'BAR BB| Open rates'!T6*0.87*0.9+25</f>
        <v>16311.4</v>
      </c>
      <c r="U6" s="57">
        <f>'BAR BB| Open rates'!U6*0.87*0.9+25</f>
        <v>17877.400000000001</v>
      </c>
      <c r="V6" s="57">
        <f>'BAR BB| Open rates'!V6*0.87*0.9+25</f>
        <v>16311.4</v>
      </c>
      <c r="W6" s="57">
        <f>'BAR BB| Open rates'!W6*0.87*0.9+25</f>
        <v>17877.400000000001</v>
      </c>
      <c r="X6" s="57">
        <f>'BAR BB| Open rates'!X6*0.87*0.9+25</f>
        <v>16311.4</v>
      </c>
      <c r="Y6" s="57">
        <f>'BAR BB| Open rates'!Y6*0.87*0.9+25</f>
        <v>17877.400000000001</v>
      </c>
      <c r="Z6" s="57">
        <f>'BAR BB| Open rates'!Z6*0.87*0.9+25</f>
        <v>16311.4</v>
      </c>
      <c r="AA6" s="57">
        <f>'BAR BB| Open rates'!AA6*0.87*0.9+25</f>
        <v>17877.400000000001</v>
      </c>
      <c r="AB6" s="57">
        <f>'BAR BB| Open rates'!AB6*0.87*0.9+25</f>
        <v>16311.4</v>
      </c>
      <c r="AC6" s="57">
        <f>'BAR BB| Open rates'!AC6*0.87*0.9+25</f>
        <v>17877.400000000001</v>
      </c>
      <c r="AD6" s="57">
        <f>'BAR BB| Open rates'!AD6*0.87*0.9+25</f>
        <v>13022.800000000001</v>
      </c>
      <c r="AE6" s="57">
        <f>'BAR BB| Open rates'!AE6*0.87*0.9+25</f>
        <v>14745.4</v>
      </c>
      <c r="AF6" s="57">
        <f>'BAR BB| Open rates'!AF6*0.87*0.9+25</f>
        <v>13022.800000000001</v>
      </c>
      <c r="AG6" s="57">
        <f>'BAR BB| Open rates'!AG6*0.87*0.9+25</f>
        <v>14745.4</v>
      </c>
      <c r="AH6" s="57">
        <f>'BAR BB| Open rates'!AH6*0.87*0.9+25</f>
        <v>14745.4</v>
      </c>
      <c r="AI6" s="57">
        <f>'BAR BB| Open rates'!AI6*0.87*0.9+25</f>
        <v>13022.800000000001</v>
      </c>
      <c r="AJ6" s="57">
        <f>'BAR BB| Open rates'!AJ6*0.87*0.9+25</f>
        <v>14745.4</v>
      </c>
      <c r="AK6" s="57">
        <f>'BAR BB| Open rates'!AK6*0.87*0.9+25</f>
        <v>13022.800000000001</v>
      </c>
      <c r="AL6" s="57">
        <f>'BAR BB| Open rates'!AL6*0.87*0.9+25</f>
        <v>14745.4</v>
      </c>
      <c r="AM6" s="57">
        <f>'BAR BB| Open rates'!AM6*0.87*0.9+25</f>
        <v>13022.800000000001</v>
      </c>
      <c r="AN6" s="57">
        <f>'BAR BB| Open rates'!AN6*0.87*0.9+25</f>
        <v>14745.4</v>
      </c>
      <c r="AO6" s="57">
        <f>'BAR BB| Open rates'!AO6*0.87*0.9+25</f>
        <v>13022.800000000001</v>
      </c>
      <c r="AP6" s="57">
        <f>'BAR BB| Open rates'!AP6*0.87*0.9+25</f>
        <v>11691.7</v>
      </c>
      <c r="AQ6" s="57">
        <f>'BAR BB| Open rates'!AQ6*0.87*0.9+25</f>
        <v>10125.700000000001</v>
      </c>
      <c r="AR6" s="57">
        <f>'BAR BB| Open rates'!AR6*0.87*0.9+25</f>
        <v>11691.7</v>
      </c>
      <c r="AS6" s="57">
        <f>'BAR BB| Open rates'!AS6*0.87*0.9+25</f>
        <v>10125.700000000001</v>
      </c>
      <c r="AT6" s="57">
        <f>'BAR BB| Open rates'!AT6*0.87*0.9+25</f>
        <v>11691.7</v>
      </c>
      <c r="AU6" s="57">
        <f>'BAR BB| Open rates'!AU6*0.87*0.9+25</f>
        <v>10125.700000000001</v>
      </c>
      <c r="AV6" s="57">
        <f>'BAR BB| Open rates'!AV6*0.87*0.9+25</f>
        <v>11691.7</v>
      </c>
      <c r="AW6" s="57">
        <f>'BAR BB| Open rates'!AW6*0.87*0.9+25</f>
        <v>10125.700000000001</v>
      </c>
      <c r="AX6" s="57">
        <f>'BAR BB| Open rates'!AX6*0.87*0.9+25</f>
        <v>11691.7</v>
      </c>
      <c r="AY6" s="57">
        <f>'BAR BB| Open rates'!AY6*0.87*0.9+25</f>
        <v>13022.800000000001</v>
      </c>
      <c r="AZ6" s="57">
        <f>'BAR BB| Open rates'!AZ6*0.87*0.9+25</f>
        <v>14745.4</v>
      </c>
      <c r="BA6" s="57">
        <f>'BAR BB| Open rates'!BA6*0.87*0.9+25</f>
        <v>9342.7000000000007</v>
      </c>
      <c r="BB6" s="57">
        <f>'BAR BB| Open rates'!BB6*0.87*0.9+25</f>
        <v>9342.7000000000007</v>
      </c>
      <c r="BC6" s="57">
        <f>'BAR BB| Open rates'!BC6*0.87*0.9+25</f>
        <v>10125.700000000001</v>
      </c>
      <c r="BD6" s="57">
        <f>'BAR BB| Open rates'!BD6*0.87*0.9+25</f>
        <v>9342.7000000000007</v>
      </c>
      <c r="BE6" s="57">
        <f>'BAR BB| Open rates'!BE6*0.87*0.9+25</f>
        <v>10125.700000000001</v>
      </c>
      <c r="BF6" s="57">
        <f>'BAR BB| Open rates'!BF6*0.87*0.9+25</f>
        <v>9342.7000000000007</v>
      </c>
      <c r="BG6" s="57">
        <f>'BAR BB| Open rates'!BG6*0.87*0.9+25</f>
        <v>10125.700000000001</v>
      </c>
      <c r="BH6" s="57">
        <f>'BAR BB| Open rates'!BH6*0.87*0.9+25</f>
        <v>9342.7000000000007</v>
      </c>
      <c r="BI6" s="57">
        <f>'BAR BB| Open rates'!BI6*0.87*0.9+25</f>
        <v>9342.7000000000007</v>
      </c>
      <c r="BJ6" s="57">
        <f>'BAR BB| Open rates'!BJ6*0.87*0.9+25</f>
        <v>10125.700000000001</v>
      </c>
      <c r="BK6" s="57">
        <f>'BAR BB| Open rates'!BK6*0.87*0.9+25</f>
        <v>9342.7000000000007</v>
      </c>
      <c r="BL6" s="57">
        <f>'BAR BB| Open rates'!BL6*0.87*0.9+25</f>
        <v>10125.700000000001</v>
      </c>
      <c r="BM6" s="57">
        <f>'BAR BB| Open rates'!BM6*0.87*0.9+25</f>
        <v>9342.7000000000007</v>
      </c>
      <c r="BN6" s="57">
        <f>'BAR BB| Open rates'!BN6*0.87*0.9+25</f>
        <v>10125.700000000001</v>
      </c>
      <c r="BO6" s="57">
        <f>'BAR BB| Open rates'!BO6*0.87*0.9+25</f>
        <v>13022.800000000001</v>
      </c>
      <c r="BP6" s="57">
        <f>'BAR BB| Open rates'!BP6*0.87*0.9+25</f>
        <v>14745.4</v>
      </c>
    </row>
    <row r="7" spans="1:68" s="36" customFormat="1" ht="12" customHeight="1" x14ac:dyDescent="0.2">
      <c r="A7" s="183">
        <v>2</v>
      </c>
      <c r="B7" s="57">
        <f>'BAR BB| Open rates'!B7*0.87*0.9+25</f>
        <v>13257.7</v>
      </c>
      <c r="C7" s="57">
        <f>'BAR BB| Open rates'!C7*0.87*0.9+25</f>
        <v>12474.7</v>
      </c>
      <c r="D7" s="57">
        <f>'BAR BB| Open rates'!D7*0.87*0.9+25</f>
        <v>13257.7</v>
      </c>
      <c r="E7" s="57">
        <f>'BAR BB| Open rates'!E7*0.87*0.9+25</f>
        <v>12474.7</v>
      </c>
      <c r="F7" s="57">
        <f>'BAR BB| Open rates'!F7*0.87*0.9+25</f>
        <v>15371.800000000001</v>
      </c>
      <c r="G7" s="57">
        <f>'BAR BB| Open rates'!G7*0.87*0.9+25</f>
        <v>13257.7</v>
      </c>
      <c r="H7" s="57">
        <f>'BAR BB| Open rates'!H7*0.87*0.9+25</f>
        <v>13257.7</v>
      </c>
      <c r="I7" s="57">
        <f>'BAR BB| Open rates'!I7*0.87*0.9+25</f>
        <v>18660.400000000001</v>
      </c>
      <c r="J7" s="57">
        <f>'BAR BB| Open rates'!J7*0.87*0.9+25</f>
        <v>33615.700000000004</v>
      </c>
      <c r="K7" s="57">
        <f>'BAR BB| Open rates'!K7*0.87*0.9+25</f>
        <v>15371.800000000001</v>
      </c>
      <c r="L7" s="57">
        <f>'BAR BB| Open rates'!L7*0.87*0.9+25</f>
        <v>17094.400000000001</v>
      </c>
      <c r="M7" s="57">
        <f>'BAR BB| Open rates'!M7*0.87*0.9+25</f>
        <v>15371.800000000001</v>
      </c>
      <c r="N7" s="57">
        <f>'BAR BB| Open rates'!N7*0.87*0.9+25</f>
        <v>18660.400000000001</v>
      </c>
      <c r="O7" s="57">
        <f>'BAR BB| Open rates'!O7*0.87*0.9+25</f>
        <v>20226.400000000001</v>
      </c>
      <c r="P7" s="57">
        <f>'BAR BB| Open rates'!P7*0.87*0.9+25</f>
        <v>18660.400000000001</v>
      </c>
      <c r="Q7" s="57">
        <f>'BAR BB| Open rates'!Q7*0.87*0.9+25</f>
        <v>20226.400000000001</v>
      </c>
      <c r="R7" s="57">
        <f>'BAR BB| Open rates'!R7*0.87*0.9+25</f>
        <v>18660.400000000001</v>
      </c>
      <c r="S7" s="57">
        <f>'BAR BB| Open rates'!S7*0.87*0.9+25</f>
        <v>20226.400000000001</v>
      </c>
      <c r="T7" s="57">
        <f>'BAR BB| Open rates'!T7*0.87*0.9+25</f>
        <v>18660.400000000001</v>
      </c>
      <c r="U7" s="57">
        <f>'BAR BB| Open rates'!U7*0.87*0.9+25</f>
        <v>20226.400000000001</v>
      </c>
      <c r="V7" s="57">
        <f>'BAR BB| Open rates'!V7*0.87*0.9+25</f>
        <v>18660.400000000001</v>
      </c>
      <c r="W7" s="57">
        <f>'BAR BB| Open rates'!W7*0.87*0.9+25</f>
        <v>20226.400000000001</v>
      </c>
      <c r="X7" s="57">
        <f>'BAR BB| Open rates'!X7*0.87*0.9+25</f>
        <v>18660.400000000001</v>
      </c>
      <c r="Y7" s="57">
        <f>'BAR BB| Open rates'!Y7*0.87*0.9+25</f>
        <v>20226.400000000001</v>
      </c>
      <c r="Z7" s="57">
        <f>'BAR BB| Open rates'!Z7*0.87*0.9+25</f>
        <v>18660.400000000001</v>
      </c>
      <c r="AA7" s="57">
        <f>'BAR BB| Open rates'!AA7*0.87*0.9+25</f>
        <v>20226.400000000001</v>
      </c>
      <c r="AB7" s="57">
        <f>'BAR BB| Open rates'!AB7*0.87*0.9+25</f>
        <v>18660.400000000001</v>
      </c>
      <c r="AC7" s="57">
        <f>'BAR BB| Open rates'!AC7*0.87*0.9+25</f>
        <v>20226.400000000001</v>
      </c>
      <c r="AD7" s="57">
        <f>'BAR BB| Open rates'!AD7*0.87*0.9+25</f>
        <v>15371.800000000001</v>
      </c>
      <c r="AE7" s="57">
        <f>'BAR BB| Open rates'!AE7*0.87*0.9+25</f>
        <v>17094.400000000001</v>
      </c>
      <c r="AF7" s="57">
        <f>'BAR BB| Open rates'!AF7*0.87*0.9+25</f>
        <v>15371.800000000001</v>
      </c>
      <c r="AG7" s="57">
        <f>'BAR BB| Open rates'!AG7*0.87*0.9+25</f>
        <v>17094.400000000001</v>
      </c>
      <c r="AH7" s="57">
        <f>'BAR BB| Open rates'!AH7*0.87*0.9+25</f>
        <v>17094.400000000001</v>
      </c>
      <c r="AI7" s="57">
        <f>'BAR BB| Open rates'!AI7*0.87*0.9+25</f>
        <v>15371.800000000001</v>
      </c>
      <c r="AJ7" s="57">
        <f>'BAR BB| Open rates'!AJ7*0.87*0.9+25</f>
        <v>17094.400000000001</v>
      </c>
      <c r="AK7" s="57">
        <f>'BAR BB| Open rates'!AK7*0.87*0.9+25</f>
        <v>15371.800000000001</v>
      </c>
      <c r="AL7" s="57">
        <f>'BAR BB| Open rates'!AL7*0.87*0.9+25</f>
        <v>17094.400000000001</v>
      </c>
      <c r="AM7" s="57">
        <f>'BAR BB| Open rates'!AM7*0.87*0.9+25</f>
        <v>15371.800000000001</v>
      </c>
      <c r="AN7" s="57">
        <f>'BAR BB| Open rates'!AN7*0.87*0.9+25</f>
        <v>17094.400000000001</v>
      </c>
      <c r="AO7" s="57">
        <f>'BAR BB| Open rates'!AO7*0.87*0.9+25</f>
        <v>15371.800000000001</v>
      </c>
      <c r="AP7" s="57">
        <f>'BAR BB| Open rates'!AP7*0.87*0.9+25</f>
        <v>14040.7</v>
      </c>
      <c r="AQ7" s="57">
        <f>'BAR BB| Open rates'!AQ7*0.87*0.9+25</f>
        <v>12474.7</v>
      </c>
      <c r="AR7" s="57">
        <f>'BAR BB| Open rates'!AR7*0.87*0.9+25</f>
        <v>14040.7</v>
      </c>
      <c r="AS7" s="57">
        <f>'BAR BB| Open rates'!AS7*0.87*0.9+25</f>
        <v>12474.7</v>
      </c>
      <c r="AT7" s="57">
        <f>'BAR BB| Open rates'!AT7*0.87*0.9+25</f>
        <v>14040.7</v>
      </c>
      <c r="AU7" s="57">
        <f>'BAR BB| Open rates'!AU7*0.87*0.9+25</f>
        <v>12474.7</v>
      </c>
      <c r="AV7" s="57">
        <f>'BAR BB| Open rates'!AV7*0.87*0.9+25</f>
        <v>14040.7</v>
      </c>
      <c r="AW7" s="57">
        <f>'BAR BB| Open rates'!AW7*0.87*0.9+25</f>
        <v>12474.7</v>
      </c>
      <c r="AX7" s="57">
        <f>'BAR BB| Open rates'!AX7*0.87*0.9+25</f>
        <v>14040.7</v>
      </c>
      <c r="AY7" s="57">
        <f>'BAR BB| Open rates'!AY7*0.87*0.9+25</f>
        <v>15371.800000000001</v>
      </c>
      <c r="AZ7" s="57">
        <f>'BAR BB| Open rates'!AZ7*0.87*0.9+25</f>
        <v>17094.400000000001</v>
      </c>
      <c r="BA7" s="57">
        <f>'BAR BB| Open rates'!BA7*0.87*0.9+25</f>
        <v>11691.7</v>
      </c>
      <c r="BB7" s="57">
        <f>'BAR BB| Open rates'!BB7*0.87*0.9+25</f>
        <v>11691.7</v>
      </c>
      <c r="BC7" s="57">
        <f>'BAR BB| Open rates'!BC7*0.87*0.9+25</f>
        <v>12474.7</v>
      </c>
      <c r="BD7" s="57">
        <f>'BAR BB| Open rates'!BD7*0.87*0.9+25</f>
        <v>11691.7</v>
      </c>
      <c r="BE7" s="57">
        <f>'BAR BB| Open rates'!BE7*0.87*0.9+25</f>
        <v>12474.7</v>
      </c>
      <c r="BF7" s="57">
        <f>'BAR BB| Open rates'!BF7*0.87*0.9+25</f>
        <v>11691.7</v>
      </c>
      <c r="BG7" s="57">
        <f>'BAR BB| Open rates'!BG7*0.87*0.9+25</f>
        <v>12474.7</v>
      </c>
      <c r="BH7" s="57">
        <f>'BAR BB| Open rates'!BH7*0.87*0.9+25</f>
        <v>11691.7</v>
      </c>
      <c r="BI7" s="57">
        <f>'BAR BB| Open rates'!BI7*0.87*0.9+25</f>
        <v>11691.7</v>
      </c>
      <c r="BJ7" s="57">
        <f>'BAR BB| Open rates'!BJ7*0.87*0.9+25</f>
        <v>12474.7</v>
      </c>
      <c r="BK7" s="57">
        <f>'BAR BB| Open rates'!BK7*0.87*0.9+25</f>
        <v>11691.7</v>
      </c>
      <c r="BL7" s="57">
        <f>'BAR BB| Open rates'!BL7*0.87*0.9+25</f>
        <v>12474.7</v>
      </c>
      <c r="BM7" s="57">
        <f>'BAR BB| Open rates'!BM7*0.87*0.9+25</f>
        <v>11691.7</v>
      </c>
      <c r="BN7" s="57">
        <f>'BAR BB| Open rates'!BN7*0.87*0.9+25</f>
        <v>12474.7</v>
      </c>
      <c r="BO7" s="57">
        <f>'BAR BB| Open rates'!BO7*0.87*0.9+25</f>
        <v>15371.800000000001</v>
      </c>
      <c r="BP7" s="57">
        <f>'BAR BB| Open rates'!BP7*0.87*0.9+25</f>
        <v>17094.400000000001</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rates'!B9*0.87*0.9+25</f>
        <v>12474.7</v>
      </c>
      <c r="C9" s="57">
        <f>'BAR BB| Open rates'!C9*0.87*0.9+25</f>
        <v>11691.7</v>
      </c>
      <c r="D9" s="57">
        <f>'BAR BB| Open rates'!D9*0.87*0.9+25</f>
        <v>12474.7</v>
      </c>
      <c r="E9" s="57">
        <f>'BAR BB| Open rates'!E9*0.87*0.9+25</f>
        <v>11691.7</v>
      </c>
      <c r="F9" s="57">
        <f>'BAR BB| Open rates'!F9*0.87*0.9+25</f>
        <v>14588.800000000001</v>
      </c>
      <c r="G9" s="57">
        <f>'BAR BB| Open rates'!G9*0.87*0.9+25</f>
        <v>12474.7</v>
      </c>
      <c r="H9" s="57">
        <f>'BAR BB| Open rates'!H9*0.87*0.9+25</f>
        <v>13257.7</v>
      </c>
      <c r="I9" s="57">
        <f>'BAR BB| Open rates'!I9*0.87*0.9+25</f>
        <v>18660.400000000001</v>
      </c>
      <c r="J9" s="57">
        <f>'BAR BB| Open rates'!J9*0.87*0.9+25</f>
        <v>33615.700000000004</v>
      </c>
      <c r="K9" s="57">
        <f>'BAR BB| Open rates'!K9*0.87*0.9+25</f>
        <v>15371.800000000001</v>
      </c>
      <c r="L9" s="57">
        <f>'BAR BB| Open rates'!L9*0.87*0.9+25</f>
        <v>17094.400000000001</v>
      </c>
      <c r="M9" s="57">
        <f>'BAR BB| Open rates'!M9*0.87*0.9+25</f>
        <v>15371.800000000001</v>
      </c>
      <c r="N9" s="57">
        <f>'BAR BB| Open rates'!N9*0.87*0.9+25</f>
        <v>18660.400000000001</v>
      </c>
      <c r="O9" s="57">
        <f>'BAR BB| Open rates'!O9*0.87*0.9+25</f>
        <v>20226.400000000001</v>
      </c>
      <c r="P9" s="57">
        <f>'BAR BB| Open rates'!P9*0.87*0.9+25</f>
        <v>18660.400000000001</v>
      </c>
      <c r="Q9" s="57">
        <f>'BAR BB| Open rates'!Q9*0.87*0.9+25</f>
        <v>20226.400000000001</v>
      </c>
      <c r="R9" s="57">
        <f>'BAR BB| Open rates'!R9*0.87*0.9+25</f>
        <v>18660.400000000001</v>
      </c>
      <c r="S9" s="57">
        <f>'BAR BB| Open rates'!S9*0.87*0.9+25</f>
        <v>20226.400000000001</v>
      </c>
      <c r="T9" s="57">
        <f>'BAR BB| Open rates'!T9*0.87*0.9+25</f>
        <v>18660.400000000001</v>
      </c>
      <c r="U9" s="57">
        <f>'BAR BB| Open rates'!U9*0.87*0.9+25</f>
        <v>20226.400000000001</v>
      </c>
      <c r="V9" s="57">
        <f>'BAR BB| Open rates'!V9*0.87*0.9+25</f>
        <v>18660.400000000001</v>
      </c>
      <c r="W9" s="57">
        <f>'BAR BB| Open rates'!W9*0.87*0.9+25</f>
        <v>20226.400000000001</v>
      </c>
      <c r="X9" s="57">
        <f>'BAR BB| Open rates'!X9*0.87*0.9+25</f>
        <v>18660.400000000001</v>
      </c>
      <c r="Y9" s="57">
        <f>'BAR BB| Open rates'!Y9*0.87*0.9+25</f>
        <v>20226.400000000001</v>
      </c>
      <c r="Z9" s="57">
        <f>'BAR BB| Open rates'!Z9*0.87*0.9+25</f>
        <v>18660.400000000001</v>
      </c>
      <c r="AA9" s="57">
        <f>'BAR BB| Open rates'!AA9*0.87*0.9+25</f>
        <v>20226.400000000001</v>
      </c>
      <c r="AB9" s="57">
        <f>'BAR BB| Open rates'!AB9*0.87*0.9+25</f>
        <v>18660.400000000001</v>
      </c>
      <c r="AC9" s="57">
        <f>'BAR BB| Open rates'!AC9*0.87*0.9+25</f>
        <v>20226.400000000001</v>
      </c>
      <c r="AD9" s="57">
        <f>'BAR BB| Open rates'!AD9*0.87*0.9+25</f>
        <v>15371.800000000001</v>
      </c>
      <c r="AE9" s="57">
        <f>'BAR BB| Open rates'!AE9*0.87*0.9+25</f>
        <v>17094.400000000001</v>
      </c>
      <c r="AF9" s="57">
        <f>'BAR BB| Open rates'!AF9*0.87*0.9+25</f>
        <v>15371.800000000001</v>
      </c>
      <c r="AG9" s="57">
        <f>'BAR BB| Open rates'!AG9*0.87*0.9+25</f>
        <v>17094.400000000001</v>
      </c>
      <c r="AH9" s="57">
        <f>'BAR BB| Open rates'!AH9*0.87*0.9+25</f>
        <v>17094.400000000001</v>
      </c>
      <c r="AI9" s="57">
        <f>'BAR BB| Open rates'!AI9*0.87*0.9+25</f>
        <v>15371.800000000001</v>
      </c>
      <c r="AJ9" s="57">
        <f>'BAR BB| Open rates'!AJ9*0.87*0.9+25</f>
        <v>17094.400000000001</v>
      </c>
      <c r="AK9" s="57">
        <f>'BAR BB| Open rates'!AK9*0.87*0.9+25</f>
        <v>15371.800000000001</v>
      </c>
      <c r="AL9" s="57">
        <f>'BAR BB| Open rates'!AL9*0.87*0.9+25</f>
        <v>17094.400000000001</v>
      </c>
      <c r="AM9" s="57">
        <f>'BAR BB| Open rates'!AM9*0.87*0.9+25</f>
        <v>15371.800000000001</v>
      </c>
      <c r="AN9" s="57">
        <f>'BAR BB| Open rates'!AN9*0.87*0.9+25</f>
        <v>17094.400000000001</v>
      </c>
      <c r="AO9" s="57">
        <f>'BAR BB| Open rates'!AO9*0.87*0.9+25</f>
        <v>15371.800000000001</v>
      </c>
      <c r="AP9" s="57">
        <f>'BAR BB| Open rates'!AP9*0.87*0.9+25</f>
        <v>14040.7</v>
      </c>
      <c r="AQ9" s="57">
        <f>'BAR BB| Open rates'!AQ9*0.87*0.9+25</f>
        <v>12474.7</v>
      </c>
      <c r="AR9" s="57">
        <f>'BAR BB| Open rates'!AR9*0.87*0.9+25</f>
        <v>14040.7</v>
      </c>
      <c r="AS9" s="57">
        <f>'BAR BB| Open rates'!AS9*0.87*0.9+25</f>
        <v>12474.7</v>
      </c>
      <c r="AT9" s="57">
        <f>'BAR BB| Open rates'!AT9*0.87*0.9+25</f>
        <v>14040.7</v>
      </c>
      <c r="AU9" s="57">
        <f>'BAR BB| Open rates'!AU9*0.87*0.9+25</f>
        <v>12474.7</v>
      </c>
      <c r="AV9" s="57">
        <f>'BAR BB| Open rates'!AV9*0.87*0.9+25</f>
        <v>14040.7</v>
      </c>
      <c r="AW9" s="57">
        <f>'BAR BB| Open rates'!AW9*0.87*0.9+25</f>
        <v>12474.7</v>
      </c>
      <c r="AX9" s="57">
        <f>'BAR BB| Open rates'!AX9*0.87*0.9+25</f>
        <v>14040.7</v>
      </c>
      <c r="AY9" s="57">
        <f>'BAR BB| Open rates'!AY9*0.87*0.9+25</f>
        <v>15371.800000000001</v>
      </c>
      <c r="AZ9" s="57">
        <f>'BAR BB| Open rates'!AZ9*0.87*0.9+25</f>
        <v>17094.400000000001</v>
      </c>
      <c r="BA9" s="57">
        <f>'BAR BB| Open rates'!BA9*0.87*0.9+25</f>
        <v>11691.7</v>
      </c>
      <c r="BB9" s="57">
        <f>'BAR BB| Open rates'!BB9*0.87*0.9+25</f>
        <v>10908.7</v>
      </c>
      <c r="BC9" s="57">
        <f>'BAR BB| Open rates'!BC9*0.87*0.9+25</f>
        <v>11691.7</v>
      </c>
      <c r="BD9" s="57">
        <f>'BAR BB| Open rates'!BD9*0.87*0.9+25</f>
        <v>10908.7</v>
      </c>
      <c r="BE9" s="57">
        <f>'BAR BB| Open rates'!BE9*0.87*0.9+25</f>
        <v>11691.7</v>
      </c>
      <c r="BF9" s="57">
        <f>'BAR BB| Open rates'!BF9*0.87*0.9+25</f>
        <v>10908.7</v>
      </c>
      <c r="BG9" s="57">
        <f>'BAR BB| Open rates'!BG9*0.87*0.9+25</f>
        <v>11691.7</v>
      </c>
      <c r="BH9" s="57">
        <f>'BAR BB| Open rates'!BH9*0.87*0.9+25</f>
        <v>10908.7</v>
      </c>
      <c r="BI9" s="57">
        <f>'BAR BB| Open rates'!BI9*0.87*0.9+25</f>
        <v>10908.7</v>
      </c>
      <c r="BJ9" s="57">
        <f>'BAR BB| Open rates'!BJ9*0.87*0.9+25</f>
        <v>11691.7</v>
      </c>
      <c r="BK9" s="57">
        <f>'BAR BB| Open rates'!BK9*0.87*0.9+25</f>
        <v>10908.7</v>
      </c>
      <c r="BL9" s="57">
        <f>'BAR BB| Open rates'!BL9*0.87*0.9+25</f>
        <v>11691.7</v>
      </c>
      <c r="BM9" s="57">
        <f>'BAR BB| Open rates'!BM9*0.87*0.9+25</f>
        <v>10908.7</v>
      </c>
      <c r="BN9" s="57">
        <f>'BAR BB| Open rates'!BN9*0.87*0.9+25</f>
        <v>11691.7</v>
      </c>
      <c r="BO9" s="57">
        <f>'BAR BB| Open rates'!BO9*0.87*0.9+25</f>
        <v>14588.800000000001</v>
      </c>
      <c r="BP9" s="57">
        <f>'BAR BB| Open rates'!BP9*0.87*0.9+25</f>
        <v>16311.4</v>
      </c>
    </row>
    <row r="10" spans="1:68" s="36" customFormat="1" ht="12" customHeight="1" x14ac:dyDescent="0.2">
      <c r="A10" s="237">
        <v>2</v>
      </c>
      <c r="B10" s="57">
        <f>'BAR BB| Open rates'!B10*0.87*0.9+25</f>
        <v>14823.7</v>
      </c>
      <c r="C10" s="57">
        <f>'BAR BB| Open rates'!C10*0.87*0.9+25</f>
        <v>14040.7</v>
      </c>
      <c r="D10" s="57">
        <f>'BAR BB| Open rates'!D10*0.87*0.9+25</f>
        <v>14823.7</v>
      </c>
      <c r="E10" s="57">
        <f>'BAR BB| Open rates'!E10*0.87*0.9+25</f>
        <v>14040.7</v>
      </c>
      <c r="F10" s="57">
        <f>'BAR BB| Open rates'!F10*0.87*0.9+25</f>
        <v>16937.8</v>
      </c>
      <c r="G10" s="57">
        <f>'BAR BB| Open rates'!G10*0.87*0.9+25</f>
        <v>14823.7</v>
      </c>
      <c r="H10" s="57">
        <f>'BAR BB| Open rates'!H10*0.87*0.9+25</f>
        <v>15606.7</v>
      </c>
      <c r="I10" s="57">
        <f>'BAR BB| Open rates'!I10*0.87*0.9+25</f>
        <v>21009.4</v>
      </c>
      <c r="J10" s="57">
        <f>'BAR BB| Open rates'!J10*0.87*0.9+25</f>
        <v>35964.700000000004</v>
      </c>
      <c r="K10" s="57">
        <f>'BAR BB| Open rates'!K10*0.87*0.9+25</f>
        <v>17720.8</v>
      </c>
      <c r="L10" s="57">
        <f>'BAR BB| Open rates'!L10*0.87*0.9+25</f>
        <v>19443.400000000001</v>
      </c>
      <c r="M10" s="57">
        <f>'BAR BB| Open rates'!M10*0.87*0.9+25</f>
        <v>17720.8</v>
      </c>
      <c r="N10" s="57">
        <f>'BAR BB| Open rates'!N10*0.87*0.9+25</f>
        <v>21009.4</v>
      </c>
      <c r="O10" s="57">
        <f>'BAR BB| Open rates'!O10*0.87*0.9+25</f>
        <v>22575.4</v>
      </c>
      <c r="P10" s="57">
        <f>'BAR BB| Open rates'!P10*0.87*0.9+25</f>
        <v>21009.4</v>
      </c>
      <c r="Q10" s="57">
        <f>'BAR BB| Open rates'!Q10*0.87*0.9+25</f>
        <v>22575.4</v>
      </c>
      <c r="R10" s="57">
        <f>'BAR BB| Open rates'!R10*0.87*0.9+25</f>
        <v>21009.4</v>
      </c>
      <c r="S10" s="57">
        <f>'BAR BB| Open rates'!S10*0.87*0.9+25</f>
        <v>22575.4</v>
      </c>
      <c r="T10" s="57">
        <f>'BAR BB| Open rates'!T10*0.87*0.9+25</f>
        <v>21009.4</v>
      </c>
      <c r="U10" s="57">
        <f>'BAR BB| Open rates'!U10*0.87*0.9+25</f>
        <v>22575.4</v>
      </c>
      <c r="V10" s="57">
        <f>'BAR BB| Open rates'!V10*0.87*0.9+25</f>
        <v>21009.4</v>
      </c>
      <c r="W10" s="57">
        <f>'BAR BB| Open rates'!W10*0.87*0.9+25</f>
        <v>22575.4</v>
      </c>
      <c r="X10" s="57">
        <f>'BAR BB| Open rates'!X10*0.87*0.9+25</f>
        <v>21009.4</v>
      </c>
      <c r="Y10" s="57">
        <f>'BAR BB| Open rates'!Y10*0.87*0.9+25</f>
        <v>22575.4</v>
      </c>
      <c r="Z10" s="57">
        <f>'BAR BB| Open rates'!Z10*0.87*0.9+25</f>
        <v>21009.4</v>
      </c>
      <c r="AA10" s="57">
        <f>'BAR BB| Open rates'!AA10*0.87*0.9+25</f>
        <v>22575.4</v>
      </c>
      <c r="AB10" s="57">
        <f>'BAR BB| Open rates'!AB10*0.87*0.9+25</f>
        <v>21009.4</v>
      </c>
      <c r="AC10" s="57">
        <f>'BAR BB| Open rates'!AC10*0.87*0.9+25</f>
        <v>22575.4</v>
      </c>
      <c r="AD10" s="57">
        <f>'BAR BB| Open rates'!AD10*0.87*0.9+25</f>
        <v>17720.8</v>
      </c>
      <c r="AE10" s="57">
        <f>'BAR BB| Open rates'!AE10*0.87*0.9+25</f>
        <v>19443.400000000001</v>
      </c>
      <c r="AF10" s="57">
        <f>'BAR BB| Open rates'!AF10*0.87*0.9+25</f>
        <v>17720.8</v>
      </c>
      <c r="AG10" s="57">
        <f>'BAR BB| Open rates'!AG10*0.87*0.9+25</f>
        <v>19443.400000000001</v>
      </c>
      <c r="AH10" s="57">
        <f>'BAR BB| Open rates'!AH10*0.87*0.9+25</f>
        <v>19443.400000000001</v>
      </c>
      <c r="AI10" s="57">
        <f>'BAR BB| Open rates'!AI10*0.87*0.9+25</f>
        <v>17720.8</v>
      </c>
      <c r="AJ10" s="57">
        <f>'BAR BB| Open rates'!AJ10*0.87*0.9+25</f>
        <v>19443.400000000001</v>
      </c>
      <c r="AK10" s="57">
        <f>'BAR BB| Open rates'!AK10*0.87*0.9+25</f>
        <v>17720.8</v>
      </c>
      <c r="AL10" s="57">
        <f>'BAR BB| Open rates'!AL10*0.87*0.9+25</f>
        <v>19443.400000000001</v>
      </c>
      <c r="AM10" s="57">
        <f>'BAR BB| Open rates'!AM10*0.87*0.9+25</f>
        <v>17720.8</v>
      </c>
      <c r="AN10" s="57">
        <f>'BAR BB| Open rates'!AN10*0.87*0.9+25</f>
        <v>19443.400000000001</v>
      </c>
      <c r="AO10" s="57">
        <f>'BAR BB| Open rates'!AO10*0.87*0.9+25</f>
        <v>17720.8</v>
      </c>
      <c r="AP10" s="57">
        <f>'BAR BB| Open rates'!AP10*0.87*0.9+25</f>
        <v>16389.7</v>
      </c>
      <c r="AQ10" s="57">
        <f>'BAR BB| Open rates'!AQ10*0.87*0.9+25</f>
        <v>14823.7</v>
      </c>
      <c r="AR10" s="57">
        <f>'BAR BB| Open rates'!AR10*0.87*0.9+25</f>
        <v>16389.7</v>
      </c>
      <c r="AS10" s="57">
        <f>'BAR BB| Open rates'!AS10*0.87*0.9+25</f>
        <v>14823.7</v>
      </c>
      <c r="AT10" s="57">
        <f>'BAR BB| Open rates'!AT10*0.87*0.9+25</f>
        <v>16389.7</v>
      </c>
      <c r="AU10" s="57">
        <f>'BAR BB| Open rates'!AU10*0.87*0.9+25</f>
        <v>14823.7</v>
      </c>
      <c r="AV10" s="57">
        <f>'BAR BB| Open rates'!AV10*0.87*0.9+25</f>
        <v>16389.7</v>
      </c>
      <c r="AW10" s="57">
        <f>'BAR BB| Open rates'!AW10*0.87*0.9+25</f>
        <v>14823.7</v>
      </c>
      <c r="AX10" s="57">
        <f>'BAR BB| Open rates'!AX10*0.87*0.9+25</f>
        <v>16389.7</v>
      </c>
      <c r="AY10" s="57">
        <f>'BAR BB| Open rates'!AY10*0.87*0.9+25</f>
        <v>17720.8</v>
      </c>
      <c r="AZ10" s="57">
        <f>'BAR BB| Open rates'!AZ10*0.87*0.9+25</f>
        <v>19443.400000000001</v>
      </c>
      <c r="BA10" s="57">
        <f>'BAR BB| Open rates'!BA10*0.87*0.9+25</f>
        <v>14040.7</v>
      </c>
      <c r="BB10" s="57">
        <f>'BAR BB| Open rates'!BB10*0.87*0.9+25</f>
        <v>13257.7</v>
      </c>
      <c r="BC10" s="57">
        <f>'BAR BB| Open rates'!BC10*0.87*0.9+25</f>
        <v>14040.7</v>
      </c>
      <c r="BD10" s="57">
        <f>'BAR BB| Open rates'!BD10*0.87*0.9+25</f>
        <v>13257.7</v>
      </c>
      <c r="BE10" s="57">
        <f>'BAR BB| Open rates'!BE10*0.87*0.9+25</f>
        <v>14040.7</v>
      </c>
      <c r="BF10" s="57">
        <f>'BAR BB| Open rates'!BF10*0.87*0.9+25</f>
        <v>13257.7</v>
      </c>
      <c r="BG10" s="57">
        <f>'BAR BB| Open rates'!BG10*0.87*0.9+25</f>
        <v>14040.7</v>
      </c>
      <c r="BH10" s="57">
        <f>'BAR BB| Open rates'!BH10*0.87*0.9+25</f>
        <v>13257.7</v>
      </c>
      <c r="BI10" s="57">
        <f>'BAR BB| Open rates'!BI10*0.87*0.9+25</f>
        <v>13257.7</v>
      </c>
      <c r="BJ10" s="57">
        <f>'BAR BB| Open rates'!BJ10*0.87*0.9+25</f>
        <v>14040.7</v>
      </c>
      <c r="BK10" s="57">
        <f>'BAR BB| Open rates'!BK10*0.87*0.9+25</f>
        <v>13257.7</v>
      </c>
      <c r="BL10" s="57">
        <f>'BAR BB| Open rates'!BL10*0.87*0.9+25</f>
        <v>14040.7</v>
      </c>
      <c r="BM10" s="57">
        <f>'BAR BB| Open rates'!BM10*0.87*0.9+25</f>
        <v>13257.7</v>
      </c>
      <c r="BN10" s="57">
        <f>'BAR BB| Open rates'!BN10*0.87*0.9+25</f>
        <v>14040.7</v>
      </c>
      <c r="BO10" s="57">
        <f>'BAR BB| Open rates'!BO10*0.87*0.9+25</f>
        <v>16937.8</v>
      </c>
      <c r="BP10" s="57">
        <f>'BAR BB| Open rates'!BP10*0.87*0.9+25</f>
        <v>18660.400000000001</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rates'!B12*0.87*0.9+25</f>
        <v>16311.4</v>
      </c>
      <c r="C12" s="57">
        <f>'BAR BB| Open rates'!C12*0.87*0.9+25</f>
        <v>15528.4</v>
      </c>
      <c r="D12" s="57">
        <f>'BAR BB| Open rates'!D12*0.87*0.9+25</f>
        <v>16311.4</v>
      </c>
      <c r="E12" s="57">
        <f>'BAR BB| Open rates'!E12*0.87*0.9+25</f>
        <v>15528.4</v>
      </c>
      <c r="F12" s="57">
        <f>'BAR BB| Open rates'!F12*0.87*0.9+25</f>
        <v>18425.5</v>
      </c>
      <c r="G12" s="57">
        <f>'BAR BB| Open rates'!G12*0.87*0.9+25</f>
        <v>16311.4</v>
      </c>
      <c r="H12" s="57">
        <f>'BAR BB| Open rates'!H12*0.87*0.9+25</f>
        <v>16311.4</v>
      </c>
      <c r="I12" s="57">
        <f>'BAR BB| Open rates'!I12*0.87*0.9+25</f>
        <v>21714.100000000002</v>
      </c>
      <c r="J12" s="57">
        <f>'BAR BB| Open rates'!J12*0.87*0.9+25</f>
        <v>36669.4</v>
      </c>
      <c r="K12" s="57">
        <f>'BAR BB| Open rates'!K12*0.87*0.9+25</f>
        <v>18425.5</v>
      </c>
      <c r="L12" s="57">
        <f>'BAR BB| Open rates'!L12*0.87*0.9+25</f>
        <v>20148.100000000002</v>
      </c>
      <c r="M12" s="57">
        <f>'BAR BB| Open rates'!M12*0.87*0.9+25</f>
        <v>18425.5</v>
      </c>
      <c r="N12" s="57">
        <f>'BAR BB| Open rates'!N12*0.87*0.9+25</f>
        <v>21714.100000000002</v>
      </c>
      <c r="O12" s="57">
        <f>'BAR BB| Open rates'!O12*0.87*0.9+25</f>
        <v>23280.100000000002</v>
      </c>
      <c r="P12" s="57">
        <f>'BAR BB| Open rates'!P12*0.87*0.9+25</f>
        <v>21714.100000000002</v>
      </c>
      <c r="Q12" s="57">
        <f>'BAR BB| Open rates'!Q12*0.87*0.9+25</f>
        <v>23280.100000000002</v>
      </c>
      <c r="R12" s="57">
        <f>'BAR BB| Open rates'!R12*0.87*0.9+25</f>
        <v>21714.100000000002</v>
      </c>
      <c r="S12" s="57">
        <f>'BAR BB| Open rates'!S12*0.87*0.9+25</f>
        <v>23280.100000000002</v>
      </c>
      <c r="T12" s="57">
        <f>'BAR BB| Open rates'!T12*0.87*0.9+25</f>
        <v>21714.100000000002</v>
      </c>
      <c r="U12" s="57">
        <f>'BAR BB| Open rates'!U12*0.87*0.9+25</f>
        <v>23280.100000000002</v>
      </c>
      <c r="V12" s="57">
        <f>'BAR BB| Open rates'!V12*0.87*0.9+25</f>
        <v>21714.100000000002</v>
      </c>
      <c r="W12" s="57">
        <f>'BAR BB| Open rates'!W12*0.87*0.9+25</f>
        <v>23280.100000000002</v>
      </c>
      <c r="X12" s="57">
        <f>'BAR BB| Open rates'!X12*0.87*0.9+25</f>
        <v>21714.100000000002</v>
      </c>
      <c r="Y12" s="57">
        <f>'BAR BB| Open rates'!Y12*0.87*0.9+25</f>
        <v>23280.100000000002</v>
      </c>
      <c r="Z12" s="57">
        <f>'BAR BB| Open rates'!Z12*0.87*0.9+25</f>
        <v>21714.100000000002</v>
      </c>
      <c r="AA12" s="57">
        <f>'BAR BB| Open rates'!AA12*0.87*0.9+25</f>
        <v>23280.100000000002</v>
      </c>
      <c r="AB12" s="57">
        <f>'BAR BB| Open rates'!AB12*0.87*0.9+25</f>
        <v>21714.100000000002</v>
      </c>
      <c r="AC12" s="57">
        <f>'BAR BB| Open rates'!AC12*0.87*0.9+25</f>
        <v>23280.100000000002</v>
      </c>
      <c r="AD12" s="57">
        <f>'BAR BB| Open rates'!AD12*0.87*0.9+25</f>
        <v>18425.5</v>
      </c>
      <c r="AE12" s="57">
        <f>'BAR BB| Open rates'!AE12*0.87*0.9+25</f>
        <v>20148.100000000002</v>
      </c>
      <c r="AF12" s="57">
        <f>'BAR BB| Open rates'!AF12*0.87*0.9+25</f>
        <v>18425.5</v>
      </c>
      <c r="AG12" s="57">
        <f>'BAR BB| Open rates'!AG12*0.87*0.9+25</f>
        <v>20148.100000000002</v>
      </c>
      <c r="AH12" s="57">
        <f>'BAR BB| Open rates'!AH12*0.87*0.9+25</f>
        <v>20148.100000000002</v>
      </c>
      <c r="AI12" s="57">
        <f>'BAR BB| Open rates'!AI12*0.87*0.9+25</f>
        <v>18425.5</v>
      </c>
      <c r="AJ12" s="57">
        <f>'BAR BB| Open rates'!AJ12*0.87*0.9+25</f>
        <v>20148.100000000002</v>
      </c>
      <c r="AK12" s="57">
        <f>'BAR BB| Open rates'!AK12*0.87*0.9+25</f>
        <v>18425.5</v>
      </c>
      <c r="AL12" s="57">
        <f>'BAR BB| Open rates'!AL12*0.87*0.9+25</f>
        <v>20148.100000000002</v>
      </c>
      <c r="AM12" s="57">
        <f>'BAR BB| Open rates'!AM12*0.87*0.9+25</f>
        <v>18425.5</v>
      </c>
      <c r="AN12" s="57">
        <f>'BAR BB| Open rates'!AN12*0.87*0.9+25</f>
        <v>20148.100000000002</v>
      </c>
      <c r="AO12" s="57">
        <f>'BAR BB| Open rates'!AO12*0.87*0.9+25</f>
        <v>18425.5</v>
      </c>
      <c r="AP12" s="57">
        <f>'BAR BB| Open rates'!AP12*0.87*0.9+25</f>
        <v>17094.400000000001</v>
      </c>
      <c r="AQ12" s="57">
        <f>'BAR BB| Open rates'!AQ12*0.87*0.9+25</f>
        <v>15528.4</v>
      </c>
      <c r="AR12" s="57">
        <f>'BAR BB| Open rates'!AR12*0.87*0.9+25</f>
        <v>17094.400000000001</v>
      </c>
      <c r="AS12" s="57">
        <f>'BAR BB| Open rates'!AS12*0.87*0.9+25</f>
        <v>15528.4</v>
      </c>
      <c r="AT12" s="57">
        <f>'BAR BB| Open rates'!AT12*0.87*0.9+25</f>
        <v>17094.400000000001</v>
      </c>
      <c r="AU12" s="57">
        <f>'BAR BB| Open rates'!AU12*0.87*0.9+25</f>
        <v>15528.4</v>
      </c>
      <c r="AV12" s="57">
        <f>'BAR BB| Open rates'!AV12*0.87*0.9+25</f>
        <v>17094.400000000001</v>
      </c>
      <c r="AW12" s="57">
        <f>'BAR BB| Open rates'!AW12*0.87*0.9+25</f>
        <v>15528.4</v>
      </c>
      <c r="AX12" s="57">
        <f>'BAR BB| Open rates'!AX12*0.87*0.9+25</f>
        <v>17094.400000000001</v>
      </c>
      <c r="AY12" s="57">
        <f>'BAR BB| Open rates'!AY12*0.87*0.9+25</f>
        <v>18425.5</v>
      </c>
      <c r="AZ12" s="57">
        <f>'BAR BB| Open rates'!AZ12*0.87*0.9+25</f>
        <v>20148.100000000002</v>
      </c>
      <c r="BA12" s="57">
        <f>'BAR BB| Open rates'!BA12*0.87*0.9+25</f>
        <v>14745.4</v>
      </c>
      <c r="BB12" s="57">
        <f>'BAR BB| Open rates'!BB12*0.87*0.9+25</f>
        <v>13962.4</v>
      </c>
      <c r="BC12" s="57">
        <f>'BAR BB| Open rates'!BC12*0.87*0.9+25</f>
        <v>14745.4</v>
      </c>
      <c r="BD12" s="57">
        <f>'BAR BB| Open rates'!BD12*0.87*0.9+25</f>
        <v>13962.4</v>
      </c>
      <c r="BE12" s="57">
        <f>'BAR BB| Open rates'!BE12*0.87*0.9+25</f>
        <v>14745.4</v>
      </c>
      <c r="BF12" s="57">
        <f>'BAR BB| Open rates'!BF12*0.87*0.9+25</f>
        <v>13962.4</v>
      </c>
      <c r="BG12" s="57">
        <f>'BAR BB| Open rates'!BG12*0.87*0.9+25</f>
        <v>14745.4</v>
      </c>
      <c r="BH12" s="57">
        <f>'BAR BB| Open rates'!BH12*0.87*0.9+25</f>
        <v>13962.4</v>
      </c>
      <c r="BI12" s="57">
        <f>'BAR BB| Open rates'!BI12*0.87*0.9+25</f>
        <v>13962.4</v>
      </c>
      <c r="BJ12" s="57">
        <f>'BAR BB| Open rates'!BJ12*0.87*0.9+25</f>
        <v>14745.4</v>
      </c>
      <c r="BK12" s="57">
        <f>'BAR BB| Open rates'!BK12*0.87*0.9+25</f>
        <v>13962.4</v>
      </c>
      <c r="BL12" s="57">
        <f>'BAR BB| Open rates'!BL12*0.87*0.9+25</f>
        <v>14745.4</v>
      </c>
      <c r="BM12" s="57">
        <f>'BAR BB| Open rates'!BM12*0.87*0.9+25</f>
        <v>13962.4</v>
      </c>
      <c r="BN12" s="57">
        <f>'BAR BB| Open rates'!BN12*0.87*0.9+25</f>
        <v>14745.4</v>
      </c>
      <c r="BO12" s="57">
        <f>'BAR BB| Open rates'!BO12*0.87*0.9+25</f>
        <v>17642.5</v>
      </c>
      <c r="BP12" s="57">
        <f>'BAR BB| Open rates'!BP12*0.87*0.9+25</f>
        <v>19365.100000000002</v>
      </c>
    </row>
    <row r="13" spans="1:68" s="36" customFormat="1" ht="12" customHeight="1" x14ac:dyDescent="0.2">
      <c r="A13" s="237">
        <v>2</v>
      </c>
      <c r="B13" s="57">
        <f>'BAR BB| Open rates'!B13*0.87*0.9+25</f>
        <v>18660.400000000001</v>
      </c>
      <c r="C13" s="57">
        <f>'BAR BB| Open rates'!C13*0.87*0.9+25</f>
        <v>17877.400000000001</v>
      </c>
      <c r="D13" s="57">
        <f>'BAR BB| Open rates'!D13*0.87*0.9+25</f>
        <v>18660.400000000001</v>
      </c>
      <c r="E13" s="57">
        <f>'BAR BB| Open rates'!E13*0.87*0.9+25</f>
        <v>17877.400000000001</v>
      </c>
      <c r="F13" s="57">
        <f>'BAR BB| Open rates'!F13*0.87*0.9+25</f>
        <v>20774.5</v>
      </c>
      <c r="G13" s="57">
        <f>'BAR BB| Open rates'!G13*0.87*0.9+25</f>
        <v>18660.400000000001</v>
      </c>
      <c r="H13" s="57">
        <f>'BAR BB| Open rates'!H13*0.87*0.9+25</f>
        <v>18660.400000000001</v>
      </c>
      <c r="I13" s="57">
        <f>'BAR BB| Open rates'!I13*0.87*0.9+25</f>
        <v>24063.100000000002</v>
      </c>
      <c r="J13" s="57">
        <f>'BAR BB| Open rates'!J13*0.87*0.9+25</f>
        <v>39018.400000000001</v>
      </c>
      <c r="K13" s="57">
        <f>'BAR BB| Open rates'!K13*0.87*0.9+25</f>
        <v>20774.5</v>
      </c>
      <c r="L13" s="57">
        <f>'BAR BB| Open rates'!L13*0.87*0.9+25</f>
        <v>22497.100000000002</v>
      </c>
      <c r="M13" s="57">
        <f>'BAR BB| Open rates'!M13*0.87*0.9+25</f>
        <v>20774.5</v>
      </c>
      <c r="N13" s="57">
        <f>'BAR BB| Open rates'!N13*0.87*0.9+25</f>
        <v>24063.100000000002</v>
      </c>
      <c r="O13" s="57">
        <f>'BAR BB| Open rates'!O13*0.87*0.9+25</f>
        <v>25629.100000000002</v>
      </c>
      <c r="P13" s="57">
        <f>'BAR BB| Open rates'!P13*0.87*0.9+25</f>
        <v>24063.100000000002</v>
      </c>
      <c r="Q13" s="57">
        <f>'BAR BB| Open rates'!Q13*0.87*0.9+25</f>
        <v>25629.100000000002</v>
      </c>
      <c r="R13" s="57">
        <f>'BAR BB| Open rates'!R13*0.87*0.9+25</f>
        <v>24063.100000000002</v>
      </c>
      <c r="S13" s="57">
        <f>'BAR BB| Open rates'!S13*0.87*0.9+25</f>
        <v>25629.100000000002</v>
      </c>
      <c r="T13" s="57">
        <f>'BAR BB| Open rates'!T13*0.87*0.9+25</f>
        <v>24063.100000000002</v>
      </c>
      <c r="U13" s="57">
        <f>'BAR BB| Open rates'!U13*0.87*0.9+25</f>
        <v>25629.100000000002</v>
      </c>
      <c r="V13" s="57">
        <f>'BAR BB| Open rates'!V13*0.87*0.9+25</f>
        <v>24063.100000000002</v>
      </c>
      <c r="W13" s="57">
        <f>'BAR BB| Open rates'!W13*0.87*0.9+25</f>
        <v>25629.100000000002</v>
      </c>
      <c r="X13" s="57">
        <f>'BAR BB| Open rates'!X13*0.87*0.9+25</f>
        <v>24063.100000000002</v>
      </c>
      <c r="Y13" s="57">
        <f>'BAR BB| Open rates'!Y13*0.87*0.9+25</f>
        <v>25629.100000000002</v>
      </c>
      <c r="Z13" s="57">
        <f>'BAR BB| Open rates'!Z13*0.87*0.9+25</f>
        <v>24063.100000000002</v>
      </c>
      <c r="AA13" s="57">
        <f>'BAR BB| Open rates'!AA13*0.87*0.9+25</f>
        <v>25629.100000000002</v>
      </c>
      <c r="AB13" s="57">
        <f>'BAR BB| Open rates'!AB13*0.87*0.9+25</f>
        <v>24063.100000000002</v>
      </c>
      <c r="AC13" s="57">
        <f>'BAR BB| Open rates'!AC13*0.87*0.9+25</f>
        <v>25629.100000000002</v>
      </c>
      <c r="AD13" s="57">
        <f>'BAR BB| Open rates'!AD13*0.87*0.9+25</f>
        <v>20774.5</v>
      </c>
      <c r="AE13" s="57">
        <f>'BAR BB| Open rates'!AE13*0.87*0.9+25</f>
        <v>22497.100000000002</v>
      </c>
      <c r="AF13" s="57">
        <f>'BAR BB| Open rates'!AF13*0.87*0.9+25</f>
        <v>20774.5</v>
      </c>
      <c r="AG13" s="57">
        <f>'BAR BB| Open rates'!AG13*0.87*0.9+25</f>
        <v>22497.100000000002</v>
      </c>
      <c r="AH13" s="57">
        <f>'BAR BB| Open rates'!AH13*0.87*0.9+25</f>
        <v>22497.100000000002</v>
      </c>
      <c r="AI13" s="57">
        <f>'BAR BB| Open rates'!AI13*0.87*0.9+25</f>
        <v>20774.5</v>
      </c>
      <c r="AJ13" s="57">
        <f>'BAR BB| Open rates'!AJ13*0.87*0.9+25</f>
        <v>22497.100000000002</v>
      </c>
      <c r="AK13" s="57">
        <f>'BAR BB| Open rates'!AK13*0.87*0.9+25</f>
        <v>20774.5</v>
      </c>
      <c r="AL13" s="57">
        <f>'BAR BB| Open rates'!AL13*0.87*0.9+25</f>
        <v>22497.100000000002</v>
      </c>
      <c r="AM13" s="57">
        <f>'BAR BB| Open rates'!AM13*0.87*0.9+25</f>
        <v>20774.5</v>
      </c>
      <c r="AN13" s="57">
        <f>'BAR BB| Open rates'!AN13*0.87*0.9+25</f>
        <v>22497.100000000002</v>
      </c>
      <c r="AO13" s="57">
        <f>'BAR BB| Open rates'!AO13*0.87*0.9+25</f>
        <v>20774.5</v>
      </c>
      <c r="AP13" s="57">
        <f>'BAR BB| Open rates'!AP13*0.87*0.9+25</f>
        <v>19443.400000000001</v>
      </c>
      <c r="AQ13" s="57">
        <f>'BAR BB| Open rates'!AQ13*0.87*0.9+25</f>
        <v>17877.400000000001</v>
      </c>
      <c r="AR13" s="57">
        <f>'BAR BB| Open rates'!AR13*0.87*0.9+25</f>
        <v>19443.400000000001</v>
      </c>
      <c r="AS13" s="57">
        <f>'BAR BB| Open rates'!AS13*0.87*0.9+25</f>
        <v>17877.400000000001</v>
      </c>
      <c r="AT13" s="57">
        <f>'BAR BB| Open rates'!AT13*0.87*0.9+25</f>
        <v>19443.400000000001</v>
      </c>
      <c r="AU13" s="57">
        <f>'BAR BB| Open rates'!AU13*0.87*0.9+25</f>
        <v>17877.400000000001</v>
      </c>
      <c r="AV13" s="57">
        <f>'BAR BB| Open rates'!AV13*0.87*0.9+25</f>
        <v>19443.400000000001</v>
      </c>
      <c r="AW13" s="57">
        <f>'BAR BB| Open rates'!AW13*0.87*0.9+25</f>
        <v>17877.400000000001</v>
      </c>
      <c r="AX13" s="57">
        <f>'BAR BB| Open rates'!AX13*0.87*0.9+25</f>
        <v>19443.400000000001</v>
      </c>
      <c r="AY13" s="57">
        <f>'BAR BB| Open rates'!AY13*0.87*0.9+25</f>
        <v>20774.5</v>
      </c>
      <c r="AZ13" s="57">
        <f>'BAR BB| Open rates'!AZ13*0.87*0.9+25</f>
        <v>22497.100000000002</v>
      </c>
      <c r="BA13" s="57">
        <f>'BAR BB| Open rates'!BA13*0.87*0.9+25</f>
        <v>17094.400000000001</v>
      </c>
      <c r="BB13" s="57">
        <f>'BAR BB| Open rates'!BB13*0.87*0.9+25</f>
        <v>16311.4</v>
      </c>
      <c r="BC13" s="57">
        <f>'BAR BB| Open rates'!BC13*0.87*0.9+25</f>
        <v>17094.400000000001</v>
      </c>
      <c r="BD13" s="57">
        <f>'BAR BB| Open rates'!BD13*0.87*0.9+25</f>
        <v>16311.4</v>
      </c>
      <c r="BE13" s="57">
        <f>'BAR BB| Open rates'!BE13*0.87*0.9+25</f>
        <v>17094.400000000001</v>
      </c>
      <c r="BF13" s="57">
        <f>'BAR BB| Open rates'!BF13*0.87*0.9+25</f>
        <v>16311.4</v>
      </c>
      <c r="BG13" s="57">
        <f>'BAR BB| Open rates'!BG13*0.87*0.9+25</f>
        <v>17094.400000000001</v>
      </c>
      <c r="BH13" s="57">
        <f>'BAR BB| Open rates'!BH13*0.87*0.9+25</f>
        <v>16311.4</v>
      </c>
      <c r="BI13" s="57">
        <f>'BAR BB| Open rates'!BI13*0.87*0.9+25</f>
        <v>16311.4</v>
      </c>
      <c r="BJ13" s="57">
        <f>'BAR BB| Open rates'!BJ13*0.87*0.9+25</f>
        <v>17094.400000000001</v>
      </c>
      <c r="BK13" s="57">
        <f>'BAR BB| Open rates'!BK13*0.87*0.9+25</f>
        <v>16311.4</v>
      </c>
      <c r="BL13" s="57">
        <f>'BAR BB| Open rates'!BL13*0.87*0.9+25</f>
        <v>17094.400000000001</v>
      </c>
      <c r="BM13" s="57">
        <f>'BAR BB| Open rates'!BM13*0.87*0.9+25</f>
        <v>16311.4</v>
      </c>
      <c r="BN13" s="57">
        <f>'BAR BB| Open rates'!BN13*0.87*0.9+25</f>
        <v>17094.400000000001</v>
      </c>
      <c r="BO13" s="57">
        <f>'BAR BB| Open rates'!BO13*0.87*0.9+25</f>
        <v>19991.5</v>
      </c>
      <c r="BP13" s="57">
        <f>'BAR BB| Open rates'!BP13*0.87*0.9+25</f>
        <v>21714.100000000002</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rates'!B15*0.87*0.9+25</f>
        <v>21009.4</v>
      </c>
      <c r="C15" s="57">
        <f>'BAR BB| Open rates'!C15*0.87*0.9+25</f>
        <v>20226.400000000001</v>
      </c>
      <c r="D15" s="57">
        <f>'BAR BB| Open rates'!D15*0.87*0.9+25</f>
        <v>21009.4</v>
      </c>
      <c r="E15" s="57">
        <f>'BAR BB| Open rates'!E15*0.87*0.9+25</f>
        <v>20226.400000000001</v>
      </c>
      <c r="F15" s="57">
        <f>'BAR BB| Open rates'!F15*0.87*0.9+25</f>
        <v>23123.5</v>
      </c>
      <c r="G15" s="57">
        <f>'BAR BB| Open rates'!G15*0.87*0.9+25</f>
        <v>21009.4</v>
      </c>
      <c r="H15" s="57">
        <f>'BAR BB| Open rates'!H15*0.87*0.9+25</f>
        <v>24924.400000000001</v>
      </c>
      <c r="I15" s="57">
        <f>'BAR BB| Open rates'!I15*0.87*0.9+25</f>
        <v>30327.100000000002</v>
      </c>
      <c r="J15" s="57">
        <f>'BAR BB| Open rates'!J15*0.87*0.9+25</f>
        <v>45282.400000000001</v>
      </c>
      <c r="K15" s="57">
        <f>'BAR BB| Open rates'!K15*0.87*0.9+25</f>
        <v>27038.5</v>
      </c>
      <c r="L15" s="57">
        <f>'BAR BB| Open rates'!L15*0.87*0.9+25</f>
        <v>28761.100000000002</v>
      </c>
      <c r="M15" s="57">
        <f>'BAR BB| Open rates'!M15*0.87*0.9+25</f>
        <v>27038.5</v>
      </c>
      <c r="N15" s="57">
        <f>'BAR BB| Open rates'!N15*0.87*0.9+25</f>
        <v>30327.100000000002</v>
      </c>
      <c r="O15" s="57">
        <f>'BAR BB| Open rates'!O15*0.87*0.9+25</f>
        <v>31893.100000000002</v>
      </c>
      <c r="P15" s="57">
        <f>'BAR BB| Open rates'!P15*0.87*0.9+25</f>
        <v>30327.100000000002</v>
      </c>
      <c r="Q15" s="57">
        <f>'BAR BB| Open rates'!Q15*0.87*0.9+25</f>
        <v>31893.100000000002</v>
      </c>
      <c r="R15" s="57">
        <f>'BAR BB| Open rates'!R15*0.87*0.9+25</f>
        <v>30327.100000000002</v>
      </c>
      <c r="S15" s="57">
        <f>'BAR BB| Open rates'!S15*0.87*0.9+25</f>
        <v>31893.100000000002</v>
      </c>
      <c r="T15" s="57">
        <f>'BAR BB| Open rates'!T15*0.87*0.9+25</f>
        <v>30327.100000000002</v>
      </c>
      <c r="U15" s="57">
        <f>'BAR BB| Open rates'!U15*0.87*0.9+25</f>
        <v>31893.100000000002</v>
      </c>
      <c r="V15" s="57">
        <f>'BAR BB| Open rates'!V15*0.87*0.9+25</f>
        <v>30327.100000000002</v>
      </c>
      <c r="W15" s="57">
        <f>'BAR BB| Open rates'!W15*0.87*0.9+25</f>
        <v>31893.100000000002</v>
      </c>
      <c r="X15" s="57">
        <f>'BAR BB| Open rates'!X15*0.87*0.9+25</f>
        <v>30327.100000000002</v>
      </c>
      <c r="Y15" s="57">
        <f>'BAR BB| Open rates'!Y15*0.87*0.9+25</f>
        <v>31893.100000000002</v>
      </c>
      <c r="Z15" s="57">
        <f>'BAR BB| Open rates'!Z15*0.87*0.9+25</f>
        <v>30327.100000000002</v>
      </c>
      <c r="AA15" s="57">
        <f>'BAR BB| Open rates'!AA15*0.87*0.9+25</f>
        <v>31893.100000000002</v>
      </c>
      <c r="AB15" s="57">
        <f>'BAR BB| Open rates'!AB15*0.87*0.9+25</f>
        <v>30327.100000000002</v>
      </c>
      <c r="AC15" s="57">
        <f>'BAR BB| Open rates'!AC15*0.87*0.9+25</f>
        <v>31893.100000000002</v>
      </c>
      <c r="AD15" s="57">
        <f>'BAR BB| Open rates'!AD15*0.87*0.9+25</f>
        <v>27038.5</v>
      </c>
      <c r="AE15" s="57">
        <f>'BAR BB| Open rates'!AE15*0.87*0.9+25</f>
        <v>28761.100000000002</v>
      </c>
      <c r="AF15" s="57">
        <f>'BAR BB| Open rates'!AF15*0.87*0.9+25</f>
        <v>27038.5</v>
      </c>
      <c r="AG15" s="57">
        <f>'BAR BB| Open rates'!AG15*0.87*0.9+25</f>
        <v>28761.100000000002</v>
      </c>
      <c r="AH15" s="57">
        <f>'BAR BB| Open rates'!AH15*0.87*0.9+25</f>
        <v>28761.100000000002</v>
      </c>
      <c r="AI15" s="57">
        <f>'BAR BB| Open rates'!AI15*0.87*0.9+25</f>
        <v>27038.5</v>
      </c>
      <c r="AJ15" s="57">
        <f>'BAR BB| Open rates'!AJ15*0.87*0.9+25</f>
        <v>28761.100000000002</v>
      </c>
      <c r="AK15" s="57">
        <f>'BAR BB| Open rates'!AK15*0.87*0.9+25</f>
        <v>27038.5</v>
      </c>
      <c r="AL15" s="57">
        <f>'BAR BB| Open rates'!AL15*0.87*0.9+25</f>
        <v>28761.100000000002</v>
      </c>
      <c r="AM15" s="57">
        <f>'BAR BB| Open rates'!AM15*0.87*0.9+25</f>
        <v>27038.5</v>
      </c>
      <c r="AN15" s="57">
        <f>'BAR BB| Open rates'!AN15*0.87*0.9+25</f>
        <v>28761.100000000002</v>
      </c>
      <c r="AO15" s="57">
        <f>'BAR BB| Open rates'!AO15*0.87*0.9+25</f>
        <v>27038.5</v>
      </c>
      <c r="AP15" s="57">
        <f>'BAR BB| Open rates'!AP15*0.87*0.9+25</f>
        <v>24924.400000000001</v>
      </c>
      <c r="AQ15" s="57">
        <f>'BAR BB| Open rates'!AQ15*0.87*0.9+25</f>
        <v>23358.400000000001</v>
      </c>
      <c r="AR15" s="57">
        <f>'BAR BB| Open rates'!AR15*0.87*0.9+25</f>
        <v>24924.400000000001</v>
      </c>
      <c r="AS15" s="57">
        <f>'BAR BB| Open rates'!AS15*0.87*0.9+25</f>
        <v>23358.400000000001</v>
      </c>
      <c r="AT15" s="57">
        <f>'BAR BB| Open rates'!AT15*0.87*0.9+25</f>
        <v>24924.400000000001</v>
      </c>
      <c r="AU15" s="57">
        <f>'BAR BB| Open rates'!AU15*0.87*0.9+25</f>
        <v>23358.400000000001</v>
      </c>
      <c r="AV15" s="57">
        <f>'BAR BB| Open rates'!AV15*0.87*0.9+25</f>
        <v>24924.400000000001</v>
      </c>
      <c r="AW15" s="57">
        <f>'BAR BB| Open rates'!AW15*0.87*0.9+25</f>
        <v>23358.400000000001</v>
      </c>
      <c r="AX15" s="57">
        <f>'BAR BB| Open rates'!AX15*0.87*0.9+25</f>
        <v>24924.400000000001</v>
      </c>
      <c r="AY15" s="57">
        <f>'BAR BB| Open rates'!AY15*0.87*0.9+25</f>
        <v>26255.5</v>
      </c>
      <c r="AZ15" s="57">
        <f>'BAR BB| Open rates'!AZ15*0.87*0.9+25</f>
        <v>27978.100000000002</v>
      </c>
      <c r="BA15" s="57">
        <f>'BAR BB| Open rates'!BA15*0.87*0.9+25</f>
        <v>22575.4</v>
      </c>
      <c r="BB15" s="57">
        <f>'BAR BB| Open rates'!BB15*0.87*0.9+25</f>
        <v>21009.4</v>
      </c>
      <c r="BC15" s="57">
        <f>'BAR BB| Open rates'!BC15*0.87*0.9+25</f>
        <v>21792.400000000001</v>
      </c>
      <c r="BD15" s="57">
        <f>'BAR BB| Open rates'!BD15*0.87*0.9+25</f>
        <v>21009.4</v>
      </c>
      <c r="BE15" s="57">
        <f>'BAR BB| Open rates'!BE15*0.87*0.9+25</f>
        <v>21792.400000000001</v>
      </c>
      <c r="BF15" s="57">
        <f>'BAR BB| Open rates'!BF15*0.87*0.9+25</f>
        <v>21009.4</v>
      </c>
      <c r="BG15" s="57">
        <f>'BAR BB| Open rates'!BG15*0.87*0.9+25</f>
        <v>21792.400000000001</v>
      </c>
      <c r="BH15" s="57">
        <f>'BAR BB| Open rates'!BH15*0.87*0.9+25</f>
        <v>21009.4</v>
      </c>
      <c r="BI15" s="57">
        <f>'BAR BB| Open rates'!BI15*0.87*0.9+25</f>
        <v>21009.4</v>
      </c>
      <c r="BJ15" s="57">
        <f>'BAR BB| Open rates'!BJ15*0.87*0.9+25</f>
        <v>21792.400000000001</v>
      </c>
      <c r="BK15" s="57">
        <f>'BAR BB| Open rates'!BK15*0.87*0.9+25</f>
        <v>21009.4</v>
      </c>
      <c r="BL15" s="57">
        <f>'BAR BB| Open rates'!BL15*0.87*0.9+25</f>
        <v>21792.400000000001</v>
      </c>
      <c r="BM15" s="57">
        <f>'BAR BB| Open rates'!BM15*0.87*0.9+25</f>
        <v>21009.4</v>
      </c>
      <c r="BN15" s="57">
        <f>'BAR BB| Open rates'!BN15*0.87*0.9+25</f>
        <v>21792.400000000001</v>
      </c>
      <c r="BO15" s="57">
        <f>'BAR BB| Open rates'!BO15*0.87*0.9+25</f>
        <v>24689.5</v>
      </c>
      <c r="BP15" s="57">
        <f>'BAR BB| Open rates'!BP15*0.87*0.9+25</f>
        <v>26412.100000000002</v>
      </c>
    </row>
    <row r="16" spans="1:68" s="36" customFormat="1" ht="12" customHeight="1" x14ac:dyDescent="0.2">
      <c r="A16" s="237">
        <v>2</v>
      </c>
      <c r="B16" s="57">
        <f>'BAR BB| Open rates'!B16*0.87*0.9+25</f>
        <v>23358.400000000001</v>
      </c>
      <c r="C16" s="57">
        <f>'BAR BB| Open rates'!C16*0.87*0.9+25</f>
        <v>22575.4</v>
      </c>
      <c r="D16" s="57">
        <f>'BAR BB| Open rates'!D16*0.87*0.9+25</f>
        <v>23358.400000000001</v>
      </c>
      <c r="E16" s="57">
        <f>'BAR BB| Open rates'!E16*0.87*0.9+25</f>
        <v>22575.4</v>
      </c>
      <c r="F16" s="57">
        <f>'BAR BB| Open rates'!F16*0.87*0.9+25</f>
        <v>25472.5</v>
      </c>
      <c r="G16" s="57">
        <f>'BAR BB| Open rates'!G16*0.87*0.9+25</f>
        <v>23358.400000000001</v>
      </c>
      <c r="H16" s="57">
        <f>'BAR BB| Open rates'!H16*0.87*0.9+25</f>
        <v>27273.4</v>
      </c>
      <c r="I16" s="57">
        <f>'BAR BB| Open rates'!I16*0.87*0.9+25</f>
        <v>32676.100000000002</v>
      </c>
      <c r="J16" s="57">
        <f>'BAR BB| Open rates'!J16*0.87*0.9+25</f>
        <v>47631.4</v>
      </c>
      <c r="K16" s="57">
        <f>'BAR BB| Open rates'!K16*0.87*0.9+25</f>
        <v>29387.5</v>
      </c>
      <c r="L16" s="57">
        <f>'BAR BB| Open rates'!L16*0.87*0.9+25</f>
        <v>31110.100000000002</v>
      </c>
      <c r="M16" s="57">
        <f>'BAR BB| Open rates'!M16*0.87*0.9+25</f>
        <v>29387.5</v>
      </c>
      <c r="N16" s="57">
        <f>'BAR BB| Open rates'!N16*0.87*0.9+25</f>
        <v>32676.100000000002</v>
      </c>
      <c r="O16" s="57">
        <f>'BAR BB| Open rates'!O16*0.87*0.9+25</f>
        <v>34242.1</v>
      </c>
      <c r="P16" s="57">
        <f>'BAR BB| Open rates'!P16*0.87*0.9+25</f>
        <v>32676.100000000002</v>
      </c>
      <c r="Q16" s="57">
        <f>'BAR BB| Open rates'!Q16*0.87*0.9+25</f>
        <v>34242.1</v>
      </c>
      <c r="R16" s="57">
        <f>'BAR BB| Open rates'!R16*0.87*0.9+25</f>
        <v>32676.100000000002</v>
      </c>
      <c r="S16" s="57">
        <f>'BAR BB| Open rates'!S16*0.87*0.9+25</f>
        <v>34242.1</v>
      </c>
      <c r="T16" s="57">
        <f>'BAR BB| Open rates'!T16*0.87*0.9+25</f>
        <v>32676.100000000002</v>
      </c>
      <c r="U16" s="57">
        <f>'BAR BB| Open rates'!U16*0.87*0.9+25</f>
        <v>34242.1</v>
      </c>
      <c r="V16" s="57">
        <f>'BAR BB| Open rates'!V16*0.87*0.9+25</f>
        <v>32676.100000000002</v>
      </c>
      <c r="W16" s="57">
        <f>'BAR BB| Open rates'!W16*0.87*0.9+25</f>
        <v>34242.1</v>
      </c>
      <c r="X16" s="57">
        <f>'BAR BB| Open rates'!X16*0.87*0.9+25</f>
        <v>32676.100000000002</v>
      </c>
      <c r="Y16" s="57">
        <f>'BAR BB| Open rates'!Y16*0.87*0.9+25</f>
        <v>34242.1</v>
      </c>
      <c r="Z16" s="57">
        <f>'BAR BB| Open rates'!Z16*0.87*0.9+25</f>
        <v>32676.100000000002</v>
      </c>
      <c r="AA16" s="57">
        <f>'BAR BB| Open rates'!AA16*0.87*0.9+25</f>
        <v>34242.1</v>
      </c>
      <c r="AB16" s="57">
        <f>'BAR BB| Open rates'!AB16*0.87*0.9+25</f>
        <v>32676.100000000002</v>
      </c>
      <c r="AC16" s="57">
        <f>'BAR BB| Open rates'!AC16*0.87*0.9+25</f>
        <v>34242.1</v>
      </c>
      <c r="AD16" s="57">
        <f>'BAR BB| Open rates'!AD16*0.87*0.9+25</f>
        <v>29387.5</v>
      </c>
      <c r="AE16" s="57">
        <f>'BAR BB| Open rates'!AE16*0.87*0.9+25</f>
        <v>31110.100000000002</v>
      </c>
      <c r="AF16" s="57">
        <f>'BAR BB| Open rates'!AF16*0.87*0.9+25</f>
        <v>29387.5</v>
      </c>
      <c r="AG16" s="57">
        <f>'BAR BB| Open rates'!AG16*0.87*0.9+25</f>
        <v>31110.100000000002</v>
      </c>
      <c r="AH16" s="57">
        <f>'BAR BB| Open rates'!AH16*0.87*0.9+25</f>
        <v>31110.100000000002</v>
      </c>
      <c r="AI16" s="57">
        <f>'BAR BB| Open rates'!AI16*0.87*0.9+25</f>
        <v>29387.5</v>
      </c>
      <c r="AJ16" s="57">
        <f>'BAR BB| Open rates'!AJ16*0.87*0.9+25</f>
        <v>31110.100000000002</v>
      </c>
      <c r="AK16" s="57">
        <f>'BAR BB| Open rates'!AK16*0.87*0.9+25</f>
        <v>29387.5</v>
      </c>
      <c r="AL16" s="57">
        <f>'BAR BB| Open rates'!AL16*0.87*0.9+25</f>
        <v>31110.100000000002</v>
      </c>
      <c r="AM16" s="57">
        <f>'BAR BB| Open rates'!AM16*0.87*0.9+25</f>
        <v>29387.5</v>
      </c>
      <c r="AN16" s="57">
        <f>'BAR BB| Open rates'!AN16*0.87*0.9+25</f>
        <v>31110.100000000002</v>
      </c>
      <c r="AO16" s="57">
        <f>'BAR BB| Open rates'!AO16*0.87*0.9+25</f>
        <v>29387.5</v>
      </c>
      <c r="AP16" s="57">
        <f>'BAR BB| Open rates'!AP16*0.87*0.9+25</f>
        <v>27273.4</v>
      </c>
      <c r="AQ16" s="57">
        <f>'BAR BB| Open rates'!AQ16*0.87*0.9+25</f>
        <v>25707.4</v>
      </c>
      <c r="AR16" s="57">
        <f>'BAR BB| Open rates'!AR16*0.87*0.9+25</f>
        <v>27273.4</v>
      </c>
      <c r="AS16" s="57">
        <f>'BAR BB| Open rates'!AS16*0.87*0.9+25</f>
        <v>25707.4</v>
      </c>
      <c r="AT16" s="57">
        <f>'BAR BB| Open rates'!AT16*0.87*0.9+25</f>
        <v>27273.4</v>
      </c>
      <c r="AU16" s="57">
        <f>'BAR BB| Open rates'!AU16*0.87*0.9+25</f>
        <v>25707.4</v>
      </c>
      <c r="AV16" s="57">
        <f>'BAR BB| Open rates'!AV16*0.87*0.9+25</f>
        <v>27273.4</v>
      </c>
      <c r="AW16" s="57">
        <f>'BAR BB| Open rates'!AW16*0.87*0.9+25</f>
        <v>25707.4</v>
      </c>
      <c r="AX16" s="57">
        <f>'BAR BB| Open rates'!AX16*0.87*0.9+25</f>
        <v>27273.4</v>
      </c>
      <c r="AY16" s="57">
        <f>'BAR BB| Open rates'!AY16*0.87*0.9+25</f>
        <v>28604.5</v>
      </c>
      <c r="AZ16" s="57">
        <f>'BAR BB| Open rates'!AZ16*0.87*0.9+25</f>
        <v>30327.100000000002</v>
      </c>
      <c r="BA16" s="57">
        <f>'BAR BB| Open rates'!BA16*0.87*0.9+25</f>
        <v>24924.400000000001</v>
      </c>
      <c r="BB16" s="57">
        <f>'BAR BB| Open rates'!BB16*0.87*0.9+25</f>
        <v>23358.400000000001</v>
      </c>
      <c r="BC16" s="57">
        <f>'BAR BB| Open rates'!BC16*0.87*0.9+25</f>
        <v>24141.4</v>
      </c>
      <c r="BD16" s="57">
        <f>'BAR BB| Open rates'!BD16*0.87*0.9+25</f>
        <v>23358.400000000001</v>
      </c>
      <c r="BE16" s="57">
        <f>'BAR BB| Open rates'!BE16*0.87*0.9+25</f>
        <v>24141.4</v>
      </c>
      <c r="BF16" s="57">
        <f>'BAR BB| Open rates'!BF16*0.87*0.9+25</f>
        <v>23358.400000000001</v>
      </c>
      <c r="BG16" s="57">
        <f>'BAR BB| Open rates'!BG16*0.87*0.9+25</f>
        <v>24141.4</v>
      </c>
      <c r="BH16" s="57">
        <f>'BAR BB| Open rates'!BH16*0.87*0.9+25</f>
        <v>23358.400000000001</v>
      </c>
      <c r="BI16" s="57">
        <f>'BAR BB| Open rates'!BI16*0.87*0.9+25</f>
        <v>23358.400000000001</v>
      </c>
      <c r="BJ16" s="57">
        <f>'BAR BB| Open rates'!BJ16*0.87*0.9+25</f>
        <v>24141.4</v>
      </c>
      <c r="BK16" s="57">
        <f>'BAR BB| Open rates'!BK16*0.87*0.9+25</f>
        <v>23358.400000000001</v>
      </c>
      <c r="BL16" s="57">
        <f>'BAR BB| Open rates'!BL16*0.87*0.9+25</f>
        <v>24141.4</v>
      </c>
      <c r="BM16" s="57">
        <f>'BAR BB| Open rates'!BM16*0.87*0.9+25</f>
        <v>23358.400000000001</v>
      </c>
      <c r="BN16" s="57">
        <f>'BAR BB| Open rates'!BN16*0.87*0.9+25</f>
        <v>24141.4</v>
      </c>
      <c r="BO16" s="57">
        <f>'BAR BB| Open rates'!BO16*0.87*0.9+25</f>
        <v>27038.5</v>
      </c>
      <c r="BP16" s="57">
        <f>'BAR BB| Open rates'!BP16*0.87*0.9+25</f>
        <v>28761.100000000002</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rates'!B18*0.87*0.9+25</f>
        <v>21870.7</v>
      </c>
      <c r="C18" s="57">
        <f>'BAR BB| Open rates'!C18*0.87*0.9+25</f>
        <v>21087.7</v>
      </c>
      <c r="D18" s="57">
        <f>'BAR BB| Open rates'!D18*0.87*0.9+25</f>
        <v>21870.7</v>
      </c>
      <c r="E18" s="57">
        <f>'BAR BB| Open rates'!E18*0.87*0.9+25</f>
        <v>21087.7</v>
      </c>
      <c r="F18" s="57">
        <f>'BAR BB| Open rates'!F18*0.87*0.9+25</f>
        <v>23984.799999999999</v>
      </c>
      <c r="G18" s="57">
        <f>'BAR BB| Open rates'!G18*0.87*0.9+25</f>
        <v>21870.7</v>
      </c>
      <c r="H18" s="57">
        <f>'BAR BB| Open rates'!H18*0.87*0.9+25</f>
        <v>25707.4</v>
      </c>
      <c r="I18" s="57">
        <f>'BAR BB| Open rates'!I18*0.87*0.9+25</f>
        <v>31110.100000000002</v>
      </c>
      <c r="J18" s="57">
        <f>'BAR BB| Open rates'!J18*0.87*0.9+25</f>
        <v>46065.4</v>
      </c>
      <c r="K18" s="57">
        <f>'BAR BB| Open rates'!K18*0.87*0.9+25</f>
        <v>27821.5</v>
      </c>
      <c r="L18" s="57">
        <f>'BAR BB| Open rates'!L18*0.87*0.9+25</f>
        <v>29544.100000000002</v>
      </c>
      <c r="M18" s="57">
        <f>'BAR BB| Open rates'!M18*0.87*0.9+25</f>
        <v>27821.5</v>
      </c>
      <c r="N18" s="57">
        <f>'BAR BB| Open rates'!N18*0.87*0.9+25</f>
        <v>31110.100000000002</v>
      </c>
      <c r="O18" s="57">
        <f>'BAR BB| Open rates'!O18*0.87*0.9+25</f>
        <v>32676.100000000002</v>
      </c>
      <c r="P18" s="57">
        <f>'BAR BB| Open rates'!P18*0.87*0.9+25</f>
        <v>31110.100000000002</v>
      </c>
      <c r="Q18" s="57">
        <f>'BAR BB| Open rates'!Q18*0.87*0.9+25</f>
        <v>32676.100000000002</v>
      </c>
      <c r="R18" s="57">
        <f>'BAR BB| Open rates'!R18*0.87*0.9+25</f>
        <v>31110.100000000002</v>
      </c>
      <c r="S18" s="57">
        <f>'BAR BB| Open rates'!S18*0.87*0.9+25</f>
        <v>32676.100000000002</v>
      </c>
      <c r="T18" s="57">
        <f>'BAR BB| Open rates'!T18*0.87*0.9+25</f>
        <v>31110.100000000002</v>
      </c>
      <c r="U18" s="57">
        <f>'BAR BB| Open rates'!U18*0.87*0.9+25</f>
        <v>32676.100000000002</v>
      </c>
      <c r="V18" s="57">
        <f>'BAR BB| Open rates'!V18*0.87*0.9+25</f>
        <v>31110.100000000002</v>
      </c>
      <c r="W18" s="57">
        <f>'BAR BB| Open rates'!W18*0.87*0.9+25</f>
        <v>32676.100000000002</v>
      </c>
      <c r="X18" s="57">
        <f>'BAR BB| Open rates'!X18*0.87*0.9+25</f>
        <v>31110.100000000002</v>
      </c>
      <c r="Y18" s="57">
        <f>'BAR BB| Open rates'!Y18*0.87*0.9+25</f>
        <v>32676.100000000002</v>
      </c>
      <c r="Z18" s="57">
        <f>'BAR BB| Open rates'!Z18*0.87*0.9+25</f>
        <v>31110.100000000002</v>
      </c>
      <c r="AA18" s="57">
        <f>'BAR BB| Open rates'!AA18*0.87*0.9+25</f>
        <v>32676.100000000002</v>
      </c>
      <c r="AB18" s="57">
        <f>'BAR BB| Open rates'!AB18*0.87*0.9+25</f>
        <v>31110.100000000002</v>
      </c>
      <c r="AC18" s="57">
        <f>'BAR BB| Open rates'!AC18*0.87*0.9+25</f>
        <v>32676.100000000002</v>
      </c>
      <c r="AD18" s="57">
        <f>'BAR BB| Open rates'!AD18*0.87*0.9+25</f>
        <v>27821.5</v>
      </c>
      <c r="AE18" s="57">
        <f>'BAR BB| Open rates'!AE18*0.87*0.9+25</f>
        <v>29544.100000000002</v>
      </c>
      <c r="AF18" s="57">
        <f>'BAR BB| Open rates'!AF18*0.87*0.9+25</f>
        <v>27821.5</v>
      </c>
      <c r="AG18" s="57">
        <f>'BAR BB| Open rates'!AG18*0.87*0.9+25</f>
        <v>29544.100000000002</v>
      </c>
      <c r="AH18" s="57">
        <f>'BAR BB| Open rates'!AH18*0.87*0.9+25</f>
        <v>29544.100000000002</v>
      </c>
      <c r="AI18" s="57">
        <f>'BAR BB| Open rates'!AI18*0.87*0.9+25</f>
        <v>27821.5</v>
      </c>
      <c r="AJ18" s="57">
        <f>'BAR BB| Open rates'!AJ18*0.87*0.9+25</f>
        <v>29544.100000000002</v>
      </c>
      <c r="AK18" s="57">
        <f>'BAR BB| Open rates'!AK18*0.87*0.9+25</f>
        <v>27821.5</v>
      </c>
      <c r="AL18" s="57">
        <f>'BAR BB| Open rates'!AL18*0.87*0.9+25</f>
        <v>29544.100000000002</v>
      </c>
      <c r="AM18" s="57">
        <f>'BAR BB| Open rates'!AM18*0.87*0.9+25</f>
        <v>27821.5</v>
      </c>
      <c r="AN18" s="57">
        <f>'BAR BB| Open rates'!AN18*0.87*0.9+25</f>
        <v>29544.100000000002</v>
      </c>
      <c r="AO18" s="57">
        <f>'BAR BB| Open rates'!AO18*0.87*0.9+25</f>
        <v>27821.5</v>
      </c>
      <c r="AP18" s="57">
        <f>'BAR BB| Open rates'!AP18*0.87*0.9+25</f>
        <v>25002.7</v>
      </c>
      <c r="AQ18" s="57">
        <f>'BAR BB| Open rates'!AQ18*0.87*0.9+25</f>
        <v>23436.7</v>
      </c>
      <c r="AR18" s="57">
        <f>'BAR BB| Open rates'!AR18*0.87*0.9+25</f>
        <v>25002.7</v>
      </c>
      <c r="AS18" s="57">
        <f>'BAR BB| Open rates'!AS18*0.87*0.9+25</f>
        <v>23436.7</v>
      </c>
      <c r="AT18" s="57">
        <f>'BAR BB| Open rates'!AT18*0.87*0.9+25</f>
        <v>25002.7</v>
      </c>
      <c r="AU18" s="57">
        <f>'BAR BB| Open rates'!AU18*0.87*0.9+25</f>
        <v>23436.7</v>
      </c>
      <c r="AV18" s="57">
        <f>'BAR BB| Open rates'!AV18*0.87*0.9+25</f>
        <v>25002.7</v>
      </c>
      <c r="AW18" s="57">
        <f>'BAR BB| Open rates'!AW18*0.87*0.9+25</f>
        <v>23436.7</v>
      </c>
      <c r="AX18" s="57">
        <f>'BAR BB| Open rates'!AX18*0.87*0.9+25</f>
        <v>25002.7</v>
      </c>
      <c r="AY18" s="57">
        <f>'BAR BB| Open rates'!AY18*0.87*0.9+25</f>
        <v>26333.8</v>
      </c>
      <c r="AZ18" s="57">
        <f>'BAR BB| Open rates'!AZ18*0.87*0.9+25</f>
        <v>28056.400000000001</v>
      </c>
      <c r="BA18" s="57">
        <f>'BAR BB| Open rates'!BA18*0.87*0.9+25</f>
        <v>22653.7</v>
      </c>
      <c r="BB18" s="57">
        <f>'BAR BB| Open rates'!BB18*0.87*0.9+25</f>
        <v>21087.7</v>
      </c>
      <c r="BC18" s="57">
        <f>'BAR BB| Open rates'!BC18*0.87*0.9+25</f>
        <v>21870.7</v>
      </c>
      <c r="BD18" s="57">
        <f>'BAR BB| Open rates'!BD18*0.87*0.9+25</f>
        <v>21087.7</v>
      </c>
      <c r="BE18" s="57">
        <f>'BAR BB| Open rates'!BE18*0.87*0.9+25</f>
        <v>21870.7</v>
      </c>
      <c r="BF18" s="57">
        <f>'BAR BB| Open rates'!BF18*0.87*0.9+25</f>
        <v>21087.7</v>
      </c>
      <c r="BG18" s="57">
        <f>'BAR BB| Open rates'!BG18*0.87*0.9+25</f>
        <v>21870.7</v>
      </c>
      <c r="BH18" s="57">
        <f>'BAR BB| Open rates'!BH18*0.87*0.9+25</f>
        <v>21087.7</v>
      </c>
      <c r="BI18" s="57">
        <f>'BAR BB| Open rates'!BI18*0.87*0.9+25</f>
        <v>21087.7</v>
      </c>
      <c r="BJ18" s="57">
        <f>'BAR BB| Open rates'!BJ18*0.87*0.9+25</f>
        <v>21870.7</v>
      </c>
      <c r="BK18" s="57">
        <f>'BAR BB| Open rates'!BK18*0.87*0.9+25</f>
        <v>21087.7</v>
      </c>
      <c r="BL18" s="57">
        <f>'BAR BB| Open rates'!BL18*0.87*0.9+25</f>
        <v>21870.7</v>
      </c>
      <c r="BM18" s="57">
        <f>'BAR BB| Open rates'!BM18*0.87*0.9+25</f>
        <v>21087.7</v>
      </c>
      <c r="BN18" s="57">
        <f>'BAR BB| Open rates'!BN18*0.87*0.9+25</f>
        <v>21870.7</v>
      </c>
      <c r="BO18" s="57">
        <f>'BAR BB| Open rates'!BO18*0.87*0.9+25</f>
        <v>24767.8</v>
      </c>
      <c r="BP18" s="57">
        <f>'BAR BB| Open rates'!BP18*0.87*0.9+25</f>
        <v>26490.400000000001</v>
      </c>
    </row>
    <row r="19" spans="1:68" s="36" customFormat="1" ht="12" customHeight="1" x14ac:dyDescent="0.2">
      <c r="A19" s="237">
        <v>2</v>
      </c>
      <c r="B19" s="57">
        <f>'BAR BB| Open rates'!B19*0.87*0.9+25</f>
        <v>24219.7</v>
      </c>
      <c r="C19" s="57">
        <f>'BAR BB| Open rates'!C19*0.87*0.9+25</f>
        <v>23436.7</v>
      </c>
      <c r="D19" s="57">
        <f>'BAR BB| Open rates'!D19*0.87*0.9+25</f>
        <v>24219.7</v>
      </c>
      <c r="E19" s="57">
        <f>'BAR BB| Open rates'!E19*0.87*0.9+25</f>
        <v>23436.7</v>
      </c>
      <c r="F19" s="57">
        <f>'BAR BB| Open rates'!F19*0.87*0.9+25</f>
        <v>26333.8</v>
      </c>
      <c r="G19" s="57">
        <f>'BAR BB| Open rates'!G19*0.87*0.9+25</f>
        <v>24219.7</v>
      </c>
      <c r="H19" s="57">
        <f>'BAR BB| Open rates'!H19*0.87*0.9+25</f>
        <v>28056.400000000001</v>
      </c>
      <c r="I19" s="57">
        <f>'BAR BB| Open rates'!I19*0.87*0.9+25</f>
        <v>33459.1</v>
      </c>
      <c r="J19" s="57">
        <f>'BAR BB| Open rates'!J19*0.87*0.9+25</f>
        <v>48414.400000000001</v>
      </c>
      <c r="K19" s="57">
        <f>'BAR BB| Open rates'!K19*0.87*0.9+25</f>
        <v>30170.5</v>
      </c>
      <c r="L19" s="57">
        <f>'BAR BB| Open rates'!L19*0.87*0.9+25</f>
        <v>31893.100000000002</v>
      </c>
      <c r="M19" s="57">
        <f>'BAR BB| Open rates'!M19*0.87*0.9+25</f>
        <v>30170.5</v>
      </c>
      <c r="N19" s="57">
        <f>'BAR BB| Open rates'!N19*0.87*0.9+25</f>
        <v>33459.1</v>
      </c>
      <c r="O19" s="57">
        <f>'BAR BB| Open rates'!O19*0.87*0.9+25</f>
        <v>35025.1</v>
      </c>
      <c r="P19" s="57">
        <f>'BAR BB| Open rates'!P19*0.87*0.9+25</f>
        <v>33459.1</v>
      </c>
      <c r="Q19" s="57">
        <f>'BAR BB| Open rates'!Q19*0.87*0.9+25</f>
        <v>35025.1</v>
      </c>
      <c r="R19" s="57">
        <f>'BAR BB| Open rates'!R19*0.87*0.9+25</f>
        <v>33459.1</v>
      </c>
      <c r="S19" s="57">
        <f>'BAR BB| Open rates'!S19*0.87*0.9+25</f>
        <v>35025.1</v>
      </c>
      <c r="T19" s="57">
        <f>'BAR BB| Open rates'!T19*0.87*0.9+25</f>
        <v>33459.1</v>
      </c>
      <c r="U19" s="57">
        <f>'BAR BB| Open rates'!U19*0.87*0.9+25</f>
        <v>35025.1</v>
      </c>
      <c r="V19" s="57">
        <f>'BAR BB| Open rates'!V19*0.87*0.9+25</f>
        <v>33459.1</v>
      </c>
      <c r="W19" s="57">
        <f>'BAR BB| Open rates'!W19*0.87*0.9+25</f>
        <v>35025.1</v>
      </c>
      <c r="X19" s="57">
        <f>'BAR BB| Open rates'!X19*0.87*0.9+25</f>
        <v>33459.1</v>
      </c>
      <c r="Y19" s="57">
        <f>'BAR BB| Open rates'!Y19*0.87*0.9+25</f>
        <v>35025.1</v>
      </c>
      <c r="Z19" s="57">
        <f>'BAR BB| Open rates'!Z19*0.87*0.9+25</f>
        <v>33459.1</v>
      </c>
      <c r="AA19" s="57">
        <f>'BAR BB| Open rates'!AA19*0.87*0.9+25</f>
        <v>35025.1</v>
      </c>
      <c r="AB19" s="57">
        <f>'BAR BB| Open rates'!AB19*0.87*0.9+25</f>
        <v>33459.1</v>
      </c>
      <c r="AC19" s="57">
        <f>'BAR BB| Open rates'!AC19*0.87*0.9+25</f>
        <v>35025.1</v>
      </c>
      <c r="AD19" s="57">
        <f>'BAR BB| Open rates'!AD19*0.87*0.9+25</f>
        <v>30170.5</v>
      </c>
      <c r="AE19" s="57">
        <f>'BAR BB| Open rates'!AE19*0.87*0.9+25</f>
        <v>31893.100000000002</v>
      </c>
      <c r="AF19" s="57">
        <f>'BAR BB| Open rates'!AF19*0.87*0.9+25</f>
        <v>30170.5</v>
      </c>
      <c r="AG19" s="57">
        <f>'BAR BB| Open rates'!AG19*0.87*0.9+25</f>
        <v>31893.100000000002</v>
      </c>
      <c r="AH19" s="57">
        <f>'BAR BB| Open rates'!AH19*0.87*0.9+25</f>
        <v>31893.100000000002</v>
      </c>
      <c r="AI19" s="57">
        <f>'BAR BB| Open rates'!AI19*0.87*0.9+25</f>
        <v>30170.5</v>
      </c>
      <c r="AJ19" s="57">
        <f>'BAR BB| Open rates'!AJ19*0.87*0.9+25</f>
        <v>31893.100000000002</v>
      </c>
      <c r="AK19" s="57">
        <f>'BAR BB| Open rates'!AK19*0.87*0.9+25</f>
        <v>30170.5</v>
      </c>
      <c r="AL19" s="57">
        <f>'BAR BB| Open rates'!AL19*0.87*0.9+25</f>
        <v>31893.100000000002</v>
      </c>
      <c r="AM19" s="57">
        <f>'BAR BB| Open rates'!AM19*0.87*0.9+25</f>
        <v>30170.5</v>
      </c>
      <c r="AN19" s="57">
        <f>'BAR BB| Open rates'!AN19*0.87*0.9+25</f>
        <v>31893.100000000002</v>
      </c>
      <c r="AO19" s="57">
        <f>'BAR BB| Open rates'!AO19*0.87*0.9+25</f>
        <v>30170.5</v>
      </c>
      <c r="AP19" s="57">
        <f>'BAR BB| Open rates'!AP19*0.87*0.9+25</f>
        <v>27351.7</v>
      </c>
      <c r="AQ19" s="57">
        <f>'BAR BB| Open rates'!AQ19*0.87*0.9+25</f>
        <v>25785.7</v>
      </c>
      <c r="AR19" s="57">
        <f>'BAR BB| Open rates'!AR19*0.87*0.9+25</f>
        <v>27351.7</v>
      </c>
      <c r="AS19" s="57">
        <f>'BAR BB| Open rates'!AS19*0.87*0.9+25</f>
        <v>25785.7</v>
      </c>
      <c r="AT19" s="57">
        <f>'BAR BB| Open rates'!AT19*0.87*0.9+25</f>
        <v>27351.7</v>
      </c>
      <c r="AU19" s="57">
        <f>'BAR BB| Open rates'!AU19*0.87*0.9+25</f>
        <v>25785.7</v>
      </c>
      <c r="AV19" s="57">
        <f>'BAR BB| Open rates'!AV19*0.87*0.9+25</f>
        <v>27351.7</v>
      </c>
      <c r="AW19" s="57">
        <f>'BAR BB| Open rates'!AW19*0.87*0.9+25</f>
        <v>25785.7</v>
      </c>
      <c r="AX19" s="57">
        <f>'BAR BB| Open rates'!AX19*0.87*0.9+25</f>
        <v>27351.7</v>
      </c>
      <c r="AY19" s="57">
        <f>'BAR BB| Open rates'!AY19*0.87*0.9+25</f>
        <v>28682.799999999999</v>
      </c>
      <c r="AZ19" s="57">
        <f>'BAR BB| Open rates'!AZ19*0.87*0.9+25</f>
        <v>30405.4</v>
      </c>
      <c r="BA19" s="57">
        <f>'BAR BB| Open rates'!BA19*0.87*0.9+25</f>
        <v>25002.7</v>
      </c>
      <c r="BB19" s="57">
        <f>'BAR BB| Open rates'!BB19*0.87*0.9+25</f>
        <v>23436.7</v>
      </c>
      <c r="BC19" s="57">
        <f>'BAR BB| Open rates'!BC19*0.87*0.9+25</f>
        <v>24219.7</v>
      </c>
      <c r="BD19" s="57">
        <f>'BAR BB| Open rates'!BD19*0.87*0.9+25</f>
        <v>23436.7</v>
      </c>
      <c r="BE19" s="57">
        <f>'BAR BB| Open rates'!BE19*0.87*0.9+25</f>
        <v>24219.7</v>
      </c>
      <c r="BF19" s="57">
        <f>'BAR BB| Open rates'!BF19*0.87*0.9+25</f>
        <v>23436.7</v>
      </c>
      <c r="BG19" s="57">
        <f>'BAR BB| Open rates'!BG19*0.87*0.9+25</f>
        <v>24219.7</v>
      </c>
      <c r="BH19" s="57">
        <f>'BAR BB| Open rates'!BH19*0.87*0.9+25</f>
        <v>23436.7</v>
      </c>
      <c r="BI19" s="57">
        <f>'BAR BB| Open rates'!BI19*0.87*0.9+25</f>
        <v>23436.7</v>
      </c>
      <c r="BJ19" s="57">
        <f>'BAR BB| Open rates'!BJ19*0.87*0.9+25</f>
        <v>24219.7</v>
      </c>
      <c r="BK19" s="57">
        <f>'BAR BB| Open rates'!BK19*0.87*0.9+25</f>
        <v>23436.7</v>
      </c>
      <c r="BL19" s="57">
        <f>'BAR BB| Open rates'!BL19*0.87*0.9+25</f>
        <v>24219.7</v>
      </c>
      <c r="BM19" s="57">
        <f>'BAR BB| Open rates'!BM19*0.87*0.9+25</f>
        <v>23436.7</v>
      </c>
      <c r="BN19" s="57">
        <f>'BAR BB| Open rates'!BN19*0.87*0.9+25</f>
        <v>24219.7</v>
      </c>
      <c r="BO19" s="57">
        <f>'BAR BB| Open rates'!BO19*0.87*0.9+25</f>
        <v>27116.799999999999</v>
      </c>
      <c r="BP19" s="57">
        <f>'BAR BB| Open rates'!BP19*0.87*0.9+25</f>
        <v>28839.4</v>
      </c>
    </row>
    <row r="20" spans="1:68"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rates'!B21*0.87*0.9+25</f>
        <v>22262.2</v>
      </c>
      <c r="C21" s="57">
        <f>'BAR BB| Open rates'!C21*0.87*0.9+25</f>
        <v>21479.200000000001</v>
      </c>
      <c r="D21" s="57">
        <f>'BAR BB| Open rates'!D21*0.87*0.9+25</f>
        <v>22262.2</v>
      </c>
      <c r="E21" s="57">
        <f>'BAR BB| Open rates'!E21*0.87*0.9+25</f>
        <v>21479.200000000001</v>
      </c>
      <c r="F21" s="57">
        <f>'BAR BB| Open rates'!F21*0.87*0.9+25</f>
        <v>24376.3</v>
      </c>
      <c r="G21" s="57">
        <f>'BAR BB| Open rates'!G21*0.87*0.9+25</f>
        <v>22262.2</v>
      </c>
      <c r="H21" s="57">
        <f>'BAR BB| Open rates'!H21*0.87*0.9+25</f>
        <v>26490.400000000001</v>
      </c>
      <c r="I21" s="57">
        <f>'BAR BB| Open rates'!I21*0.87*0.9+25</f>
        <v>31893.100000000002</v>
      </c>
      <c r="J21" s="57">
        <f>'BAR BB| Open rates'!J21*0.87*0.9+25</f>
        <v>46848.4</v>
      </c>
      <c r="K21" s="57">
        <f>'BAR BB| Open rates'!K21*0.87*0.9+25</f>
        <v>28604.5</v>
      </c>
      <c r="L21" s="57">
        <f>'BAR BB| Open rates'!L21*0.87*0.9+25</f>
        <v>30327.100000000002</v>
      </c>
      <c r="M21" s="57">
        <f>'BAR BB| Open rates'!M21*0.87*0.9+25</f>
        <v>28604.5</v>
      </c>
      <c r="N21" s="57">
        <f>'BAR BB| Open rates'!N21*0.87*0.9+25</f>
        <v>31893.100000000002</v>
      </c>
      <c r="O21" s="57">
        <f>'BAR BB| Open rates'!O21*0.87*0.9+25</f>
        <v>33459.1</v>
      </c>
      <c r="P21" s="57">
        <f>'BAR BB| Open rates'!P21*0.87*0.9+25</f>
        <v>31893.100000000002</v>
      </c>
      <c r="Q21" s="57">
        <f>'BAR BB| Open rates'!Q21*0.87*0.9+25</f>
        <v>33459.1</v>
      </c>
      <c r="R21" s="57">
        <f>'BAR BB| Open rates'!R21*0.87*0.9+25</f>
        <v>31893.100000000002</v>
      </c>
      <c r="S21" s="57">
        <f>'BAR BB| Open rates'!S21*0.87*0.9+25</f>
        <v>33459.1</v>
      </c>
      <c r="T21" s="57">
        <f>'BAR BB| Open rates'!T21*0.87*0.9+25</f>
        <v>31893.100000000002</v>
      </c>
      <c r="U21" s="57">
        <f>'BAR BB| Open rates'!U21*0.87*0.9+25</f>
        <v>33459.1</v>
      </c>
      <c r="V21" s="57">
        <f>'BAR BB| Open rates'!V21*0.87*0.9+25</f>
        <v>31893.100000000002</v>
      </c>
      <c r="W21" s="57">
        <f>'BAR BB| Open rates'!W21*0.87*0.9+25</f>
        <v>33459.1</v>
      </c>
      <c r="X21" s="57">
        <f>'BAR BB| Open rates'!X21*0.87*0.9+25</f>
        <v>31893.100000000002</v>
      </c>
      <c r="Y21" s="57">
        <f>'BAR BB| Open rates'!Y21*0.87*0.9+25</f>
        <v>33459.1</v>
      </c>
      <c r="Z21" s="57">
        <f>'BAR BB| Open rates'!Z21*0.87*0.9+25</f>
        <v>31893.100000000002</v>
      </c>
      <c r="AA21" s="57">
        <f>'BAR BB| Open rates'!AA21*0.87*0.9+25</f>
        <v>33459.1</v>
      </c>
      <c r="AB21" s="57">
        <f>'BAR BB| Open rates'!AB21*0.87*0.9+25</f>
        <v>31893.100000000002</v>
      </c>
      <c r="AC21" s="57">
        <f>'BAR BB| Open rates'!AC21*0.87*0.9+25</f>
        <v>33459.1</v>
      </c>
      <c r="AD21" s="57">
        <f>'BAR BB| Open rates'!AD21*0.87*0.9+25</f>
        <v>28604.5</v>
      </c>
      <c r="AE21" s="57">
        <f>'BAR BB| Open rates'!AE21*0.87*0.9+25</f>
        <v>30327.100000000002</v>
      </c>
      <c r="AF21" s="57">
        <f>'BAR BB| Open rates'!AF21*0.87*0.9+25</f>
        <v>28604.5</v>
      </c>
      <c r="AG21" s="57">
        <f>'BAR BB| Open rates'!AG21*0.87*0.9+25</f>
        <v>30327.100000000002</v>
      </c>
      <c r="AH21" s="57">
        <f>'BAR BB| Open rates'!AH21*0.87*0.9+25</f>
        <v>30327.100000000002</v>
      </c>
      <c r="AI21" s="57">
        <f>'BAR BB| Open rates'!AI21*0.87*0.9+25</f>
        <v>28604.5</v>
      </c>
      <c r="AJ21" s="57">
        <f>'BAR BB| Open rates'!AJ21*0.87*0.9+25</f>
        <v>30327.100000000002</v>
      </c>
      <c r="AK21" s="57">
        <f>'BAR BB| Open rates'!AK21*0.87*0.9+25</f>
        <v>28604.5</v>
      </c>
      <c r="AL21" s="57">
        <f>'BAR BB| Open rates'!AL21*0.87*0.9+25</f>
        <v>30327.100000000002</v>
      </c>
      <c r="AM21" s="57">
        <f>'BAR BB| Open rates'!AM21*0.87*0.9+25</f>
        <v>28604.5</v>
      </c>
      <c r="AN21" s="57">
        <f>'BAR BB| Open rates'!AN21*0.87*0.9+25</f>
        <v>30327.100000000002</v>
      </c>
      <c r="AO21" s="57">
        <f>'BAR BB| Open rates'!AO21*0.87*0.9+25</f>
        <v>28604.5</v>
      </c>
      <c r="AP21" s="57">
        <f>'BAR BB| Open rates'!AP21*0.87*0.9+25</f>
        <v>25394.2</v>
      </c>
      <c r="AQ21" s="57">
        <f>'BAR BB| Open rates'!AQ21*0.87*0.9+25</f>
        <v>23828.2</v>
      </c>
      <c r="AR21" s="57">
        <f>'BAR BB| Open rates'!AR21*0.87*0.9+25</f>
        <v>25394.2</v>
      </c>
      <c r="AS21" s="57">
        <f>'BAR BB| Open rates'!AS21*0.87*0.9+25</f>
        <v>23828.2</v>
      </c>
      <c r="AT21" s="57">
        <f>'BAR BB| Open rates'!AT21*0.87*0.9+25</f>
        <v>25394.2</v>
      </c>
      <c r="AU21" s="57">
        <f>'BAR BB| Open rates'!AU21*0.87*0.9+25</f>
        <v>23828.2</v>
      </c>
      <c r="AV21" s="57">
        <f>'BAR BB| Open rates'!AV21*0.87*0.9+25</f>
        <v>25394.2</v>
      </c>
      <c r="AW21" s="57">
        <f>'BAR BB| Open rates'!AW21*0.87*0.9+25</f>
        <v>23828.2</v>
      </c>
      <c r="AX21" s="57">
        <f>'BAR BB| Open rates'!AX21*0.87*0.9+25</f>
        <v>25394.2</v>
      </c>
      <c r="AY21" s="57">
        <f>'BAR BB| Open rates'!AY21*0.87*0.9+25</f>
        <v>26725.3</v>
      </c>
      <c r="AZ21" s="57">
        <f>'BAR BB| Open rates'!AZ21*0.87*0.9+25</f>
        <v>28447.9</v>
      </c>
      <c r="BA21" s="57">
        <f>'BAR BB| Open rates'!BA21*0.87*0.9+25</f>
        <v>23045.200000000001</v>
      </c>
      <c r="BB21" s="57">
        <f>'BAR BB| Open rates'!BB21*0.87*0.9+25</f>
        <v>21479.200000000001</v>
      </c>
      <c r="BC21" s="57">
        <f>'BAR BB| Open rates'!BC21*0.87*0.9+25</f>
        <v>22262.2</v>
      </c>
      <c r="BD21" s="57">
        <f>'BAR BB| Open rates'!BD21*0.87*0.9+25</f>
        <v>21479.200000000001</v>
      </c>
      <c r="BE21" s="57">
        <f>'BAR BB| Open rates'!BE21*0.87*0.9+25</f>
        <v>22262.2</v>
      </c>
      <c r="BF21" s="57">
        <f>'BAR BB| Open rates'!BF21*0.87*0.9+25</f>
        <v>21479.200000000001</v>
      </c>
      <c r="BG21" s="57">
        <f>'BAR BB| Open rates'!BG21*0.87*0.9+25</f>
        <v>22262.2</v>
      </c>
      <c r="BH21" s="57">
        <f>'BAR BB| Open rates'!BH21*0.87*0.9+25</f>
        <v>21479.200000000001</v>
      </c>
      <c r="BI21" s="57">
        <f>'BAR BB| Open rates'!BI21*0.87*0.9+25</f>
        <v>21479.200000000001</v>
      </c>
      <c r="BJ21" s="57">
        <f>'BAR BB| Open rates'!BJ21*0.87*0.9+25</f>
        <v>22262.2</v>
      </c>
      <c r="BK21" s="57">
        <f>'BAR BB| Open rates'!BK21*0.87*0.9+25</f>
        <v>21479.200000000001</v>
      </c>
      <c r="BL21" s="57">
        <f>'BAR BB| Open rates'!BL21*0.87*0.9+25</f>
        <v>22262.2</v>
      </c>
      <c r="BM21" s="57">
        <f>'BAR BB| Open rates'!BM21*0.87*0.9+25</f>
        <v>21479.200000000001</v>
      </c>
      <c r="BN21" s="57">
        <f>'BAR BB| Open rates'!BN21*0.87*0.9+25</f>
        <v>22262.2</v>
      </c>
      <c r="BO21" s="57">
        <f>'BAR BB| Open rates'!BO21*0.87*0.9+25</f>
        <v>25159.3</v>
      </c>
      <c r="BP21" s="57">
        <f>'BAR BB| Open rates'!BP21*0.87*0.9+25</f>
        <v>26881.9</v>
      </c>
    </row>
    <row r="22" spans="1:68" s="36" customFormat="1" ht="12" customHeight="1" x14ac:dyDescent="0.2">
      <c r="A22" s="237">
        <v>2</v>
      </c>
      <c r="B22" s="57">
        <f>'BAR BB| Open rates'!B22*0.87*0.9+25</f>
        <v>24611.200000000001</v>
      </c>
      <c r="C22" s="57">
        <f>'BAR BB| Open rates'!C22*0.87*0.9+25</f>
        <v>23828.2</v>
      </c>
      <c r="D22" s="57">
        <f>'BAR BB| Open rates'!D22*0.87*0.9+25</f>
        <v>24611.200000000001</v>
      </c>
      <c r="E22" s="57">
        <f>'BAR BB| Open rates'!E22*0.87*0.9+25</f>
        <v>23828.2</v>
      </c>
      <c r="F22" s="57">
        <f>'BAR BB| Open rates'!F22*0.87*0.9+25</f>
        <v>26725.3</v>
      </c>
      <c r="G22" s="57">
        <f>'BAR BB| Open rates'!G22*0.87*0.9+25</f>
        <v>24611.200000000001</v>
      </c>
      <c r="H22" s="57">
        <f>'BAR BB| Open rates'!H22*0.87*0.9+25</f>
        <v>28839.4</v>
      </c>
      <c r="I22" s="57">
        <f>'BAR BB| Open rates'!I22*0.87*0.9+25</f>
        <v>34242.1</v>
      </c>
      <c r="J22" s="57">
        <f>'BAR BB| Open rates'!J22*0.87*0.9+25</f>
        <v>49197.4</v>
      </c>
      <c r="K22" s="57">
        <f>'BAR BB| Open rates'!K22*0.87*0.9+25</f>
        <v>30953.5</v>
      </c>
      <c r="L22" s="57">
        <f>'BAR BB| Open rates'!L22*0.87*0.9+25</f>
        <v>32676.100000000002</v>
      </c>
      <c r="M22" s="57">
        <f>'BAR BB| Open rates'!M22*0.87*0.9+25</f>
        <v>30953.5</v>
      </c>
      <c r="N22" s="57">
        <f>'BAR BB| Open rates'!N22*0.87*0.9+25</f>
        <v>34242.1</v>
      </c>
      <c r="O22" s="57">
        <f>'BAR BB| Open rates'!O22*0.87*0.9+25</f>
        <v>35808.1</v>
      </c>
      <c r="P22" s="57">
        <f>'BAR BB| Open rates'!P22*0.87*0.9+25</f>
        <v>34242.1</v>
      </c>
      <c r="Q22" s="57">
        <f>'BAR BB| Open rates'!Q22*0.87*0.9+25</f>
        <v>35808.1</v>
      </c>
      <c r="R22" s="57">
        <f>'BAR BB| Open rates'!R22*0.87*0.9+25</f>
        <v>34242.1</v>
      </c>
      <c r="S22" s="57">
        <f>'BAR BB| Open rates'!S22*0.87*0.9+25</f>
        <v>35808.1</v>
      </c>
      <c r="T22" s="57">
        <f>'BAR BB| Open rates'!T22*0.87*0.9+25</f>
        <v>34242.1</v>
      </c>
      <c r="U22" s="57">
        <f>'BAR BB| Open rates'!U22*0.87*0.9+25</f>
        <v>35808.1</v>
      </c>
      <c r="V22" s="57">
        <f>'BAR BB| Open rates'!V22*0.87*0.9+25</f>
        <v>34242.1</v>
      </c>
      <c r="W22" s="57">
        <f>'BAR BB| Open rates'!W22*0.87*0.9+25</f>
        <v>35808.1</v>
      </c>
      <c r="X22" s="57">
        <f>'BAR BB| Open rates'!X22*0.87*0.9+25</f>
        <v>34242.1</v>
      </c>
      <c r="Y22" s="57">
        <f>'BAR BB| Open rates'!Y22*0.87*0.9+25</f>
        <v>35808.1</v>
      </c>
      <c r="Z22" s="57">
        <f>'BAR BB| Open rates'!Z22*0.87*0.9+25</f>
        <v>34242.1</v>
      </c>
      <c r="AA22" s="57">
        <f>'BAR BB| Open rates'!AA22*0.87*0.9+25</f>
        <v>35808.1</v>
      </c>
      <c r="AB22" s="57">
        <f>'BAR BB| Open rates'!AB22*0.87*0.9+25</f>
        <v>34242.1</v>
      </c>
      <c r="AC22" s="57">
        <f>'BAR BB| Open rates'!AC22*0.87*0.9+25</f>
        <v>35808.1</v>
      </c>
      <c r="AD22" s="57">
        <f>'BAR BB| Open rates'!AD22*0.87*0.9+25</f>
        <v>30953.5</v>
      </c>
      <c r="AE22" s="57">
        <f>'BAR BB| Open rates'!AE22*0.87*0.9+25</f>
        <v>32676.100000000002</v>
      </c>
      <c r="AF22" s="57">
        <f>'BAR BB| Open rates'!AF22*0.87*0.9+25</f>
        <v>30953.5</v>
      </c>
      <c r="AG22" s="57">
        <f>'BAR BB| Open rates'!AG22*0.87*0.9+25</f>
        <v>32676.100000000002</v>
      </c>
      <c r="AH22" s="57">
        <f>'BAR BB| Open rates'!AH22*0.87*0.9+25</f>
        <v>32676.100000000002</v>
      </c>
      <c r="AI22" s="57">
        <f>'BAR BB| Open rates'!AI22*0.87*0.9+25</f>
        <v>30953.5</v>
      </c>
      <c r="AJ22" s="57">
        <f>'BAR BB| Open rates'!AJ22*0.87*0.9+25</f>
        <v>32676.100000000002</v>
      </c>
      <c r="AK22" s="57">
        <f>'BAR BB| Open rates'!AK22*0.87*0.9+25</f>
        <v>30953.5</v>
      </c>
      <c r="AL22" s="57">
        <f>'BAR BB| Open rates'!AL22*0.87*0.9+25</f>
        <v>32676.100000000002</v>
      </c>
      <c r="AM22" s="57">
        <f>'BAR BB| Open rates'!AM22*0.87*0.9+25</f>
        <v>30953.5</v>
      </c>
      <c r="AN22" s="57">
        <f>'BAR BB| Open rates'!AN22*0.87*0.9+25</f>
        <v>32676.100000000002</v>
      </c>
      <c r="AO22" s="57">
        <f>'BAR BB| Open rates'!AO22*0.87*0.9+25</f>
        <v>30953.5</v>
      </c>
      <c r="AP22" s="57">
        <f>'BAR BB| Open rates'!AP22*0.87*0.9+25</f>
        <v>27743.200000000001</v>
      </c>
      <c r="AQ22" s="57">
        <f>'BAR BB| Open rates'!AQ22*0.87*0.9+25</f>
        <v>26177.200000000001</v>
      </c>
      <c r="AR22" s="57">
        <f>'BAR BB| Open rates'!AR22*0.87*0.9+25</f>
        <v>27743.200000000001</v>
      </c>
      <c r="AS22" s="57">
        <f>'BAR BB| Open rates'!AS22*0.87*0.9+25</f>
        <v>26177.200000000001</v>
      </c>
      <c r="AT22" s="57">
        <f>'BAR BB| Open rates'!AT22*0.87*0.9+25</f>
        <v>27743.200000000001</v>
      </c>
      <c r="AU22" s="57">
        <f>'BAR BB| Open rates'!AU22*0.87*0.9+25</f>
        <v>26177.200000000001</v>
      </c>
      <c r="AV22" s="57">
        <f>'BAR BB| Open rates'!AV22*0.87*0.9+25</f>
        <v>27743.200000000001</v>
      </c>
      <c r="AW22" s="57">
        <f>'BAR BB| Open rates'!AW22*0.87*0.9+25</f>
        <v>26177.200000000001</v>
      </c>
      <c r="AX22" s="57">
        <f>'BAR BB| Open rates'!AX22*0.87*0.9+25</f>
        <v>27743.200000000001</v>
      </c>
      <c r="AY22" s="57">
        <f>'BAR BB| Open rates'!AY22*0.87*0.9+25</f>
        <v>29074.3</v>
      </c>
      <c r="AZ22" s="57">
        <f>'BAR BB| Open rates'!AZ22*0.87*0.9+25</f>
        <v>30796.9</v>
      </c>
      <c r="BA22" s="57">
        <f>'BAR BB| Open rates'!BA22*0.87*0.9+25</f>
        <v>25394.2</v>
      </c>
      <c r="BB22" s="57">
        <f>'BAR BB| Open rates'!BB22*0.87*0.9+25</f>
        <v>23828.2</v>
      </c>
      <c r="BC22" s="57">
        <f>'BAR BB| Open rates'!BC22*0.87*0.9+25</f>
        <v>24611.200000000001</v>
      </c>
      <c r="BD22" s="57">
        <f>'BAR BB| Open rates'!BD22*0.87*0.9+25</f>
        <v>23828.2</v>
      </c>
      <c r="BE22" s="57">
        <f>'BAR BB| Open rates'!BE22*0.87*0.9+25</f>
        <v>24611.200000000001</v>
      </c>
      <c r="BF22" s="57">
        <f>'BAR BB| Open rates'!BF22*0.87*0.9+25</f>
        <v>23828.2</v>
      </c>
      <c r="BG22" s="57">
        <f>'BAR BB| Open rates'!BG22*0.87*0.9+25</f>
        <v>24611.200000000001</v>
      </c>
      <c r="BH22" s="57">
        <f>'BAR BB| Open rates'!BH22*0.87*0.9+25</f>
        <v>23828.2</v>
      </c>
      <c r="BI22" s="57">
        <f>'BAR BB| Open rates'!BI22*0.87*0.9+25</f>
        <v>23828.2</v>
      </c>
      <c r="BJ22" s="57">
        <f>'BAR BB| Open rates'!BJ22*0.87*0.9+25</f>
        <v>24611.200000000001</v>
      </c>
      <c r="BK22" s="57">
        <f>'BAR BB| Open rates'!BK22*0.87*0.9+25</f>
        <v>23828.2</v>
      </c>
      <c r="BL22" s="57">
        <f>'BAR BB| Open rates'!BL22*0.87*0.9+25</f>
        <v>24611.200000000001</v>
      </c>
      <c r="BM22" s="57">
        <f>'BAR BB| Open rates'!BM22*0.87*0.9+25</f>
        <v>23828.2</v>
      </c>
      <c r="BN22" s="57">
        <f>'BAR BB| Open rates'!BN22*0.87*0.9+25</f>
        <v>24611.200000000001</v>
      </c>
      <c r="BO22" s="57">
        <f>'BAR BB| Open rates'!BO22*0.87*0.9+25</f>
        <v>27508.3</v>
      </c>
      <c r="BP22" s="57">
        <f>'BAR BB| Open rates'!BP22*0.87*0.9+25</f>
        <v>29230.9</v>
      </c>
    </row>
    <row r="23" spans="1:68"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rates'!B24*0.87*0.9+25</f>
        <v>28839.4</v>
      </c>
      <c r="C24" s="57">
        <f>'BAR BB| Open rates'!C24*0.87*0.9+25</f>
        <v>28056.400000000001</v>
      </c>
      <c r="D24" s="57">
        <f>'BAR BB| Open rates'!D24*0.87*0.9+25</f>
        <v>28839.4</v>
      </c>
      <c r="E24" s="57">
        <f>'BAR BB| Open rates'!E24*0.87*0.9+25</f>
        <v>28056.400000000001</v>
      </c>
      <c r="F24" s="57">
        <f>'BAR BB| Open rates'!F24*0.87*0.9+25</f>
        <v>30953.5</v>
      </c>
      <c r="G24" s="57">
        <f>'BAR BB| Open rates'!G24*0.87*0.9+25</f>
        <v>28839.4</v>
      </c>
      <c r="H24" s="57">
        <f>'BAR BB| Open rates'!H24*0.87*0.9+25</f>
        <v>35103.4</v>
      </c>
      <c r="I24" s="57">
        <f>'BAR BB| Open rates'!I24*0.87*0.9+25</f>
        <v>40506.1</v>
      </c>
      <c r="J24" s="57">
        <f>'BAR BB| Open rates'!J24*0.87*0.9+25</f>
        <v>55461.4</v>
      </c>
      <c r="K24" s="57">
        <f>'BAR BB| Open rates'!K24*0.87*0.9+25</f>
        <v>37217.5</v>
      </c>
      <c r="L24" s="57">
        <f>'BAR BB| Open rates'!L24*0.87*0.9+25</f>
        <v>38940.1</v>
      </c>
      <c r="M24" s="57">
        <f>'BAR BB| Open rates'!M24*0.87*0.9+25</f>
        <v>37217.5</v>
      </c>
      <c r="N24" s="57">
        <f>'BAR BB| Open rates'!N24*0.87*0.9+25</f>
        <v>40506.1</v>
      </c>
      <c r="O24" s="57">
        <f>'BAR BB| Open rates'!O24*0.87*0.9+25</f>
        <v>42072.1</v>
      </c>
      <c r="P24" s="57">
        <f>'BAR BB| Open rates'!P24*0.87*0.9+25</f>
        <v>40506.1</v>
      </c>
      <c r="Q24" s="57">
        <f>'BAR BB| Open rates'!Q24*0.87*0.9+25</f>
        <v>42072.1</v>
      </c>
      <c r="R24" s="57">
        <f>'BAR BB| Open rates'!R24*0.87*0.9+25</f>
        <v>40506.1</v>
      </c>
      <c r="S24" s="57">
        <f>'BAR BB| Open rates'!S24*0.87*0.9+25</f>
        <v>42072.1</v>
      </c>
      <c r="T24" s="57">
        <f>'BAR BB| Open rates'!T24*0.87*0.9+25</f>
        <v>40506.1</v>
      </c>
      <c r="U24" s="57">
        <f>'BAR BB| Open rates'!U24*0.87*0.9+25</f>
        <v>42072.1</v>
      </c>
      <c r="V24" s="57">
        <f>'BAR BB| Open rates'!V24*0.87*0.9+25</f>
        <v>40506.1</v>
      </c>
      <c r="W24" s="57">
        <f>'BAR BB| Open rates'!W24*0.87*0.9+25</f>
        <v>42072.1</v>
      </c>
      <c r="X24" s="57">
        <f>'BAR BB| Open rates'!X24*0.87*0.9+25</f>
        <v>40506.1</v>
      </c>
      <c r="Y24" s="57">
        <f>'BAR BB| Open rates'!Y24*0.87*0.9+25</f>
        <v>42072.1</v>
      </c>
      <c r="Z24" s="57">
        <f>'BAR BB| Open rates'!Z24*0.87*0.9+25</f>
        <v>40506.1</v>
      </c>
      <c r="AA24" s="57">
        <f>'BAR BB| Open rates'!AA24*0.87*0.9+25</f>
        <v>42072.1</v>
      </c>
      <c r="AB24" s="57">
        <f>'BAR BB| Open rates'!AB24*0.87*0.9+25</f>
        <v>40506.1</v>
      </c>
      <c r="AC24" s="57">
        <f>'BAR BB| Open rates'!AC24*0.87*0.9+25</f>
        <v>42072.1</v>
      </c>
      <c r="AD24" s="57">
        <f>'BAR BB| Open rates'!AD24*0.87*0.9+25</f>
        <v>37217.5</v>
      </c>
      <c r="AE24" s="57">
        <f>'BAR BB| Open rates'!AE24*0.87*0.9+25</f>
        <v>38940.1</v>
      </c>
      <c r="AF24" s="57">
        <f>'BAR BB| Open rates'!AF24*0.87*0.9+25</f>
        <v>37217.5</v>
      </c>
      <c r="AG24" s="57">
        <f>'BAR BB| Open rates'!AG24*0.87*0.9+25</f>
        <v>34242.1</v>
      </c>
      <c r="AH24" s="57">
        <f>'BAR BB| Open rates'!AH24*0.87*0.9+25</f>
        <v>34242.1</v>
      </c>
      <c r="AI24" s="57">
        <f>'BAR BB| Open rates'!AI24*0.87*0.9+25</f>
        <v>32519.5</v>
      </c>
      <c r="AJ24" s="57">
        <f>'BAR BB| Open rates'!AJ24*0.87*0.9+25</f>
        <v>34242.1</v>
      </c>
      <c r="AK24" s="57">
        <f>'BAR BB| Open rates'!AK24*0.87*0.9+25</f>
        <v>32519.5</v>
      </c>
      <c r="AL24" s="57">
        <f>'BAR BB| Open rates'!AL24*0.87*0.9+25</f>
        <v>34242.1</v>
      </c>
      <c r="AM24" s="57">
        <f>'BAR BB| Open rates'!AM24*0.87*0.9+25</f>
        <v>32519.5</v>
      </c>
      <c r="AN24" s="57">
        <f>'BAR BB| Open rates'!AN24*0.87*0.9+25</f>
        <v>34242.1</v>
      </c>
      <c r="AO24" s="57">
        <f>'BAR BB| Open rates'!AO24*0.87*0.9+25</f>
        <v>32519.5</v>
      </c>
      <c r="AP24" s="57">
        <f>'BAR BB| Open rates'!AP24*0.87*0.9+25</f>
        <v>31188.400000000001</v>
      </c>
      <c r="AQ24" s="57">
        <f>'BAR BB| Open rates'!AQ24*0.87*0.9+25</f>
        <v>29622.400000000001</v>
      </c>
      <c r="AR24" s="57">
        <f>'BAR BB| Open rates'!AR24*0.87*0.9+25</f>
        <v>31188.400000000001</v>
      </c>
      <c r="AS24" s="57">
        <f>'BAR BB| Open rates'!AS24*0.87*0.9+25</f>
        <v>29622.400000000001</v>
      </c>
      <c r="AT24" s="57">
        <f>'BAR BB| Open rates'!AT24*0.87*0.9+25</f>
        <v>31188.400000000001</v>
      </c>
      <c r="AU24" s="57">
        <f>'BAR BB| Open rates'!AU24*0.87*0.9+25</f>
        <v>29622.400000000001</v>
      </c>
      <c r="AV24" s="57">
        <f>'BAR BB| Open rates'!AV24*0.87*0.9+25</f>
        <v>31188.400000000001</v>
      </c>
      <c r="AW24" s="57">
        <f>'BAR BB| Open rates'!AW24*0.87*0.9+25</f>
        <v>29622.400000000001</v>
      </c>
      <c r="AX24" s="57">
        <f>'BAR BB| Open rates'!AX24*0.87*0.9+25</f>
        <v>31188.400000000001</v>
      </c>
      <c r="AY24" s="57">
        <f>'BAR BB| Open rates'!AY24*0.87*0.9+25</f>
        <v>32519.5</v>
      </c>
      <c r="AZ24" s="57">
        <f>'BAR BB| Open rates'!AZ24*0.87*0.9+25</f>
        <v>34242.1</v>
      </c>
      <c r="BA24" s="57">
        <f>'BAR BB| Open rates'!BA24*0.87*0.9+25</f>
        <v>28839.4</v>
      </c>
      <c r="BB24" s="57">
        <f>'BAR BB| Open rates'!BB24*0.87*0.9+25</f>
        <v>27273.4</v>
      </c>
      <c r="BC24" s="57">
        <f>'BAR BB| Open rates'!BC24*0.87*0.9+25</f>
        <v>28056.400000000001</v>
      </c>
      <c r="BD24" s="57">
        <f>'BAR BB| Open rates'!BD24*0.87*0.9+25</f>
        <v>27273.4</v>
      </c>
      <c r="BE24" s="57">
        <f>'BAR BB| Open rates'!BE24*0.87*0.9+25</f>
        <v>28056.400000000001</v>
      </c>
      <c r="BF24" s="57">
        <f>'BAR BB| Open rates'!BF24*0.87*0.9+25</f>
        <v>27273.4</v>
      </c>
      <c r="BG24" s="57">
        <f>'BAR BB| Open rates'!BG24*0.87*0.9+25</f>
        <v>28056.400000000001</v>
      </c>
      <c r="BH24" s="57">
        <f>'BAR BB| Open rates'!BH24*0.87*0.9+25</f>
        <v>27273.4</v>
      </c>
      <c r="BI24" s="57">
        <f>'BAR BB| Open rates'!BI24*0.87*0.9+25</f>
        <v>27273.4</v>
      </c>
      <c r="BJ24" s="57">
        <f>'BAR BB| Open rates'!BJ24*0.87*0.9+25</f>
        <v>28056.400000000001</v>
      </c>
      <c r="BK24" s="57">
        <f>'BAR BB| Open rates'!BK24*0.87*0.9+25</f>
        <v>27273.4</v>
      </c>
      <c r="BL24" s="57">
        <f>'BAR BB| Open rates'!BL24*0.87*0.9+25</f>
        <v>28056.400000000001</v>
      </c>
      <c r="BM24" s="57">
        <f>'BAR BB| Open rates'!BM24*0.87*0.9+25</f>
        <v>27273.4</v>
      </c>
      <c r="BN24" s="57">
        <f>'BAR BB| Open rates'!BN24*0.87*0.9+25</f>
        <v>28056.400000000001</v>
      </c>
      <c r="BO24" s="57">
        <f>'BAR BB| Open rates'!BO24*0.87*0.9+25</f>
        <v>30953.5</v>
      </c>
      <c r="BP24" s="57">
        <f>'BAR BB| Open rates'!BP24*0.87*0.9+25</f>
        <v>32676.100000000002</v>
      </c>
    </row>
    <row r="25" spans="1:68" s="36" customFormat="1" ht="12" customHeight="1" x14ac:dyDescent="0.2">
      <c r="A25" s="237">
        <v>2</v>
      </c>
      <c r="B25" s="57">
        <f>'BAR BB| Open rates'!B25*0.87*0.9+25</f>
        <v>31188.400000000001</v>
      </c>
      <c r="C25" s="57">
        <f>'BAR BB| Open rates'!C25*0.87*0.9+25</f>
        <v>30405.4</v>
      </c>
      <c r="D25" s="57">
        <f>'BAR BB| Open rates'!D25*0.87*0.9+25</f>
        <v>31188.400000000001</v>
      </c>
      <c r="E25" s="57">
        <f>'BAR BB| Open rates'!E25*0.87*0.9+25</f>
        <v>30405.4</v>
      </c>
      <c r="F25" s="57">
        <f>'BAR BB| Open rates'!F25*0.87*0.9+25</f>
        <v>33302.5</v>
      </c>
      <c r="G25" s="57">
        <f>'BAR BB| Open rates'!G25*0.87*0.9+25</f>
        <v>31188.400000000001</v>
      </c>
      <c r="H25" s="57">
        <f>'BAR BB| Open rates'!H25*0.87*0.9+25</f>
        <v>37452.400000000001</v>
      </c>
      <c r="I25" s="57">
        <f>'BAR BB| Open rates'!I25*0.87*0.9+25</f>
        <v>42855.1</v>
      </c>
      <c r="J25" s="57">
        <f>'BAR BB| Open rates'!J25*0.87*0.9+25</f>
        <v>57810.400000000001</v>
      </c>
      <c r="K25" s="57">
        <f>'BAR BB| Open rates'!K25*0.87*0.9+25</f>
        <v>39566.5</v>
      </c>
      <c r="L25" s="57">
        <f>'BAR BB| Open rates'!L25*0.87*0.9+25</f>
        <v>41289.1</v>
      </c>
      <c r="M25" s="57">
        <f>'BAR BB| Open rates'!M25*0.87*0.9+25</f>
        <v>39566.5</v>
      </c>
      <c r="N25" s="57">
        <f>'BAR BB| Open rates'!N25*0.87*0.9+25</f>
        <v>42855.1</v>
      </c>
      <c r="O25" s="57">
        <f>'BAR BB| Open rates'!O25*0.87*0.9+25</f>
        <v>44421.1</v>
      </c>
      <c r="P25" s="57">
        <f>'BAR BB| Open rates'!P25*0.87*0.9+25</f>
        <v>42855.1</v>
      </c>
      <c r="Q25" s="57">
        <f>'BAR BB| Open rates'!Q25*0.87*0.9+25</f>
        <v>44421.1</v>
      </c>
      <c r="R25" s="57">
        <f>'BAR BB| Open rates'!R25*0.87*0.9+25</f>
        <v>42855.1</v>
      </c>
      <c r="S25" s="57">
        <f>'BAR BB| Open rates'!S25*0.87*0.9+25</f>
        <v>44421.1</v>
      </c>
      <c r="T25" s="57">
        <f>'BAR BB| Open rates'!T25*0.87*0.9+25</f>
        <v>42855.1</v>
      </c>
      <c r="U25" s="57">
        <f>'BAR BB| Open rates'!U25*0.87*0.9+25</f>
        <v>44421.1</v>
      </c>
      <c r="V25" s="57">
        <f>'BAR BB| Open rates'!V25*0.87*0.9+25</f>
        <v>42855.1</v>
      </c>
      <c r="W25" s="57">
        <f>'BAR BB| Open rates'!W25*0.87*0.9+25</f>
        <v>44421.1</v>
      </c>
      <c r="X25" s="57">
        <f>'BAR BB| Open rates'!X25*0.87*0.9+25</f>
        <v>42855.1</v>
      </c>
      <c r="Y25" s="57">
        <f>'BAR BB| Open rates'!Y25*0.87*0.9+25</f>
        <v>44421.1</v>
      </c>
      <c r="Z25" s="57">
        <f>'BAR BB| Open rates'!Z25*0.87*0.9+25</f>
        <v>42855.1</v>
      </c>
      <c r="AA25" s="57">
        <f>'BAR BB| Open rates'!AA25*0.87*0.9+25</f>
        <v>44421.1</v>
      </c>
      <c r="AB25" s="57">
        <f>'BAR BB| Open rates'!AB25*0.87*0.9+25</f>
        <v>42855.1</v>
      </c>
      <c r="AC25" s="57">
        <f>'BAR BB| Open rates'!AC25*0.87*0.9+25</f>
        <v>44421.1</v>
      </c>
      <c r="AD25" s="57">
        <f>'BAR BB| Open rates'!AD25*0.87*0.9+25</f>
        <v>39566.5</v>
      </c>
      <c r="AE25" s="57">
        <f>'BAR BB| Open rates'!AE25*0.87*0.9+25</f>
        <v>41289.1</v>
      </c>
      <c r="AF25" s="57">
        <f>'BAR BB| Open rates'!AF25*0.87*0.9+25</f>
        <v>39566.5</v>
      </c>
      <c r="AG25" s="57">
        <f>'BAR BB| Open rates'!AG25*0.87*0.9+25</f>
        <v>36591.1</v>
      </c>
      <c r="AH25" s="57">
        <f>'BAR BB| Open rates'!AH25*0.87*0.9+25</f>
        <v>36591.1</v>
      </c>
      <c r="AI25" s="57">
        <f>'BAR BB| Open rates'!AI25*0.87*0.9+25</f>
        <v>34868.5</v>
      </c>
      <c r="AJ25" s="57">
        <f>'BAR BB| Open rates'!AJ25*0.87*0.9+25</f>
        <v>36591.1</v>
      </c>
      <c r="AK25" s="57">
        <f>'BAR BB| Open rates'!AK25*0.87*0.9+25</f>
        <v>34868.5</v>
      </c>
      <c r="AL25" s="57">
        <f>'BAR BB| Open rates'!AL25*0.87*0.9+25</f>
        <v>36591.1</v>
      </c>
      <c r="AM25" s="57">
        <f>'BAR BB| Open rates'!AM25*0.87*0.9+25</f>
        <v>34868.5</v>
      </c>
      <c r="AN25" s="57">
        <f>'BAR BB| Open rates'!AN25*0.87*0.9+25</f>
        <v>36591.1</v>
      </c>
      <c r="AO25" s="57">
        <f>'BAR BB| Open rates'!AO25*0.87*0.9+25</f>
        <v>34868.5</v>
      </c>
      <c r="AP25" s="57">
        <f>'BAR BB| Open rates'!AP25*0.87*0.9+25</f>
        <v>33537.4</v>
      </c>
      <c r="AQ25" s="57">
        <f>'BAR BB| Open rates'!AQ25*0.87*0.9+25</f>
        <v>31971.4</v>
      </c>
      <c r="AR25" s="57">
        <f>'BAR BB| Open rates'!AR25*0.87*0.9+25</f>
        <v>33537.4</v>
      </c>
      <c r="AS25" s="57">
        <f>'BAR BB| Open rates'!AS25*0.87*0.9+25</f>
        <v>31971.4</v>
      </c>
      <c r="AT25" s="57">
        <f>'BAR BB| Open rates'!AT25*0.87*0.9+25</f>
        <v>33537.4</v>
      </c>
      <c r="AU25" s="57">
        <f>'BAR BB| Open rates'!AU25*0.87*0.9+25</f>
        <v>31971.4</v>
      </c>
      <c r="AV25" s="57">
        <f>'BAR BB| Open rates'!AV25*0.87*0.9+25</f>
        <v>33537.4</v>
      </c>
      <c r="AW25" s="57">
        <f>'BAR BB| Open rates'!AW25*0.87*0.9+25</f>
        <v>31971.4</v>
      </c>
      <c r="AX25" s="57">
        <f>'BAR BB| Open rates'!AX25*0.87*0.9+25</f>
        <v>33537.4</v>
      </c>
      <c r="AY25" s="57">
        <f>'BAR BB| Open rates'!AY25*0.87*0.9+25</f>
        <v>34868.5</v>
      </c>
      <c r="AZ25" s="57">
        <f>'BAR BB| Open rates'!AZ25*0.87*0.9+25</f>
        <v>36591.1</v>
      </c>
      <c r="BA25" s="57">
        <f>'BAR BB| Open rates'!BA25*0.87*0.9+25</f>
        <v>31188.400000000001</v>
      </c>
      <c r="BB25" s="57">
        <f>'BAR BB| Open rates'!BB25*0.87*0.9+25</f>
        <v>29622.400000000001</v>
      </c>
      <c r="BC25" s="57">
        <f>'BAR BB| Open rates'!BC25*0.87*0.9+25</f>
        <v>30405.4</v>
      </c>
      <c r="BD25" s="57">
        <f>'BAR BB| Open rates'!BD25*0.87*0.9+25</f>
        <v>29622.400000000001</v>
      </c>
      <c r="BE25" s="57">
        <f>'BAR BB| Open rates'!BE25*0.87*0.9+25</f>
        <v>30405.4</v>
      </c>
      <c r="BF25" s="57">
        <f>'BAR BB| Open rates'!BF25*0.87*0.9+25</f>
        <v>29622.400000000001</v>
      </c>
      <c r="BG25" s="57">
        <f>'BAR BB| Open rates'!BG25*0.87*0.9+25</f>
        <v>30405.4</v>
      </c>
      <c r="BH25" s="57">
        <f>'BAR BB| Open rates'!BH25*0.87*0.9+25</f>
        <v>29622.400000000001</v>
      </c>
      <c r="BI25" s="57">
        <f>'BAR BB| Open rates'!BI25*0.87*0.9+25</f>
        <v>29622.400000000001</v>
      </c>
      <c r="BJ25" s="57">
        <f>'BAR BB| Open rates'!BJ25*0.87*0.9+25</f>
        <v>30405.4</v>
      </c>
      <c r="BK25" s="57">
        <f>'BAR BB| Open rates'!BK25*0.87*0.9+25</f>
        <v>29622.400000000001</v>
      </c>
      <c r="BL25" s="57">
        <f>'BAR BB| Open rates'!BL25*0.87*0.9+25</f>
        <v>30405.4</v>
      </c>
      <c r="BM25" s="57">
        <f>'BAR BB| Open rates'!BM25*0.87*0.9+25</f>
        <v>29622.400000000001</v>
      </c>
      <c r="BN25" s="57">
        <f>'BAR BB| Open rates'!BN25*0.87*0.9+25</f>
        <v>30405.4</v>
      </c>
      <c r="BO25" s="57">
        <f>'BAR BB| Open rates'!BO25*0.87*0.9+25</f>
        <v>33302.5</v>
      </c>
      <c r="BP25" s="57">
        <f>'BAR BB| Open rates'!BP25*0.87*0.9+25</f>
        <v>35025.1</v>
      </c>
    </row>
    <row r="26" spans="1:68" s="36" customFormat="1" ht="12" customHeight="1" x14ac:dyDescent="0.2">
      <c r="A26" s="237">
        <v>3</v>
      </c>
      <c r="B26" s="57">
        <f>'BAR BB| Open rates'!B26*0.87*0.9+25</f>
        <v>33537.4</v>
      </c>
      <c r="C26" s="57">
        <f>'BAR BB| Open rates'!C26*0.87*0.9+25</f>
        <v>32754.400000000001</v>
      </c>
      <c r="D26" s="57">
        <f>'BAR BB| Open rates'!D26*0.87*0.9+25</f>
        <v>33537.4</v>
      </c>
      <c r="E26" s="57">
        <f>'BAR BB| Open rates'!E26*0.87*0.9+25</f>
        <v>32754.400000000001</v>
      </c>
      <c r="F26" s="57">
        <f>'BAR BB| Open rates'!F26*0.87*0.9+25</f>
        <v>35651.5</v>
      </c>
      <c r="G26" s="57">
        <f>'BAR BB| Open rates'!G26*0.87*0.9+25</f>
        <v>33537.4</v>
      </c>
      <c r="H26" s="57">
        <f>'BAR BB| Open rates'!H26*0.87*0.9+25</f>
        <v>39801.4</v>
      </c>
      <c r="I26" s="57">
        <f>'BAR BB| Open rates'!I26*0.87*0.9+25</f>
        <v>45204.1</v>
      </c>
      <c r="J26" s="57">
        <f>'BAR BB| Open rates'!J26*0.87*0.9+25</f>
        <v>60159.4</v>
      </c>
      <c r="K26" s="57">
        <f>'BAR BB| Open rates'!K26*0.87*0.9+25</f>
        <v>41915.5</v>
      </c>
      <c r="L26" s="57">
        <f>'BAR BB| Open rates'!L26*0.87*0.9+25</f>
        <v>43638.1</v>
      </c>
      <c r="M26" s="57">
        <f>'BAR BB| Open rates'!M26*0.87*0.9+25</f>
        <v>41915.5</v>
      </c>
      <c r="N26" s="57">
        <f>'BAR BB| Open rates'!N26*0.87*0.9+25</f>
        <v>45204.1</v>
      </c>
      <c r="O26" s="57">
        <f>'BAR BB| Open rates'!O26*0.87*0.9+25</f>
        <v>46770.1</v>
      </c>
      <c r="P26" s="57">
        <f>'BAR BB| Open rates'!P26*0.87*0.9+25</f>
        <v>45204.1</v>
      </c>
      <c r="Q26" s="57">
        <f>'BAR BB| Open rates'!Q26*0.87*0.9+25</f>
        <v>46770.1</v>
      </c>
      <c r="R26" s="57">
        <f>'BAR BB| Open rates'!R26*0.87*0.9+25</f>
        <v>45204.1</v>
      </c>
      <c r="S26" s="57">
        <f>'BAR BB| Open rates'!S26*0.87*0.9+25</f>
        <v>46770.1</v>
      </c>
      <c r="T26" s="57">
        <f>'BAR BB| Open rates'!T26*0.87*0.9+25</f>
        <v>45204.1</v>
      </c>
      <c r="U26" s="57">
        <f>'BAR BB| Open rates'!U26*0.87*0.9+25</f>
        <v>46770.1</v>
      </c>
      <c r="V26" s="57">
        <f>'BAR BB| Open rates'!V26*0.87*0.9+25</f>
        <v>45204.1</v>
      </c>
      <c r="W26" s="57">
        <f>'BAR BB| Open rates'!W26*0.87*0.9+25</f>
        <v>46770.1</v>
      </c>
      <c r="X26" s="57">
        <f>'BAR BB| Open rates'!X26*0.87*0.9+25</f>
        <v>45204.1</v>
      </c>
      <c r="Y26" s="57">
        <f>'BAR BB| Open rates'!Y26*0.87*0.9+25</f>
        <v>46770.1</v>
      </c>
      <c r="Z26" s="57">
        <f>'BAR BB| Open rates'!Z26*0.87*0.9+25</f>
        <v>45204.1</v>
      </c>
      <c r="AA26" s="57">
        <f>'BAR BB| Open rates'!AA26*0.87*0.9+25</f>
        <v>46770.1</v>
      </c>
      <c r="AB26" s="57">
        <f>'BAR BB| Open rates'!AB26*0.87*0.9+25</f>
        <v>45204.1</v>
      </c>
      <c r="AC26" s="57">
        <f>'BAR BB| Open rates'!AC26*0.87*0.9+25</f>
        <v>46770.1</v>
      </c>
      <c r="AD26" s="57">
        <f>'BAR BB| Open rates'!AD26*0.87*0.9+25</f>
        <v>41915.5</v>
      </c>
      <c r="AE26" s="57">
        <f>'BAR BB| Open rates'!AE26*0.87*0.9+25</f>
        <v>43638.1</v>
      </c>
      <c r="AF26" s="57">
        <f>'BAR BB| Open rates'!AF26*0.87*0.9+25</f>
        <v>41915.5</v>
      </c>
      <c r="AG26" s="57">
        <f>'BAR BB| Open rates'!AG26*0.87*0.9+25</f>
        <v>38940.1</v>
      </c>
      <c r="AH26" s="57">
        <f>'BAR BB| Open rates'!AH26*0.87*0.9+25</f>
        <v>38940.1</v>
      </c>
      <c r="AI26" s="57">
        <f>'BAR BB| Open rates'!AI26*0.87*0.9+25</f>
        <v>37217.5</v>
      </c>
      <c r="AJ26" s="57">
        <f>'BAR BB| Open rates'!AJ26*0.87*0.9+25</f>
        <v>38940.1</v>
      </c>
      <c r="AK26" s="57">
        <f>'BAR BB| Open rates'!AK26*0.87*0.9+25</f>
        <v>37217.5</v>
      </c>
      <c r="AL26" s="57">
        <f>'BAR BB| Open rates'!AL26*0.87*0.9+25</f>
        <v>38940.1</v>
      </c>
      <c r="AM26" s="57">
        <f>'BAR BB| Open rates'!AM26*0.87*0.9+25</f>
        <v>37217.5</v>
      </c>
      <c r="AN26" s="57">
        <f>'BAR BB| Open rates'!AN26*0.87*0.9+25</f>
        <v>38940.1</v>
      </c>
      <c r="AO26" s="57">
        <f>'BAR BB| Open rates'!AO26*0.87*0.9+25</f>
        <v>37217.5</v>
      </c>
      <c r="AP26" s="57">
        <f>'BAR BB| Open rates'!AP26*0.87*0.9+25</f>
        <v>35886.400000000001</v>
      </c>
      <c r="AQ26" s="57">
        <f>'BAR BB| Open rates'!AQ26*0.87*0.9+25</f>
        <v>34320.400000000001</v>
      </c>
      <c r="AR26" s="57">
        <f>'BAR BB| Open rates'!AR26*0.87*0.9+25</f>
        <v>35886.400000000001</v>
      </c>
      <c r="AS26" s="57">
        <f>'BAR BB| Open rates'!AS26*0.87*0.9+25</f>
        <v>34320.400000000001</v>
      </c>
      <c r="AT26" s="57">
        <f>'BAR BB| Open rates'!AT26*0.87*0.9+25</f>
        <v>35886.400000000001</v>
      </c>
      <c r="AU26" s="57">
        <f>'BAR BB| Open rates'!AU26*0.87*0.9+25</f>
        <v>34320.400000000001</v>
      </c>
      <c r="AV26" s="57">
        <f>'BAR BB| Open rates'!AV26*0.87*0.9+25</f>
        <v>35886.400000000001</v>
      </c>
      <c r="AW26" s="57">
        <f>'BAR BB| Open rates'!AW26*0.87*0.9+25</f>
        <v>34320.400000000001</v>
      </c>
      <c r="AX26" s="57">
        <f>'BAR BB| Open rates'!AX26*0.87*0.9+25</f>
        <v>35886.400000000001</v>
      </c>
      <c r="AY26" s="57">
        <f>'BAR BB| Open rates'!AY26*0.87*0.9+25</f>
        <v>37217.5</v>
      </c>
      <c r="AZ26" s="57">
        <f>'BAR BB| Open rates'!AZ26*0.87*0.9+25</f>
        <v>38940.1</v>
      </c>
      <c r="BA26" s="57">
        <f>'BAR BB| Open rates'!BA26*0.87*0.9+25</f>
        <v>33537.4</v>
      </c>
      <c r="BB26" s="57">
        <f>'BAR BB| Open rates'!BB26*0.87*0.9+25</f>
        <v>31971.4</v>
      </c>
      <c r="BC26" s="57">
        <f>'BAR BB| Open rates'!BC26*0.87*0.9+25</f>
        <v>32754.400000000001</v>
      </c>
      <c r="BD26" s="57">
        <f>'BAR BB| Open rates'!BD26*0.87*0.9+25</f>
        <v>31971.4</v>
      </c>
      <c r="BE26" s="57">
        <f>'BAR BB| Open rates'!BE26*0.87*0.9+25</f>
        <v>32754.400000000001</v>
      </c>
      <c r="BF26" s="57">
        <f>'BAR BB| Open rates'!BF26*0.87*0.9+25</f>
        <v>31971.4</v>
      </c>
      <c r="BG26" s="57">
        <f>'BAR BB| Open rates'!BG26*0.87*0.9+25</f>
        <v>32754.400000000001</v>
      </c>
      <c r="BH26" s="57">
        <f>'BAR BB| Open rates'!BH26*0.87*0.9+25</f>
        <v>31971.4</v>
      </c>
      <c r="BI26" s="57">
        <f>'BAR BB| Open rates'!BI26*0.87*0.9+25</f>
        <v>31971.4</v>
      </c>
      <c r="BJ26" s="57">
        <f>'BAR BB| Open rates'!BJ26*0.87*0.9+25</f>
        <v>32754.400000000001</v>
      </c>
      <c r="BK26" s="57">
        <f>'BAR BB| Open rates'!BK26*0.87*0.9+25</f>
        <v>31971.4</v>
      </c>
      <c r="BL26" s="57">
        <f>'BAR BB| Open rates'!BL26*0.87*0.9+25</f>
        <v>32754.400000000001</v>
      </c>
      <c r="BM26" s="57">
        <f>'BAR BB| Open rates'!BM26*0.87*0.9+25</f>
        <v>31971.4</v>
      </c>
      <c r="BN26" s="57">
        <f>'BAR BB| Open rates'!BN26*0.87*0.9+25</f>
        <v>32754.400000000001</v>
      </c>
      <c r="BO26" s="57">
        <f>'BAR BB| Open rates'!BO26*0.87*0.9+25</f>
        <v>35651.5</v>
      </c>
      <c r="BP26" s="57">
        <f>'BAR BB| Open rates'!BP26*0.87*0.9+25</f>
        <v>37374.1</v>
      </c>
    </row>
    <row r="27" spans="1:68" s="36" customFormat="1" ht="12" customHeight="1" x14ac:dyDescent="0.2">
      <c r="A27" s="237">
        <v>4</v>
      </c>
      <c r="B27" s="57">
        <f>'BAR BB| Open rates'!B27*0.87*0.9+25</f>
        <v>35886.400000000001</v>
      </c>
      <c r="C27" s="57">
        <f>'BAR BB| Open rates'!C27*0.87*0.9+25</f>
        <v>35103.4</v>
      </c>
      <c r="D27" s="57">
        <f>'BAR BB| Open rates'!D27*0.87*0.9+25</f>
        <v>35886.400000000001</v>
      </c>
      <c r="E27" s="57">
        <f>'BAR BB| Open rates'!E27*0.87*0.9+25</f>
        <v>35103.4</v>
      </c>
      <c r="F27" s="57">
        <f>'BAR BB| Open rates'!F27*0.87*0.9+25</f>
        <v>38000.5</v>
      </c>
      <c r="G27" s="57">
        <f>'BAR BB| Open rates'!G27*0.87*0.9+25</f>
        <v>35886.400000000001</v>
      </c>
      <c r="H27" s="57">
        <f>'BAR BB| Open rates'!H27*0.87*0.9+25</f>
        <v>42150.400000000001</v>
      </c>
      <c r="I27" s="57">
        <f>'BAR BB| Open rates'!I27*0.87*0.9+25</f>
        <v>47553.1</v>
      </c>
      <c r="J27" s="57">
        <f>'BAR BB| Open rates'!J27*0.87*0.9+25</f>
        <v>62508.4</v>
      </c>
      <c r="K27" s="57">
        <f>'BAR BB| Open rates'!K27*0.87*0.9+25</f>
        <v>44264.5</v>
      </c>
      <c r="L27" s="57">
        <f>'BAR BB| Open rates'!L27*0.87*0.9+25</f>
        <v>45987.1</v>
      </c>
      <c r="M27" s="57">
        <f>'BAR BB| Open rates'!M27*0.87*0.9+25</f>
        <v>44264.5</v>
      </c>
      <c r="N27" s="57">
        <f>'BAR BB| Open rates'!N27*0.87*0.9+25</f>
        <v>47553.1</v>
      </c>
      <c r="O27" s="57">
        <f>'BAR BB| Open rates'!O27*0.87*0.9+25</f>
        <v>49119.1</v>
      </c>
      <c r="P27" s="57">
        <f>'BAR BB| Open rates'!P27*0.87*0.9+25</f>
        <v>47553.1</v>
      </c>
      <c r="Q27" s="57">
        <f>'BAR BB| Open rates'!Q27*0.87*0.9+25</f>
        <v>49119.1</v>
      </c>
      <c r="R27" s="57">
        <f>'BAR BB| Open rates'!R27*0.87*0.9+25</f>
        <v>47553.1</v>
      </c>
      <c r="S27" s="57">
        <f>'BAR BB| Open rates'!S27*0.87*0.9+25</f>
        <v>49119.1</v>
      </c>
      <c r="T27" s="57">
        <f>'BAR BB| Open rates'!T27*0.87*0.9+25</f>
        <v>47553.1</v>
      </c>
      <c r="U27" s="57">
        <f>'BAR BB| Open rates'!U27*0.87*0.9+25</f>
        <v>49119.1</v>
      </c>
      <c r="V27" s="57">
        <f>'BAR BB| Open rates'!V27*0.87*0.9+25</f>
        <v>47553.1</v>
      </c>
      <c r="W27" s="57">
        <f>'BAR BB| Open rates'!W27*0.87*0.9+25</f>
        <v>49119.1</v>
      </c>
      <c r="X27" s="57">
        <f>'BAR BB| Open rates'!X27*0.87*0.9+25</f>
        <v>47553.1</v>
      </c>
      <c r="Y27" s="57">
        <f>'BAR BB| Open rates'!Y27*0.87*0.9+25</f>
        <v>49119.1</v>
      </c>
      <c r="Z27" s="57">
        <f>'BAR BB| Open rates'!Z27*0.87*0.9+25</f>
        <v>47553.1</v>
      </c>
      <c r="AA27" s="57">
        <f>'BAR BB| Open rates'!AA27*0.87*0.9+25</f>
        <v>49119.1</v>
      </c>
      <c r="AB27" s="57">
        <f>'BAR BB| Open rates'!AB27*0.87*0.9+25</f>
        <v>47553.1</v>
      </c>
      <c r="AC27" s="57">
        <f>'BAR BB| Open rates'!AC27*0.87*0.9+25</f>
        <v>49119.1</v>
      </c>
      <c r="AD27" s="57">
        <f>'BAR BB| Open rates'!AD27*0.87*0.9+25</f>
        <v>44264.5</v>
      </c>
      <c r="AE27" s="57">
        <f>'BAR BB| Open rates'!AE27*0.87*0.9+25</f>
        <v>45987.1</v>
      </c>
      <c r="AF27" s="57">
        <f>'BAR BB| Open rates'!AF27*0.87*0.9+25</f>
        <v>44264.5</v>
      </c>
      <c r="AG27" s="57">
        <f>'BAR BB| Open rates'!AG27*0.87*0.9+25</f>
        <v>41289.1</v>
      </c>
      <c r="AH27" s="57">
        <f>'BAR BB| Open rates'!AH27*0.87*0.9+25</f>
        <v>41289.1</v>
      </c>
      <c r="AI27" s="57">
        <f>'BAR BB| Open rates'!AI27*0.87*0.9+25</f>
        <v>39566.5</v>
      </c>
      <c r="AJ27" s="57">
        <f>'BAR BB| Open rates'!AJ27*0.87*0.9+25</f>
        <v>41289.1</v>
      </c>
      <c r="AK27" s="57">
        <f>'BAR BB| Open rates'!AK27*0.87*0.9+25</f>
        <v>39566.5</v>
      </c>
      <c r="AL27" s="57">
        <f>'BAR BB| Open rates'!AL27*0.87*0.9+25</f>
        <v>41289.1</v>
      </c>
      <c r="AM27" s="57">
        <f>'BAR BB| Open rates'!AM27*0.87*0.9+25</f>
        <v>39566.5</v>
      </c>
      <c r="AN27" s="57">
        <f>'BAR BB| Open rates'!AN27*0.87*0.9+25</f>
        <v>41289.1</v>
      </c>
      <c r="AO27" s="57">
        <f>'BAR BB| Open rates'!AO27*0.87*0.9+25</f>
        <v>39566.5</v>
      </c>
      <c r="AP27" s="57">
        <f>'BAR BB| Open rates'!AP27*0.87*0.9+25</f>
        <v>38235.4</v>
      </c>
      <c r="AQ27" s="57">
        <f>'BAR BB| Open rates'!AQ27*0.87*0.9+25</f>
        <v>36669.4</v>
      </c>
      <c r="AR27" s="57">
        <f>'BAR BB| Open rates'!AR27*0.87*0.9+25</f>
        <v>38235.4</v>
      </c>
      <c r="AS27" s="57">
        <f>'BAR BB| Open rates'!AS27*0.87*0.9+25</f>
        <v>36669.4</v>
      </c>
      <c r="AT27" s="57">
        <f>'BAR BB| Open rates'!AT27*0.87*0.9+25</f>
        <v>38235.4</v>
      </c>
      <c r="AU27" s="57">
        <f>'BAR BB| Open rates'!AU27*0.87*0.9+25</f>
        <v>36669.4</v>
      </c>
      <c r="AV27" s="57">
        <f>'BAR BB| Open rates'!AV27*0.87*0.9+25</f>
        <v>38235.4</v>
      </c>
      <c r="AW27" s="57">
        <f>'BAR BB| Open rates'!AW27*0.87*0.9+25</f>
        <v>36669.4</v>
      </c>
      <c r="AX27" s="57">
        <f>'BAR BB| Open rates'!AX27*0.87*0.9+25</f>
        <v>38235.4</v>
      </c>
      <c r="AY27" s="57">
        <f>'BAR BB| Open rates'!AY27*0.87*0.9+25</f>
        <v>39566.5</v>
      </c>
      <c r="AZ27" s="57">
        <f>'BAR BB| Open rates'!AZ27*0.87*0.9+25</f>
        <v>41289.1</v>
      </c>
      <c r="BA27" s="57">
        <f>'BAR BB| Open rates'!BA27*0.87*0.9+25</f>
        <v>35886.400000000001</v>
      </c>
      <c r="BB27" s="57">
        <f>'BAR BB| Open rates'!BB27*0.87*0.9+25</f>
        <v>34320.400000000001</v>
      </c>
      <c r="BC27" s="57">
        <f>'BAR BB| Open rates'!BC27*0.87*0.9+25</f>
        <v>35103.4</v>
      </c>
      <c r="BD27" s="57">
        <f>'BAR BB| Open rates'!BD27*0.87*0.9+25</f>
        <v>34320.400000000001</v>
      </c>
      <c r="BE27" s="57">
        <f>'BAR BB| Open rates'!BE27*0.87*0.9+25</f>
        <v>35103.4</v>
      </c>
      <c r="BF27" s="57">
        <f>'BAR BB| Open rates'!BF27*0.87*0.9+25</f>
        <v>34320.400000000001</v>
      </c>
      <c r="BG27" s="57">
        <f>'BAR BB| Open rates'!BG27*0.87*0.9+25</f>
        <v>35103.4</v>
      </c>
      <c r="BH27" s="57">
        <f>'BAR BB| Open rates'!BH27*0.87*0.9+25</f>
        <v>34320.400000000001</v>
      </c>
      <c r="BI27" s="57">
        <f>'BAR BB| Open rates'!BI27*0.87*0.9+25</f>
        <v>34320.400000000001</v>
      </c>
      <c r="BJ27" s="57">
        <f>'BAR BB| Open rates'!BJ27*0.87*0.9+25</f>
        <v>35103.4</v>
      </c>
      <c r="BK27" s="57">
        <f>'BAR BB| Open rates'!BK27*0.87*0.9+25</f>
        <v>34320.400000000001</v>
      </c>
      <c r="BL27" s="57">
        <f>'BAR BB| Open rates'!BL27*0.87*0.9+25</f>
        <v>35103.4</v>
      </c>
      <c r="BM27" s="57">
        <f>'BAR BB| Open rates'!BM27*0.87*0.9+25</f>
        <v>34320.400000000001</v>
      </c>
      <c r="BN27" s="57">
        <f>'BAR BB| Open rates'!BN27*0.87*0.9+25</f>
        <v>35103.4</v>
      </c>
      <c r="BO27" s="57">
        <f>'BAR BB| Open rates'!BO27*0.87*0.9+25</f>
        <v>38000.5</v>
      </c>
      <c r="BP27" s="57">
        <f>'BAR BB| Open rates'!BP27*0.87*0.9+25</f>
        <v>39723.1</v>
      </c>
    </row>
    <row r="28" spans="1:68" s="36" customFormat="1" ht="30.75"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rates'!B29*0.87*0.9+25</f>
        <v>31188.400000000001</v>
      </c>
      <c r="C29" s="57">
        <f>'BAR BB| Open rates'!C29*0.87*0.9+25</f>
        <v>30405.4</v>
      </c>
      <c r="D29" s="57">
        <f>'BAR BB| Open rates'!D29*0.87*0.9+25</f>
        <v>31188.400000000001</v>
      </c>
      <c r="E29" s="57">
        <f>'BAR BB| Open rates'!E29*0.87*0.9+25</f>
        <v>30405.4</v>
      </c>
      <c r="F29" s="57">
        <f>'BAR BB| Open rates'!F29*0.87*0.9+25</f>
        <v>33302.5</v>
      </c>
      <c r="G29" s="57">
        <f>'BAR BB| Open rates'!G29*0.87*0.9+25</f>
        <v>31188.400000000001</v>
      </c>
      <c r="H29" s="57">
        <f>'BAR BB| Open rates'!H29*0.87*0.9+25</f>
        <v>36669.4</v>
      </c>
      <c r="I29" s="57">
        <f>'BAR BB| Open rates'!I29*0.87*0.9+25</f>
        <v>42072.1</v>
      </c>
      <c r="J29" s="57">
        <f>'BAR BB| Open rates'!J29*0.87*0.9+25</f>
        <v>57027.4</v>
      </c>
      <c r="K29" s="57">
        <f>'BAR BB| Open rates'!K29*0.87*0.9+25</f>
        <v>38783.5</v>
      </c>
      <c r="L29" s="57">
        <f>'BAR BB| Open rates'!L29*0.87*0.9+25</f>
        <v>40506.1</v>
      </c>
      <c r="M29" s="57">
        <f>'BAR BB| Open rates'!M29*0.87*0.9+25</f>
        <v>38783.5</v>
      </c>
      <c r="N29" s="57">
        <f>'BAR BB| Open rates'!N29*0.87*0.9+25</f>
        <v>42072.1</v>
      </c>
      <c r="O29" s="57">
        <f>'BAR BB| Open rates'!O29*0.87*0.9+25</f>
        <v>43638.1</v>
      </c>
      <c r="P29" s="57">
        <f>'BAR BB| Open rates'!P29*0.87*0.9+25</f>
        <v>42072.1</v>
      </c>
      <c r="Q29" s="57">
        <f>'BAR BB| Open rates'!Q29*0.87*0.9+25</f>
        <v>43638.1</v>
      </c>
      <c r="R29" s="57">
        <f>'BAR BB| Open rates'!R29*0.87*0.9+25</f>
        <v>42072.1</v>
      </c>
      <c r="S29" s="57">
        <f>'BAR BB| Open rates'!S29*0.87*0.9+25</f>
        <v>43638.1</v>
      </c>
      <c r="T29" s="57">
        <f>'BAR BB| Open rates'!T29*0.87*0.9+25</f>
        <v>42072.1</v>
      </c>
      <c r="U29" s="57">
        <f>'BAR BB| Open rates'!U29*0.87*0.9+25</f>
        <v>43638.1</v>
      </c>
      <c r="V29" s="57">
        <f>'BAR BB| Open rates'!V29*0.87*0.9+25</f>
        <v>42072.1</v>
      </c>
      <c r="W29" s="57">
        <f>'BAR BB| Open rates'!W29*0.87*0.9+25</f>
        <v>43638.1</v>
      </c>
      <c r="X29" s="57">
        <f>'BAR BB| Open rates'!X29*0.87*0.9+25</f>
        <v>42072.1</v>
      </c>
      <c r="Y29" s="57">
        <f>'BAR BB| Open rates'!Y29*0.87*0.9+25</f>
        <v>43638.1</v>
      </c>
      <c r="Z29" s="57">
        <f>'BAR BB| Open rates'!Z29*0.87*0.9+25</f>
        <v>42072.1</v>
      </c>
      <c r="AA29" s="57">
        <f>'BAR BB| Open rates'!AA29*0.87*0.9+25</f>
        <v>43638.1</v>
      </c>
      <c r="AB29" s="57">
        <f>'BAR BB| Open rates'!AB29*0.87*0.9+25</f>
        <v>42072.1</v>
      </c>
      <c r="AC29" s="57">
        <f>'BAR BB| Open rates'!AC29*0.87*0.9+25</f>
        <v>43638.1</v>
      </c>
      <c r="AD29" s="57">
        <f>'BAR BB| Open rates'!AD29*0.87*0.9+25</f>
        <v>38783.5</v>
      </c>
      <c r="AE29" s="57">
        <f>'BAR BB| Open rates'!AE29*0.87*0.9+25</f>
        <v>40506.1</v>
      </c>
      <c r="AF29" s="57">
        <f>'BAR BB| Open rates'!AF29*0.87*0.9+25</f>
        <v>38783.5</v>
      </c>
      <c r="AG29" s="57">
        <f>'BAR BB| Open rates'!AG29*0.87*0.9+25</f>
        <v>37374.1</v>
      </c>
      <c r="AH29" s="57">
        <f>'BAR BB| Open rates'!AH29*0.87*0.9+25</f>
        <v>37374.1</v>
      </c>
      <c r="AI29" s="57">
        <f>'BAR BB| Open rates'!AI29*0.87*0.9+25</f>
        <v>35651.5</v>
      </c>
      <c r="AJ29" s="57">
        <f>'BAR BB| Open rates'!AJ29*0.87*0.9+25</f>
        <v>37374.1</v>
      </c>
      <c r="AK29" s="57">
        <f>'BAR BB| Open rates'!AK29*0.87*0.9+25</f>
        <v>35651.5</v>
      </c>
      <c r="AL29" s="57">
        <f>'BAR BB| Open rates'!AL29*0.87*0.9+25</f>
        <v>37374.1</v>
      </c>
      <c r="AM29" s="57">
        <f>'BAR BB| Open rates'!AM29*0.87*0.9+25</f>
        <v>35651.5</v>
      </c>
      <c r="AN29" s="57">
        <f>'BAR BB| Open rates'!AN29*0.87*0.9+25</f>
        <v>37374.1</v>
      </c>
      <c r="AO29" s="57">
        <f>'BAR BB| Open rates'!AO29*0.87*0.9+25</f>
        <v>35651.5</v>
      </c>
      <c r="AP29" s="57">
        <f>'BAR BB| Open rates'!AP29*0.87*0.9+25</f>
        <v>32754.400000000001</v>
      </c>
      <c r="AQ29" s="57">
        <f>'BAR BB| Open rates'!AQ29*0.87*0.9+25</f>
        <v>31188.400000000001</v>
      </c>
      <c r="AR29" s="57">
        <f>'BAR BB| Open rates'!AR29*0.87*0.9+25</f>
        <v>32754.400000000001</v>
      </c>
      <c r="AS29" s="57">
        <f>'BAR BB| Open rates'!AS29*0.87*0.9+25</f>
        <v>31188.400000000001</v>
      </c>
      <c r="AT29" s="57">
        <f>'BAR BB| Open rates'!AT29*0.87*0.9+25</f>
        <v>32754.400000000001</v>
      </c>
      <c r="AU29" s="57">
        <f>'BAR BB| Open rates'!AU29*0.87*0.9+25</f>
        <v>31188.400000000001</v>
      </c>
      <c r="AV29" s="57">
        <f>'BAR BB| Open rates'!AV29*0.87*0.9+25</f>
        <v>32754.400000000001</v>
      </c>
      <c r="AW29" s="57">
        <f>'BAR BB| Open rates'!AW29*0.87*0.9+25</f>
        <v>31188.400000000001</v>
      </c>
      <c r="AX29" s="57">
        <f>'BAR BB| Open rates'!AX29*0.87*0.9+25</f>
        <v>32754.400000000001</v>
      </c>
      <c r="AY29" s="57">
        <f>'BAR BB| Open rates'!AY29*0.87*0.9+25</f>
        <v>34085.5</v>
      </c>
      <c r="AZ29" s="57">
        <f>'BAR BB| Open rates'!AZ29*0.87*0.9+25</f>
        <v>35808.1</v>
      </c>
      <c r="BA29" s="57">
        <f>'BAR BB| Open rates'!BA29*0.87*0.9+25</f>
        <v>30405.4</v>
      </c>
      <c r="BB29" s="57">
        <f>'BAR BB| Open rates'!BB29*0.87*0.9+25</f>
        <v>29622.400000000001</v>
      </c>
      <c r="BC29" s="57">
        <f>'BAR BB| Open rates'!BC29*0.87*0.9+25</f>
        <v>30405.4</v>
      </c>
      <c r="BD29" s="57">
        <f>'BAR BB| Open rates'!BD29*0.87*0.9+25</f>
        <v>29622.400000000001</v>
      </c>
      <c r="BE29" s="57">
        <f>'BAR BB| Open rates'!BE29*0.87*0.9+25</f>
        <v>30405.4</v>
      </c>
      <c r="BF29" s="57">
        <f>'BAR BB| Open rates'!BF29*0.87*0.9+25</f>
        <v>29622.400000000001</v>
      </c>
      <c r="BG29" s="57">
        <f>'BAR BB| Open rates'!BG29*0.87*0.9+25</f>
        <v>30405.4</v>
      </c>
      <c r="BH29" s="57">
        <f>'BAR BB| Open rates'!BH29*0.87*0.9+25</f>
        <v>29622.400000000001</v>
      </c>
      <c r="BI29" s="57">
        <f>'BAR BB| Open rates'!BI29*0.87*0.9+25</f>
        <v>29622.400000000001</v>
      </c>
      <c r="BJ29" s="57">
        <f>'BAR BB| Open rates'!BJ29*0.87*0.9+25</f>
        <v>30405.4</v>
      </c>
      <c r="BK29" s="57">
        <f>'BAR BB| Open rates'!BK29*0.87*0.9+25</f>
        <v>29622.400000000001</v>
      </c>
      <c r="BL29" s="57">
        <f>'BAR BB| Open rates'!BL29*0.87*0.9+25</f>
        <v>30405.4</v>
      </c>
      <c r="BM29" s="57">
        <f>'BAR BB| Open rates'!BM29*0.87*0.9+25</f>
        <v>29622.400000000001</v>
      </c>
      <c r="BN29" s="57">
        <f>'BAR BB| Open rates'!BN29*0.87*0.9+25</f>
        <v>30405.4</v>
      </c>
      <c r="BO29" s="57">
        <f>'BAR BB| Open rates'!BO29*0.87*0.9+25</f>
        <v>33302.5</v>
      </c>
      <c r="BP29" s="57">
        <f>'BAR BB| Open rates'!BP29*0.87*0.9+25</f>
        <v>35025.1</v>
      </c>
    </row>
    <row r="30" spans="1:68" s="36" customFormat="1" ht="12" customHeight="1" x14ac:dyDescent="0.2">
      <c r="A30" s="237">
        <v>2</v>
      </c>
      <c r="B30" s="57">
        <f>'BAR BB| Open rates'!B30*0.87*0.9+25</f>
        <v>33537.4</v>
      </c>
      <c r="C30" s="57">
        <f>'BAR BB| Open rates'!C30*0.87*0.9+25</f>
        <v>32754.400000000001</v>
      </c>
      <c r="D30" s="57">
        <f>'BAR BB| Open rates'!D30*0.87*0.9+25</f>
        <v>33537.4</v>
      </c>
      <c r="E30" s="57">
        <f>'BAR BB| Open rates'!E30*0.87*0.9+25</f>
        <v>32754.400000000001</v>
      </c>
      <c r="F30" s="57">
        <f>'BAR BB| Open rates'!F30*0.87*0.9+25</f>
        <v>35651.5</v>
      </c>
      <c r="G30" s="57">
        <f>'BAR BB| Open rates'!G30*0.87*0.9+25</f>
        <v>33537.4</v>
      </c>
      <c r="H30" s="57">
        <f>'BAR BB| Open rates'!H30*0.87*0.9+25</f>
        <v>39018.400000000001</v>
      </c>
      <c r="I30" s="57">
        <f>'BAR BB| Open rates'!I30*0.87*0.9+25</f>
        <v>44421.1</v>
      </c>
      <c r="J30" s="57">
        <f>'BAR BB| Open rates'!J30*0.87*0.9+25</f>
        <v>59376.4</v>
      </c>
      <c r="K30" s="57">
        <f>'BAR BB| Open rates'!K30*0.87*0.9+25</f>
        <v>41132.5</v>
      </c>
      <c r="L30" s="57">
        <f>'BAR BB| Open rates'!L30*0.87*0.9+25</f>
        <v>42855.1</v>
      </c>
      <c r="M30" s="57">
        <f>'BAR BB| Open rates'!M30*0.87*0.9+25</f>
        <v>41132.5</v>
      </c>
      <c r="N30" s="57">
        <f>'BAR BB| Open rates'!N30*0.87*0.9+25</f>
        <v>44421.1</v>
      </c>
      <c r="O30" s="57">
        <f>'BAR BB| Open rates'!O30*0.87*0.9+25</f>
        <v>45987.1</v>
      </c>
      <c r="P30" s="57">
        <f>'BAR BB| Open rates'!P30*0.87*0.9+25</f>
        <v>44421.1</v>
      </c>
      <c r="Q30" s="57">
        <f>'BAR BB| Open rates'!Q30*0.87*0.9+25</f>
        <v>45987.1</v>
      </c>
      <c r="R30" s="57">
        <f>'BAR BB| Open rates'!R30*0.87*0.9+25</f>
        <v>44421.1</v>
      </c>
      <c r="S30" s="57">
        <f>'BAR BB| Open rates'!S30*0.87*0.9+25</f>
        <v>45987.1</v>
      </c>
      <c r="T30" s="57">
        <f>'BAR BB| Open rates'!T30*0.87*0.9+25</f>
        <v>44421.1</v>
      </c>
      <c r="U30" s="57">
        <f>'BAR BB| Open rates'!U30*0.87*0.9+25</f>
        <v>45987.1</v>
      </c>
      <c r="V30" s="57">
        <f>'BAR BB| Open rates'!V30*0.87*0.9+25</f>
        <v>44421.1</v>
      </c>
      <c r="W30" s="57">
        <f>'BAR BB| Open rates'!W30*0.87*0.9+25</f>
        <v>45987.1</v>
      </c>
      <c r="X30" s="57">
        <f>'BAR BB| Open rates'!X30*0.87*0.9+25</f>
        <v>44421.1</v>
      </c>
      <c r="Y30" s="57">
        <f>'BAR BB| Open rates'!Y30*0.87*0.9+25</f>
        <v>45987.1</v>
      </c>
      <c r="Z30" s="57">
        <f>'BAR BB| Open rates'!Z30*0.87*0.9+25</f>
        <v>44421.1</v>
      </c>
      <c r="AA30" s="57">
        <f>'BAR BB| Open rates'!AA30*0.87*0.9+25</f>
        <v>45987.1</v>
      </c>
      <c r="AB30" s="57">
        <f>'BAR BB| Open rates'!AB30*0.87*0.9+25</f>
        <v>44421.1</v>
      </c>
      <c r="AC30" s="57">
        <f>'BAR BB| Open rates'!AC30*0.87*0.9+25</f>
        <v>45987.1</v>
      </c>
      <c r="AD30" s="57">
        <f>'BAR BB| Open rates'!AD30*0.87*0.9+25</f>
        <v>41132.5</v>
      </c>
      <c r="AE30" s="57">
        <f>'BAR BB| Open rates'!AE30*0.87*0.9+25</f>
        <v>42855.1</v>
      </c>
      <c r="AF30" s="57">
        <f>'BAR BB| Open rates'!AF30*0.87*0.9+25</f>
        <v>41132.5</v>
      </c>
      <c r="AG30" s="57">
        <f>'BAR BB| Open rates'!AG30*0.87*0.9+25</f>
        <v>39723.1</v>
      </c>
      <c r="AH30" s="57">
        <f>'BAR BB| Open rates'!AH30*0.87*0.9+25</f>
        <v>39723.1</v>
      </c>
      <c r="AI30" s="57">
        <f>'BAR BB| Open rates'!AI30*0.87*0.9+25</f>
        <v>38000.5</v>
      </c>
      <c r="AJ30" s="57">
        <f>'BAR BB| Open rates'!AJ30*0.87*0.9+25</f>
        <v>39723.1</v>
      </c>
      <c r="AK30" s="57">
        <f>'BAR BB| Open rates'!AK30*0.87*0.9+25</f>
        <v>38000.5</v>
      </c>
      <c r="AL30" s="57">
        <f>'BAR BB| Open rates'!AL30*0.87*0.9+25</f>
        <v>39723.1</v>
      </c>
      <c r="AM30" s="57">
        <f>'BAR BB| Open rates'!AM30*0.87*0.9+25</f>
        <v>38000.5</v>
      </c>
      <c r="AN30" s="57">
        <f>'BAR BB| Open rates'!AN30*0.87*0.9+25</f>
        <v>39723.1</v>
      </c>
      <c r="AO30" s="57">
        <f>'BAR BB| Open rates'!AO30*0.87*0.9+25</f>
        <v>38000.5</v>
      </c>
      <c r="AP30" s="57">
        <f>'BAR BB| Open rates'!AP30*0.87*0.9+25</f>
        <v>35103.4</v>
      </c>
      <c r="AQ30" s="57">
        <f>'BAR BB| Open rates'!AQ30*0.87*0.9+25</f>
        <v>33537.4</v>
      </c>
      <c r="AR30" s="57">
        <f>'BAR BB| Open rates'!AR30*0.87*0.9+25</f>
        <v>35103.4</v>
      </c>
      <c r="AS30" s="57">
        <f>'BAR BB| Open rates'!AS30*0.87*0.9+25</f>
        <v>33537.4</v>
      </c>
      <c r="AT30" s="57">
        <f>'BAR BB| Open rates'!AT30*0.87*0.9+25</f>
        <v>35103.4</v>
      </c>
      <c r="AU30" s="57">
        <f>'BAR BB| Open rates'!AU30*0.87*0.9+25</f>
        <v>33537.4</v>
      </c>
      <c r="AV30" s="57">
        <f>'BAR BB| Open rates'!AV30*0.87*0.9+25</f>
        <v>35103.4</v>
      </c>
      <c r="AW30" s="57">
        <f>'BAR BB| Open rates'!AW30*0.87*0.9+25</f>
        <v>33537.4</v>
      </c>
      <c r="AX30" s="57">
        <f>'BAR BB| Open rates'!AX30*0.87*0.9+25</f>
        <v>35103.4</v>
      </c>
      <c r="AY30" s="57">
        <f>'BAR BB| Open rates'!AY30*0.87*0.9+25</f>
        <v>36434.5</v>
      </c>
      <c r="AZ30" s="57">
        <f>'BAR BB| Open rates'!AZ30*0.87*0.9+25</f>
        <v>38157.1</v>
      </c>
      <c r="BA30" s="57">
        <f>'BAR BB| Open rates'!BA30*0.87*0.9+25</f>
        <v>32754.400000000001</v>
      </c>
      <c r="BB30" s="57">
        <f>'BAR BB| Open rates'!BB30*0.87*0.9+25</f>
        <v>31971.4</v>
      </c>
      <c r="BC30" s="57">
        <f>'BAR BB| Open rates'!BC30*0.87*0.9+25</f>
        <v>32754.400000000001</v>
      </c>
      <c r="BD30" s="57">
        <f>'BAR BB| Open rates'!BD30*0.87*0.9+25</f>
        <v>31971.4</v>
      </c>
      <c r="BE30" s="57">
        <f>'BAR BB| Open rates'!BE30*0.87*0.9+25</f>
        <v>32754.400000000001</v>
      </c>
      <c r="BF30" s="57">
        <f>'BAR BB| Open rates'!BF30*0.87*0.9+25</f>
        <v>31971.4</v>
      </c>
      <c r="BG30" s="57">
        <f>'BAR BB| Open rates'!BG30*0.87*0.9+25</f>
        <v>32754.400000000001</v>
      </c>
      <c r="BH30" s="57">
        <f>'BAR BB| Open rates'!BH30*0.87*0.9+25</f>
        <v>31971.4</v>
      </c>
      <c r="BI30" s="57">
        <f>'BAR BB| Open rates'!BI30*0.87*0.9+25</f>
        <v>31971.4</v>
      </c>
      <c r="BJ30" s="57">
        <f>'BAR BB| Open rates'!BJ30*0.87*0.9+25</f>
        <v>32754.400000000001</v>
      </c>
      <c r="BK30" s="57">
        <f>'BAR BB| Open rates'!BK30*0.87*0.9+25</f>
        <v>31971.4</v>
      </c>
      <c r="BL30" s="57">
        <f>'BAR BB| Open rates'!BL30*0.87*0.9+25</f>
        <v>32754.400000000001</v>
      </c>
      <c r="BM30" s="57">
        <f>'BAR BB| Open rates'!BM30*0.87*0.9+25</f>
        <v>31971.4</v>
      </c>
      <c r="BN30" s="57">
        <f>'BAR BB| Open rates'!BN30*0.87*0.9+25</f>
        <v>32754.400000000001</v>
      </c>
      <c r="BO30" s="57">
        <f>'BAR BB| Open rates'!BO30*0.87*0.9+25</f>
        <v>35651.5</v>
      </c>
      <c r="BP30" s="57">
        <f>'BAR BB| Open rates'!BP30*0.87*0.9+25</f>
        <v>37374.1</v>
      </c>
    </row>
    <row r="31" spans="1:68" s="36" customFormat="1" ht="12" customHeight="1" x14ac:dyDescent="0.2">
      <c r="A31" s="237">
        <v>3</v>
      </c>
      <c r="B31" s="57">
        <f>'BAR BB| Open rates'!B31*0.87*0.9+25</f>
        <v>35886.400000000001</v>
      </c>
      <c r="C31" s="57">
        <f>'BAR BB| Open rates'!C31*0.87*0.9+25</f>
        <v>35103.4</v>
      </c>
      <c r="D31" s="57">
        <f>'BAR BB| Open rates'!D31*0.87*0.9+25</f>
        <v>35886.400000000001</v>
      </c>
      <c r="E31" s="57">
        <f>'BAR BB| Open rates'!E31*0.87*0.9+25</f>
        <v>35103.4</v>
      </c>
      <c r="F31" s="57">
        <f>'BAR BB| Open rates'!F31*0.87*0.9+25</f>
        <v>38000.5</v>
      </c>
      <c r="G31" s="57">
        <f>'BAR BB| Open rates'!G31*0.87*0.9+25</f>
        <v>35886.400000000001</v>
      </c>
      <c r="H31" s="57">
        <f>'BAR BB| Open rates'!H31*0.87*0.9+25</f>
        <v>41367.4</v>
      </c>
      <c r="I31" s="57">
        <f>'BAR BB| Open rates'!I31*0.87*0.9+25</f>
        <v>46770.1</v>
      </c>
      <c r="J31" s="57">
        <f>'BAR BB| Open rates'!J31*0.87*0.9+25</f>
        <v>61725.4</v>
      </c>
      <c r="K31" s="57">
        <f>'BAR BB| Open rates'!K31*0.87*0.9+25</f>
        <v>43481.5</v>
      </c>
      <c r="L31" s="57">
        <f>'BAR BB| Open rates'!L31*0.87*0.9+25</f>
        <v>45204.1</v>
      </c>
      <c r="M31" s="57">
        <f>'BAR BB| Open rates'!M31*0.87*0.9+25</f>
        <v>43481.5</v>
      </c>
      <c r="N31" s="57">
        <f>'BAR BB| Open rates'!N31*0.87*0.9+25</f>
        <v>46770.1</v>
      </c>
      <c r="O31" s="57">
        <f>'BAR BB| Open rates'!O31*0.87*0.9+25</f>
        <v>48336.1</v>
      </c>
      <c r="P31" s="57">
        <f>'BAR BB| Open rates'!P31*0.87*0.9+25</f>
        <v>46770.1</v>
      </c>
      <c r="Q31" s="57">
        <f>'BAR BB| Open rates'!Q31*0.87*0.9+25</f>
        <v>48336.1</v>
      </c>
      <c r="R31" s="57">
        <f>'BAR BB| Open rates'!R31*0.87*0.9+25</f>
        <v>46770.1</v>
      </c>
      <c r="S31" s="57">
        <f>'BAR BB| Open rates'!S31*0.87*0.9+25</f>
        <v>48336.1</v>
      </c>
      <c r="T31" s="57">
        <f>'BAR BB| Open rates'!T31*0.87*0.9+25</f>
        <v>46770.1</v>
      </c>
      <c r="U31" s="57">
        <f>'BAR BB| Open rates'!U31*0.87*0.9+25</f>
        <v>48336.1</v>
      </c>
      <c r="V31" s="57">
        <f>'BAR BB| Open rates'!V31*0.87*0.9+25</f>
        <v>46770.1</v>
      </c>
      <c r="W31" s="57">
        <f>'BAR BB| Open rates'!W31*0.87*0.9+25</f>
        <v>48336.1</v>
      </c>
      <c r="X31" s="57">
        <f>'BAR BB| Open rates'!X31*0.87*0.9+25</f>
        <v>46770.1</v>
      </c>
      <c r="Y31" s="57">
        <f>'BAR BB| Open rates'!Y31*0.87*0.9+25</f>
        <v>48336.1</v>
      </c>
      <c r="Z31" s="57">
        <f>'BAR BB| Open rates'!Z31*0.87*0.9+25</f>
        <v>46770.1</v>
      </c>
      <c r="AA31" s="57">
        <f>'BAR BB| Open rates'!AA31*0.87*0.9+25</f>
        <v>48336.1</v>
      </c>
      <c r="AB31" s="57">
        <f>'BAR BB| Open rates'!AB31*0.87*0.9+25</f>
        <v>46770.1</v>
      </c>
      <c r="AC31" s="57">
        <f>'BAR BB| Open rates'!AC31*0.87*0.9+25</f>
        <v>48336.1</v>
      </c>
      <c r="AD31" s="57">
        <f>'BAR BB| Open rates'!AD31*0.87*0.9+25</f>
        <v>43481.5</v>
      </c>
      <c r="AE31" s="57">
        <f>'BAR BB| Open rates'!AE31*0.87*0.9+25</f>
        <v>45204.1</v>
      </c>
      <c r="AF31" s="57">
        <f>'BAR BB| Open rates'!AF31*0.87*0.9+25</f>
        <v>43481.5</v>
      </c>
      <c r="AG31" s="57">
        <f>'BAR BB| Open rates'!AG31*0.87*0.9+25</f>
        <v>42072.1</v>
      </c>
      <c r="AH31" s="57">
        <f>'BAR BB| Open rates'!AH31*0.87*0.9+25</f>
        <v>42072.1</v>
      </c>
      <c r="AI31" s="57">
        <f>'BAR BB| Open rates'!AI31*0.87*0.9+25</f>
        <v>40349.5</v>
      </c>
      <c r="AJ31" s="57">
        <f>'BAR BB| Open rates'!AJ31*0.87*0.9+25</f>
        <v>42072.1</v>
      </c>
      <c r="AK31" s="57">
        <f>'BAR BB| Open rates'!AK31*0.87*0.9+25</f>
        <v>40349.5</v>
      </c>
      <c r="AL31" s="57">
        <f>'BAR BB| Open rates'!AL31*0.87*0.9+25</f>
        <v>42072.1</v>
      </c>
      <c r="AM31" s="57">
        <f>'BAR BB| Open rates'!AM31*0.87*0.9+25</f>
        <v>40349.5</v>
      </c>
      <c r="AN31" s="57">
        <f>'BAR BB| Open rates'!AN31*0.87*0.9+25</f>
        <v>42072.1</v>
      </c>
      <c r="AO31" s="57">
        <f>'BAR BB| Open rates'!AO31*0.87*0.9+25</f>
        <v>40349.5</v>
      </c>
      <c r="AP31" s="57">
        <f>'BAR BB| Open rates'!AP31*0.87*0.9+25</f>
        <v>37452.400000000001</v>
      </c>
      <c r="AQ31" s="57">
        <f>'BAR BB| Open rates'!AQ31*0.87*0.9+25</f>
        <v>35886.400000000001</v>
      </c>
      <c r="AR31" s="57">
        <f>'BAR BB| Open rates'!AR31*0.87*0.9+25</f>
        <v>37452.400000000001</v>
      </c>
      <c r="AS31" s="57">
        <f>'BAR BB| Open rates'!AS31*0.87*0.9+25</f>
        <v>35886.400000000001</v>
      </c>
      <c r="AT31" s="57">
        <f>'BAR BB| Open rates'!AT31*0.87*0.9+25</f>
        <v>37452.400000000001</v>
      </c>
      <c r="AU31" s="57">
        <f>'BAR BB| Open rates'!AU31*0.87*0.9+25</f>
        <v>35886.400000000001</v>
      </c>
      <c r="AV31" s="57">
        <f>'BAR BB| Open rates'!AV31*0.87*0.9+25</f>
        <v>37452.400000000001</v>
      </c>
      <c r="AW31" s="57">
        <f>'BAR BB| Open rates'!AW31*0.87*0.9+25</f>
        <v>35886.400000000001</v>
      </c>
      <c r="AX31" s="57">
        <f>'BAR BB| Open rates'!AX31*0.87*0.9+25</f>
        <v>37452.400000000001</v>
      </c>
      <c r="AY31" s="57">
        <f>'BAR BB| Open rates'!AY31*0.87*0.9+25</f>
        <v>38783.5</v>
      </c>
      <c r="AZ31" s="57">
        <f>'BAR BB| Open rates'!AZ31*0.87*0.9+25</f>
        <v>40506.1</v>
      </c>
      <c r="BA31" s="57">
        <f>'BAR BB| Open rates'!BA31*0.87*0.9+25</f>
        <v>35103.4</v>
      </c>
      <c r="BB31" s="57">
        <f>'BAR BB| Open rates'!BB31*0.87*0.9+25</f>
        <v>34320.400000000001</v>
      </c>
      <c r="BC31" s="57">
        <f>'BAR BB| Open rates'!BC31*0.87*0.9+25</f>
        <v>35103.4</v>
      </c>
      <c r="BD31" s="57">
        <f>'BAR BB| Open rates'!BD31*0.87*0.9+25</f>
        <v>34320.400000000001</v>
      </c>
      <c r="BE31" s="57">
        <f>'BAR BB| Open rates'!BE31*0.87*0.9+25</f>
        <v>35103.4</v>
      </c>
      <c r="BF31" s="57">
        <f>'BAR BB| Open rates'!BF31*0.87*0.9+25</f>
        <v>34320.400000000001</v>
      </c>
      <c r="BG31" s="57">
        <f>'BAR BB| Open rates'!BG31*0.87*0.9+25</f>
        <v>35103.4</v>
      </c>
      <c r="BH31" s="57">
        <f>'BAR BB| Open rates'!BH31*0.87*0.9+25</f>
        <v>34320.400000000001</v>
      </c>
      <c r="BI31" s="57">
        <f>'BAR BB| Open rates'!BI31*0.87*0.9+25</f>
        <v>34320.400000000001</v>
      </c>
      <c r="BJ31" s="57">
        <f>'BAR BB| Open rates'!BJ31*0.87*0.9+25</f>
        <v>35103.4</v>
      </c>
      <c r="BK31" s="57">
        <f>'BAR BB| Open rates'!BK31*0.87*0.9+25</f>
        <v>34320.400000000001</v>
      </c>
      <c r="BL31" s="57">
        <f>'BAR BB| Open rates'!BL31*0.87*0.9+25</f>
        <v>35103.4</v>
      </c>
      <c r="BM31" s="57">
        <f>'BAR BB| Open rates'!BM31*0.87*0.9+25</f>
        <v>34320.400000000001</v>
      </c>
      <c r="BN31" s="57">
        <f>'BAR BB| Open rates'!BN31*0.87*0.9+25</f>
        <v>35103.4</v>
      </c>
      <c r="BO31" s="57">
        <f>'BAR BB| Open rates'!BO31*0.87*0.9+25</f>
        <v>38000.5</v>
      </c>
      <c r="BP31" s="57">
        <f>'BAR BB| Open rates'!BP31*0.87*0.9+25</f>
        <v>39723.1</v>
      </c>
    </row>
    <row r="32" spans="1:68" s="36" customFormat="1" ht="12" customHeight="1" x14ac:dyDescent="0.2">
      <c r="A32" s="237">
        <v>4</v>
      </c>
      <c r="B32" s="57">
        <f>'BAR BB| Open rates'!B32*0.87*0.9+25</f>
        <v>38235.4</v>
      </c>
      <c r="C32" s="57">
        <f>'BAR BB| Open rates'!C32*0.87*0.9+25</f>
        <v>37452.400000000001</v>
      </c>
      <c r="D32" s="57">
        <f>'BAR BB| Open rates'!D32*0.87*0.9+25</f>
        <v>38235.4</v>
      </c>
      <c r="E32" s="57">
        <f>'BAR BB| Open rates'!E32*0.87*0.9+25</f>
        <v>37452.400000000001</v>
      </c>
      <c r="F32" s="57">
        <f>'BAR BB| Open rates'!F32*0.87*0.9+25</f>
        <v>40349.5</v>
      </c>
      <c r="G32" s="57">
        <f>'BAR BB| Open rates'!G32*0.87*0.9+25</f>
        <v>38235.4</v>
      </c>
      <c r="H32" s="57">
        <f>'BAR BB| Open rates'!H32*0.87*0.9+25</f>
        <v>43716.4</v>
      </c>
      <c r="I32" s="57">
        <f>'BAR BB| Open rates'!I32*0.87*0.9+25</f>
        <v>49119.1</v>
      </c>
      <c r="J32" s="57">
        <f>'BAR BB| Open rates'!J32*0.87*0.9+25</f>
        <v>64074.400000000001</v>
      </c>
      <c r="K32" s="57">
        <f>'BAR BB| Open rates'!K32*0.87*0.9+25</f>
        <v>45830.5</v>
      </c>
      <c r="L32" s="57">
        <f>'BAR BB| Open rates'!L32*0.87*0.9+25</f>
        <v>47553.1</v>
      </c>
      <c r="M32" s="57">
        <f>'BAR BB| Open rates'!M32*0.87*0.9+25</f>
        <v>45830.5</v>
      </c>
      <c r="N32" s="57">
        <f>'BAR BB| Open rates'!N32*0.87*0.9+25</f>
        <v>49119.1</v>
      </c>
      <c r="O32" s="57">
        <f>'BAR BB| Open rates'!O32*0.87*0.9+25</f>
        <v>50685.1</v>
      </c>
      <c r="P32" s="57">
        <f>'BAR BB| Open rates'!P32*0.87*0.9+25</f>
        <v>49119.1</v>
      </c>
      <c r="Q32" s="57">
        <f>'BAR BB| Open rates'!Q32*0.87*0.9+25</f>
        <v>50685.1</v>
      </c>
      <c r="R32" s="57">
        <f>'BAR BB| Open rates'!R32*0.87*0.9+25</f>
        <v>49119.1</v>
      </c>
      <c r="S32" s="57">
        <f>'BAR BB| Open rates'!S32*0.87*0.9+25</f>
        <v>50685.1</v>
      </c>
      <c r="T32" s="57">
        <f>'BAR BB| Open rates'!T32*0.87*0.9+25</f>
        <v>49119.1</v>
      </c>
      <c r="U32" s="57">
        <f>'BAR BB| Open rates'!U32*0.87*0.9+25</f>
        <v>50685.1</v>
      </c>
      <c r="V32" s="57">
        <f>'BAR BB| Open rates'!V32*0.87*0.9+25</f>
        <v>49119.1</v>
      </c>
      <c r="W32" s="57">
        <f>'BAR BB| Open rates'!W32*0.87*0.9+25</f>
        <v>50685.1</v>
      </c>
      <c r="X32" s="57">
        <f>'BAR BB| Open rates'!X32*0.87*0.9+25</f>
        <v>49119.1</v>
      </c>
      <c r="Y32" s="57">
        <f>'BAR BB| Open rates'!Y32*0.87*0.9+25</f>
        <v>50685.1</v>
      </c>
      <c r="Z32" s="57">
        <f>'BAR BB| Open rates'!Z32*0.87*0.9+25</f>
        <v>49119.1</v>
      </c>
      <c r="AA32" s="57">
        <f>'BAR BB| Open rates'!AA32*0.87*0.9+25</f>
        <v>50685.1</v>
      </c>
      <c r="AB32" s="57">
        <f>'BAR BB| Open rates'!AB32*0.87*0.9+25</f>
        <v>49119.1</v>
      </c>
      <c r="AC32" s="57">
        <f>'BAR BB| Open rates'!AC32*0.87*0.9+25</f>
        <v>50685.1</v>
      </c>
      <c r="AD32" s="57">
        <f>'BAR BB| Open rates'!AD32*0.87*0.9+25</f>
        <v>45830.5</v>
      </c>
      <c r="AE32" s="57">
        <f>'BAR BB| Open rates'!AE32*0.87*0.9+25</f>
        <v>47553.1</v>
      </c>
      <c r="AF32" s="57">
        <f>'BAR BB| Open rates'!AF32*0.87*0.9+25</f>
        <v>45830.5</v>
      </c>
      <c r="AG32" s="57">
        <f>'BAR BB| Open rates'!AG32*0.87*0.9+25</f>
        <v>44421.1</v>
      </c>
      <c r="AH32" s="57">
        <f>'BAR BB| Open rates'!AH32*0.87*0.9+25</f>
        <v>44421.1</v>
      </c>
      <c r="AI32" s="57">
        <f>'BAR BB| Open rates'!AI32*0.87*0.9+25</f>
        <v>42698.5</v>
      </c>
      <c r="AJ32" s="57">
        <f>'BAR BB| Open rates'!AJ32*0.87*0.9+25</f>
        <v>44421.1</v>
      </c>
      <c r="AK32" s="57">
        <f>'BAR BB| Open rates'!AK32*0.87*0.9+25</f>
        <v>42698.5</v>
      </c>
      <c r="AL32" s="57">
        <f>'BAR BB| Open rates'!AL32*0.87*0.9+25</f>
        <v>44421.1</v>
      </c>
      <c r="AM32" s="57">
        <f>'BAR BB| Open rates'!AM32*0.87*0.9+25</f>
        <v>42698.5</v>
      </c>
      <c r="AN32" s="57">
        <f>'BAR BB| Open rates'!AN32*0.87*0.9+25</f>
        <v>44421.1</v>
      </c>
      <c r="AO32" s="57">
        <f>'BAR BB| Open rates'!AO32*0.87*0.9+25</f>
        <v>42698.5</v>
      </c>
      <c r="AP32" s="57">
        <f>'BAR BB| Open rates'!AP32*0.87*0.9+25</f>
        <v>39801.4</v>
      </c>
      <c r="AQ32" s="57">
        <f>'BAR BB| Open rates'!AQ32*0.87*0.9+25</f>
        <v>38235.4</v>
      </c>
      <c r="AR32" s="57">
        <f>'BAR BB| Open rates'!AR32*0.87*0.9+25</f>
        <v>39801.4</v>
      </c>
      <c r="AS32" s="57">
        <f>'BAR BB| Open rates'!AS32*0.87*0.9+25</f>
        <v>38235.4</v>
      </c>
      <c r="AT32" s="57">
        <f>'BAR BB| Open rates'!AT32*0.87*0.9+25</f>
        <v>39801.4</v>
      </c>
      <c r="AU32" s="57">
        <f>'BAR BB| Open rates'!AU32*0.87*0.9+25</f>
        <v>38235.4</v>
      </c>
      <c r="AV32" s="57">
        <f>'BAR BB| Open rates'!AV32*0.87*0.9+25</f>
        <v>39801.4</v>
      </c>
      <c r="AW32" s="57">
        <f>'BAR BB| Open rates'!AW32*0.87*0.9+25</f>
        <v>38235.4</v>
      </c>
      <c r="AX32" s="57">
        <f>'BAR BB| Open rates'!AX32*0.87*0.9+25</f>
        <v>39801.4</v>
      </c>
      <c r="AY32" s="57">
        <f>'BAR BB| Open rates'!AY32*0.87*0.9+25</f>
        <v>41132.5</v>
      </c>
      <c r="AZ32" s="57">
        <f>'BAR BB| Open rates'!AZ32*0.87*0.9+25</f>
        <v>42855.1</v>
      </c>
      <c r="BA32" s="57">
        <f>'BAR BB| Open rates'!BA32*0.87*0.9+25</f>
        <v>37452.400000000001</v>
      </c>
      <c r="BB32" s="57">
        <f>'BAR BB| Open rates'!BB32*0.87*0.9+25</f>
        <v>36669.4</v>
      </c>
      <c r="BC32" s="57">
        <f>'BAR BB| Open rates'!BC32*0.87*0.9+25</f>
        <v>37452.400000000001</v>
      </c>
      <c r="BD32" s="57">
        <f>'BAR BB| Open rates'!BD32*0.87*0.9+25</f>
        <v>36669.4</v>
      </c>
      <c r="BE32" s="57">
        <f>'BAR BB| Open rates'!BE32*0.87*0.9+25</f>
        <v>37452.400000000001</v>
      </c>
      <c r="BF32" s="57">
        <f>'BAR BB| Open rates'!BF32*0.87*0.9+25</f>
        <v>36669.4</v>
      </c>
      <c r="BG32" s="57">
        <f>'BAR BB| Open rates'!BG32*0.87*0.9+25</f>
        <v>37452.400000000001</v>
      </c>
      <c r="BH32" s="57">
        <f>'BAR BB| Open rates'!BH32*0.87*0.9+25</f>
        <v>36669.4</v>
      </c>
      <c r="BI32" s="57">
        <f>'BAR BB| Open rates'!BI32*0.87*0.9+25</f>
        <v>36669.4</v>
      </c>
      <c r="BJ32" s="57">
        <f>'BAR BB| Open rates'!BJ32*0.87*0.9+25</f>
        <v>37452.400000000001</v>
      </c>
      <c r="BK32" s="57">
        <f>'BAR BB| Open rates'!BK32*0.87*0.9+25</f>
        <v>36669.4</v>
      </c>
      <c r="BL32" s="57">
        <f>'BAR BB| Open rates'!BL32*0.87*0.9+25</f>
        <v>37452.400000000001</v>
      </c>
      <c r="BM32" s="57">
        <f>'BAR BB| Open rates'!BM32*0.87*0.9+25</f>
        <v>36669.4</v>
      </c>
      <c r="BN32" s="57">
        <f>'BAR BB| Open rates'!BN32*0.87*0.9+25</f>
        <v>37452.400000000001</v>
      </c>
      <c r="BO32" s="57">
        <f>'BAR BB| Open rates'!BO32*0.87*0.9+25</f>
        <v>40349.5</v>
      </c>
      <c r="BP32" s="57">
        <f>'BAR BB| Open rates'!BP32*0.87*0.9+25</f>
        <v>42072.1</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rates'!B34*0.87*0.9+25</f>
        <v>39018.400000000001</v>
      </c>
      <c r="C34" s="57">
        <f>'BAR BB| Open rates'!C34*0.87*0.9+25</f>
        <v>38235.4</v>
      </c>
      <c r="D34" s="57">
        <f>'BAR BB| Open rates'!D34*0.87*0.9+25</f>
        <v>39018.400000000001</v>
      </c>
      <c r="E34" s="57">
        <f>'BAR BB| Open rates'!E34*0.87*0.9+25</f>
        <v>38235.4</v>
      </c>
      <c r="F34" s="57">
        <f>'BAR BB| Open rates'!F34*0.87*0.9+25</f>
        <v>41132.5</v>
      </c>
      <c r="G34" s="57">
        <f>'BAR BB| Open rates'!G34*0.87*0.9+25</f>
        <v>39018.400000000001</v>
      </c>
      <c r="H34" s="57">
        <f>'BAR BB| Open rates'!H34*0.87*0.9+25</f>
        <v>53973.700000000004</v>
      </c>
      <c r="I34" s="57">
        <f>'BAR BB| Open rates'!I34*0.87*0.9+25</f>
        <v>59376.4</v>
      </c>
      <c r="J34" s="57">
        <f>'BAR BB| Open rates'!J34*0.87*0.9+25</f>
        <v>74331.7</v>
      </c>
      <c r="K34" s="57">
        <f>'BAR BB| Open rates'!K34*0.87*0.9+25</f>
        <v>56087.8</v>
      </c>
      <c r="L34" s="57">
        <f>'BAR BB| Open rates'!L34*0.87*0.9+25</f>
        <v>57810.400000000001</v>
      </c>
      <c r="M34" s="57">
        <f>'BAR BB| Open rates'!M34*0.87*0.9+25</f>
        <v>56087.8</v>
      </c>
      <c r="N34" s="57">
        <f>'BAR BB| Open rates'!N34*0.87*0.9+25</f>
        <v>59376.4</v>
      </c>
      <c r="O34" s="57">
        <f>'BAR BB| Open rates'!O34*0.87*0.9+25</f>
        <v>60942.400000000001</v>
      </c>
      <c r="P34" s="57">
        <f>'BAR BB| Open rates'!P34*0.87*0.9+25</f>
        <v>59376.4</v>
      </c>
      <c r="Q34" s="57">
        <f>'BAR BB| Open rates'!Q34*0.87*0.9+25</f>
        <v>60942.400000000001</v>
      </c>
      <c r="R34" s="57">
        <f>'BAR BB| Open rates'!R34*0.87*0.9+25</f>
        <v>59376.4</v>
      </c>
      <c r="S34" s="57">
        <f>'BAR BB| Open rates'!S34*0.87*0.9+25</f>
        <v>60942.400000000001</v>
      </c>
      <c r="T34" s="57">
        <f>'BAR BB| Open rates'!T34*0.87*0.9+25</f>
        <v>59376.4</v>
      </c>
      <c r="U34" s="57">
        <f>'BAR BB| Open rates'!U34*0.87*0.9+25</f>
        <v>60942.400000000001</v>
      </c>
      <c r="V34" s="57">
        <f>'BAR BB| Open rates'!V34*0.87*0.9+25</f>
        <v>59376.4</v>
      </c>
      <c r="W34" s="57">
        <f>'BAR BB| Open rates'!W34*0.87*0.9+25</f>
        <v>60942.400000000001</v>
      </c>
      <c r="X34" s="57">
        <f>'BAR BB| Open rates'!X34*0.87*0.9+25</f>
        <v>59376.4</v>
      </c>
      <c r="Y34" s="57">
        <f>'BAR BB| Open rates'!Y34*0.87*0.9+25</f>
        <v>60942.400000000001</v>
      </c>
      <c r="Z34" s="57">
        <f>'BAR BB| Open rates'!Z34*0.87*0.9+25</f>
        <v>59376.4</v>
      </c>
      <c r="AA34" s="57">
        <f>'BAR BB| Open rates'!AA34*0.87*0.9+25</f>
        <v>60942.400000000001</v>
      </c>
      <c r="AB34" s="57">
        <f>'BAR BB| Open rates'!AB34*0.87*0.9+25</f>
        <v>59376.4</v>
      </c>
      <c r="AC34" s="57">
        <f>'BAR BB| Open rates'!AC34*0.87*0.9+25</f>
        <v>60942.400000000001</v>
      </c>
      <c r="AD34" s="57">
        <f>'BAR BB| Open rates'!AD34*0.87*0.9+25</f>
        <v>56087.8</v>
      </c>
      <c r="AE34" s="57">
        <f>'BAR BB| Open rates'!AE34*0.87*0.9+25</f>
        <v>57810.400000000001</v>
      </c>
      <c r="AF34" s="57">
        <f>'BAR BB| Open rates'!AF34*0.87*0.9+25</f>
        <v>56087.8</v>
      </c>
      <c r="AG34" s="57">
        <f>'BAR BB| Open rates'!AG34*0.87*0.9+25</f>
        <v>42855.1</v>
      </c>
      <c r="AH34" s="57">
        <f>'BAR BB| Open rates'!AH34*0.87*0.9+25</f>
        <v>42855.1</v>
      </c>
      <c r="AI34" s="57">
        <f>'BAR BB| Open rates'!AI34*0.87*0.9+25</f>
        <v>41132.5</v>
      </c>
      <c r="AJ34" s="57">
        <f>'BAR BB| Open rates'!AJ34*0.87*0.9+25</f>
        <v>42855.1</v>
      </c>
      <c r="AK34" s="57">
        <f>'BAR BB| Open rates'!AK34*0.87*0.9+25</f>
        <v>41132.5</v>
      </c>
      <c r="AL34" s="57">
        <f>'BAR BB| Open rates'!AL34*0.87*0.9+25</f>
        <v>42855.1</v>
      </c>
      <c r="AM34" s="57">
        <f>'BAR BB| Open rates'!AM34*0.87*0.9+25</f>
        <v>41132.5</v>
      </c>
      <c r="AN34" s="57">
        <f>'BAR BB| Open rates'!AN34*0.87*0.9+25</f>
        <v>42855.1</v>
      </c>
      <c r="AO34" s="57">
        <f>'BAR BB| Open rates'!AO34*0.87*0.9+25</f>
        <v>41132.5</v>
      </c>
      <c r="AP34" s="57">
        <f>'BAR BB| Open rates'!AP34*0.87*0.9+25</f>
        <v>39801.4</v>
      </c>
      <c r="AQ34" s="57">
        <f>'BAR BB| Open rates'!AQ34*0.87*0.9+25</f>
        <v>38235.4</v>
      </c>
      <c r="AR34" s="57">
        <f>'BAR BB| Open rates'!AR34*0.87*0.9+25</f>
        <v>39801.4</v>
      </c>
      <c r="AS34" s="57">
        <f>'BAR BB| Open rates'!AS34*0.87*0.9+25</f>
        <v>38235.4</v>
      </c>
      <c r="AT34" s="57">
        <f>'BAR BB| Open rates'!AT34*0.87*0.9+25</f>
        <v>39801.4</v>
      </c>
      <c r="AU34" s="57">
        <f>'BAR BB| Open rates'!AU34*0.87*0.9+25</f>
        <v>38235.4</v>
      </c>
      <c r="AV34" s="57">
        <f>'BAR BB| Open rates'!AV34*0.87*0.9+25</f>
        <v>39801.4</v>
      </c>
      <c r="AW34" s="57">
        <f>'BAR BB| Open rates'!AW34*0.87*0.9+25</f>
        <v>38235.4</v>
      </c>
      <c r="AX34" s="57">
        <f>'BAR BB| Open rates'!AX34*0.87*0.9+25</f>
        <v>39801.4</v>
      </c>
      <c r="AY34" s="57">
        <f>'BAR BB| Open rates'!AY34*0.87*0.9+25</f>
        <v>41132.5</v>
      </c>
      <c r="AZ34" s="57">
        <f>'BAR BB| Open rates'!AZ34*0.87*0.9+25</f>
        <v>42855.1</v>
      </c>
      <c r="BA34" s="57">
        <f>'BAR BB| Open rates'!BA34*0.87*0.9+25</f>
        <v>37452.400000000001</v>
      </c>
      <c r="BB34" s="57">
        <f>'BAR BB| Open rates'!BB34*0.87*0.9+25</f>
        <v>33537.4</v>
      </c>
      <c r="BC34" s="57">
        <f>'BAR BB| Open rates'!BC34*0.87*0.9+25</f>
        <v>34320.400000000001</v>
      </c>
      <c r="BD34" s="57">
        <f>'BAR BB| Open rates'!BD34*0.87*0.9+25</f>
        <v>33537.4</v>
      </c>
      <c r="BE34" s="57">
        <f>'BAR BB| Open rates'!BE34*0.87*0.9+25</f>
        <v>34320.400000000001</v>
      </c>
      <c r="BF34" s="57">
        <f>'BAR BB| Open rates'!BF34*0.87*0.9+25</f>
        <v>33537.4</v>
      </c>
      <c r="BG34" s="57">
        <f>'BAR BB| Open rates'!BG34*0.87*0.9+25</f>
        <v>34320.400000000001</v>
      </c>
      <c r="BH34" s="57">
        <f>'BAR BB| Open rates'!BH34*0.87*0.9+25</f>
        <v>33537.4</v>
      </c>
      <c r="BI34" s="57">
        <f>'BAR BB| Open rates'!BI34*0.87*0.9+25</f>
        <v>33537.4</v>
      </c>
      <c r="BJ34" s="57">
        <f>'BAR BB| Open rates'!BJ34*0.87*0.9+25</f>
        <v>34320.400000000001</v>
      </c>
      <c r="BK34" s="57">
        <f>'BAR BB| Open rates'!BK34*0.87*0.9+25</f>
        <v>33537.4</v>
      </c>
      <c r="BL34" s="57">
        <f>'BAR BB| Open rates'!BL34*0.87*0.9+25</f>
        <v>34320.400000000001</v>
      </c>
      <c r="BM34" s="57">
        <f>'BAR BB| Open rates'!BM34*0.87*0.9+25</f>
        <v>33537.4</v>
      </c>
      <c r="BN34" s="57">
        <f>'BAR BB| Open rates'!BN34*0.87*0.9+25</f>
        <v>34320.400000000001</v>
      </c>
      <c r="BO34" s="57">
        <f>'BAR BB| Open rates'!BO34*0.87*0.9+25</f>
        <v>37217.5</v>
      </c>
      <c r="BP34" s="57">
        <f>'BAR BB| Open rates'!BP34*0.87*0.9+25</f>
        <v>38940.1</v>
      </c>
    </row>
    <row r="35" spans="1:68" s="36" customFormat="1" ht="12" customHeight="1" x14ac:dyDescent="0.2">
      <c r="A35" s="237">
        <v>2</v>
      </c>
      <c r="B35" s="57">
        <f>'BAR BB| Open rates'!B35*0.87*0.9+25</f>
        <v>41367.4</v>
      </c>
      <c r="C35" s="57">
        <f>'BAR BB| Open rates'!C35*0.87*0.9+25</f>
        <v>40584.400000000001</v>
      </c>
      <c r="D35" s="57">
        <f>'BAR BB| Open rates'!D35*0.87*0.9+25</f>
        <v>41367.4</v>
      </c>
      <c r="E35" s="57">
        <f>'BAR BB| Open rates'!E35*0.87*0.9+25</f>
        <v>40584.400000000001</v>
      </c>
      <c r="F35" s="57">
        <f>'BAR BB| Open rates'!F35*0.87*0.9+25</f>
        <v>43481.5</v>
      </c>
      <c r="G35" s="57">
        <f>'BAR BB| Open rates'!G35*0.87*0.9+25</f>
        <v>41367.4</v>
      </c>
      <c r="H35" s="57">
        <f>'BAR BB| Open rates'!H35*0.87*0.9+25</f>
        <v>56322.700000000004</v>
      </c>
      <c r="I35" s="57">
        <f>'BAR BB| Open rates'!I35*0.87*0.9+25</f>
        <v>61725.4</v>
      </c>
      <c r="J35" s="57">
        <f>'BAR BB| Open rates'!J35*0.87*0.9+25</f>
        <v>76680.7</v>
      </c>
      <c r="K35" s="57">
        <f>'BAR BB| Open rates'!K35*0.87*0.9+25</f>
        <v>58436.800000000003</v>
      </c>
      <c r="L35" s="57">
        <f>'BAR BB| Open rates'!L35*0.87*0.9+25</f>
        <v>60159.4</v>
      </c>
      <c r="M35" s="57">
        <f>'BAR BB| Open rates'!M35*0.87*0.9+25</f>
        <v>58436.800000000003</v>
      </c>
      <c r="N35" s="57">
        <f>'BAR BB| Open rates'!N35*0.87*0.9+25</f>
        <v>61725.4</v>
      </c>
      <c r="O35" s="57">
        <f>'BAR BB| Open rates'!O35*0.87*0.9+25</f>
        <v>63291.4</v>
      </c>
      <c r="P35" s="57">
        <f>'BAR BB| Open rates'!P35*0.87*0.9+25</f>
        <v>61725.4</v>
      </c>
      <c r="Q35" s="57">
        <f>'BAR BB| Open rates'!Q35*0.87*0.9+25</f>
        <v>63291.4</v>
      </c>
      <c r="R35" s="57">
        <f>'BAR BB| Open rates'!R35*0.87*0.9+25</f>
        <v>61725.4</v>
      </c>
      <c r="S35" s="57">
        <f>'BAR BB| Open rates'!S35*0.87*0.9+25</f>
        <v>63291.4</v>
      </c>
      <c r="T35" s="57">
        <f>'BAR BB| Open rates'!T35*0.87*0.9+25</f>
        <v>61725.4</v>
      </c>
      <c r="U35" s="57">
        <f>'BAR BB| Open rates'!U35*0.87*0.9+25</f>
        <v>63291.4</v>
      </c>
      <c r="V35" s="57">
        <f>'BAR BB| Open rates'!V35*0.87*0.9+25</f>
        <v>61725.4</v>
      </c>
      <c r="W35" s="57">
        <f>'BAR BB| Open rates'!W35*0.87*0.9+25</f>
        <v>63291.4</v>
      </c>
      <c r="X35" s="57">
        <f>'BAR BB| Open rates'!X35*0.87*0.9+25</f>
        <v>61725.4</v>
      </c>
      <c r="Y35" s="57">
        <f>'BAR BB| Open rates'!Y35*0.87*0.9+25</f>
        <v>63291.4</v>
      </c>
      <c r="Z35" s="57">
        <f>'BAR BB| Open rates'!Z35*0.87*0.9+25</f>
        <v>61725.4</v>
      </c>
      <c r="AA35" s="57">
        <f>'BAR BB| Open rates'!AA35*0.87*0.9+25</f>
        <v>63291.4</v>
      </c>
      <c r="AB35" s="57">
        <f>'BAR BB| Open rates'!AB35*0.87*0.9+25</f>
        <v>61725.4</v>
      </c>
      <c r="AC35" s="57">
        <f>'BAR BB| Open rates'!AC35*0.87*0.9+25</f>
        <v>63291.4</v>
      </c>
      <c r="AD35" s="57">
        <f>'BAR BB| Open rates'!AD35*0.87*0.9+25</f>
        <v>58436.800000000003</v>
      </c>
      <c r="AE35" s="57">
        <f>'BAR BB| Open rates'!AE35*0.87*0.9+25</f>
        <v>60159.4</v>
      </c>
      <c r="AF35" s="57">
        <f>'BAR BB| Open rates'!AF35*0.87*0.9+25</f>
        <v>58436.800000000003</v>
      </c>
      <c r="AG35" s="57">
        <f>'BAR BB| Open rates'!AG35*0.87*0.9+25</f>
        <v>45204.1</v>
      </c>
      <c r="AH35" s="57">
        <f>'BAR BB| Open rates'!AH35*0.87*0.9+25</f>
        <v>45204.1</v>
      </c>
      <c r="AI35" s="57">
        <f>'BAR BB| Open rates'!AI35*0.87*0.9+25</f>
        <v>43481.5</v>
      </c>
      <c r="AJ35" s="57">
        <f>'BAR BB| Open rates'!AJ35*0.87*0.9+25</f>
        <v>45204.1</v>
      </c>
      <c r="AK35" s="57">
        <f>'BAR BB| Open rates'!AK35*0.87*0.9+25</f>
        <v>43481.5</v>
      </c>
      <c r="AL35" s="57">
        <f>'BAR BB| Open rates'!AL35*0.87*0.9+25</f>
        <v>45204.1</v>
      </c>
      <c r="AM35" s="57">
        <f>'BAR BB| Open rates'!AM35*0.87*0.9+25</f>
        <v>43481.5</v>
      </c>
      <c r="AN35" s="57">
        <f>'BAR BB| Open rates'!AN35*0.87*0.9+25</f>
        <v>45204.1</v>
      </c>
      <c r="AO35" s="57">
        <f>'BAR BB| Open rates'!AO35*0.87*0.9+25</f>
        <v>43481.5</v>
      </c>
      <c r="AP35" s="57">
        <f>'BAR BB| Open rates'!AP35*0.87*0.9+25</f>
        <v>42150.400000000001</v>
      </c>
      <c r="AQ35" s="57">
        <f>'BAR BB| Open rates'!AQ35*0.87*0.9+25</f>
        <v>40584.400000000001</v>
      </c>
      <c r="AR35" s="57">
        <f>'BAR BB| Open rates'!AR35*0.87*0.9+25</f>
        <v>42150.400000000001</v>
      </c>
      <c r="AS35" s="57">
        <f>'BAR BB| Open rates'!AS35*0.87*0.9+25</f>
        <v>40584.400000000001</v>
      </c>
      <c r="AT35" s="57">
        <f>'BAR BB| Open rates'!AT35*0.87*0.9+25</f>
        <v>42150.400000000001</v>
      </c>
      <c r="AU35" s="57">
        <f>'BAR BB| Open rates'!AU35*0.87*0.9+25</f>
        <v>40584.400000000001</v>
      </c>
      <c r="AV35" s="57">
        <f>'BAR BB| Open rates'!AV35*0.87*0.9+25</f>
        <v>42150.400000000001</v>
      </c>
      <c r="AW35" s="57">
        <f>'BAR BB| Open rates'!AW35*0.87*0.9+25</f>
        <v>40584.400000000001</v>
      </c>
      <c r="AX35" s="57">
        <f>'BAR BB| Open rates'!AX35*0.87*0.9+25</f>
        <v>42150.400000000001</v>
      </c>
      <c r="AY35" s="57">
        <f>'BAR BB| Open rates'!AY35*0.87*0.9+25</f>
        <v>43481.5</v>
      </c>
      <c r="AZ35" s="57">
        <f>'BAR BB| Open rates'!AZ35*0.87*0.9+25</f>
        <v>45204.1</v>
      </c>
      <c r="BA35" s="57">
        <f>'BAR BB| Open rates'!BA35*0.87*0.9+25</f>
        <v>39801.4</v>
      </c>
      <c r="BB35" s="57">
        <f>'BAR BB| Open rates'!BB35*0.87*0.9+25</f>
        <v>35886.400000000001</v>
      </c>
      <c r="BC35" s="57">
        <f>'BAR BB| Open rates'!BC35*0.87*0.9+25</f>
        <v>36669.4</v>
      </c>
      <c r="BD35" s="57">
        <f>'BAR BB| Open rates'!BD35*0.87*0.9+25</f>
        <v>35886.400000000001</v>
      </c>
      <c r="BE35" s="57">
        <f>'BAR BB| Open rates'!BE35*0.87*0.9+25</f>
        <v>36669.4</v>
      </c>
      <c r="BF35" s="57">
        <f>'BAR BB| Open rates'!BF35*0.87*0.9+25</f>
        <v>35886.400000000001</v>
      </c>
      <c r="BG35" s="57">
        <f>'BAR BB| Open rates'!BG35*0.87*0.9+25</f>
        <v>36669.4</v>
      </c>
      <c r="BH35" s="57">
        <f>'BAR BB| Open rates'!BH35*0.87*0.9+25</f>
        <v>35886.400000000001</v>
      </c>
      <c r="BI35" s="57">
        <f>'BAR BB| Open rates'!BI35*0.87*0.9+25</f>
        <v>35886.400000000001</v>
      </c>
      <c r="BJ35" s="57">
        <f>'BAR BB| Open rates'!BJ35*0.87*0.9+25</f>
        <v>36669.4</v>
      </c>
      <c r="BK35" s="57">
        <f>'BAR BB| Open rates'!BK35*0.87*0.9+25</f>
        <v>35886.400000000001</v>
      </c>
      <c r="BL35" s="57">
        <f>'BAR BB| Open rates'!BL35*0.87*0.9+25</f>
        <v>36669.4</v>
      </c>
      <c r="BM35" s="57">
        <f>'BAR BB| Open rates'!BM35*0.87*0.9+25</f>
        <v>35886.400000000001</v>
      </c>
      <c r="BN35" s="57">
        <f>'BAR BB| Open rates'!BN35*0.87*0.9+25</f>
        <v>36669.4</v>
      </c>
      <c r="BO35" s="57">
        <f>'BAR BB| Open rates'!BO35*0.87*0.9+25</f>
        <v>39566.5</v>
      </c>
      <c r="BP35" s="57">
        <f>'BAR BB| Open rates'!BP35*0.87*0.9+25</f>
        <v>41289.1</v>
      </c>
    </row>
    <row r="36" spans="1:68" s="36" customFormat="1" ht="12" customHeight="1" x14ac:dyDescent="0.2">
      <c r="A36" s="237">
        <v>3</v>
      </c>
      <c r="B36" s="57">
        <f>'BAR BB| Open rates'!B36*0.87*0.9+25</f>
        <v>43716.4</v>
      </c>
      <c r="C36" s="57">
        <f>'BAR BB| Open rates'!C36*0.87*0.9+25</f>
        <v>42933.4</v>
      </c>
      <c r="D36" s="57">
        <f>'BAR BB| Open rates'!D36*0.87*0.9+25</f>
        <v>43716.4</v>
      </c>
      <c r="E36" s="57">
        <f>'BAR BB| Open rates'!E36*0.87*0.9+25</f>
        <v>42933.4</v>
      </c>
      <c r="F36" s="57">
        <f>'BAR BB| Open rates'!F36*0.87*0.9+25</f>
        <v>45830.5</v>
      </c>
      <c r="G36" s="57">
        <f>'BAR BB| Open rates'!G36*0.87*0.9+25</f>
        <v>43716.4</v>
      </c>
      <c r="H36" s="57">
        <f>'BAR BB| Open rates'!H36*0.87*0.9+25</f>
        <v>58671.700000000004</v>
      </c>
      <c r="I36" s="57">
        <f>'BAR BB| Open rates'!I36*0.87*0.9+25</f>
        <v>64074.400000000001</v>
      </c>
      <c r="J36" s="57">
        <f>'BAR BB| Open rates'!J36*0.87*0.9+25</f>
        <v>79029.7</v>
      </c>
      <c r="K36" s="57">
        <f>'BAR BB| Open rates'!K36*0.87*0.9+25</f>
        <v>60785.8</v>
      </c>
      <c r="L36" s="57">
        <f>'BAR BB| Open rates'!L36*0.87*0.9+25</f>
        <v>62508.4</v>
      </c>
      <c r="M36" s="57">
        <f>'BAR BB| Open rates'!M36*0.87*0.9+25</f>
        <v>60785.8</v>
      </c>
      <c r="N36" s="57">
        <f>'BAR BB| Open rates'!N36*0.87*0.9+25</f>
        <v>64074.400000000001</v>
      </c>
      <c r="O36" s="57">
        <f>'BAR BB| Open rates'!O36*0.87*0.9+25</f>
        <v>65640.400000000009</v>
      </c>
      <c r="P36" s="57">
        <f>'BAR BB| Open rates'!P36*0.87*0.9+25</f>
        <v>64074.400000000001</v>
      </c>
      <c r="Q36" s="57">
        <f>'BAR BB| Open rates'!Q36*0.87*0.9+25</f>
        <v>65640.400000000009</v>
      </c>
      <c r="R36" s="57">
        <f>'BAR BB| Open rates'!R36*0.87*0.9+25</f>
        <v>64074.400000000001</v>
      </c>
      <c r="S36" s="57">
        <f>'BAR BB| Open rates'!S36*0.87*0.9+25</f>
        <v>65640.400000000009</v>
      </c>
      <c r="T36" s="57">
        <f>'BAR BB| Open rates'!T36*0.87*0.9+25</f>
        <v>64074.400000000001</v>
      </c>
      <c r="U36" s="57">
        <f>'BAR BB| Open rates'!U36*0.87*0.9+25</f>
        <v>65640.400000000009</v>
      </c>
      <c r="V36" s="57">
        <f>'BAR BB| Open rates'!V36*0.87*0.9+25</f>
        <v>64074.400000000001</v>
      </c>
      <c r="W36" s="57">
        <f>'BAR BB| Open rates'!W36*0.87*0.9+25</f>
        <v>65640.400000000009</v>
      </c>
      <c r="X36" s="57">
        <f>'BAR BB| Open rates'!X36*0.87*0.9+25</f>
        <v>64074.400000000001</v>
      </c>
      <c r="Y36" s="57">
        <f>'BAR BB| Open rates'!Y36*0.87*0.9+25</f>
        <v>65640.400000000009</v>
      </c>
      <c r="Z36" s="57">
        <f>'BAR BB| Open rates'!Z36*0.87*0.9+25</f>
        <v>64074.400000000001</v>
      </c>
      <c r="AA36" s="57">
        <f>'BAR BB| Open rates'!AA36*0.87*0.9+25</f>
        <v>65640.400000000009</v>
      </c>
      <c r="AB36" s="57">
        <f>'BAR BB| Open rates'!AB36*0.87*0.9+25</f>
        <v>64074.400000000001</v>
      </c>
      <c r="AC36" s="57">
        <f>'BAR BB| Open rates'!AC36*0.87*0.9+25</f>
        <v>65640.400000000009</v>
      </c>
      <c r="AD36" s="57">
        <f>'BAR BB| Open rates'!AD36*0.87*0.9+25</f>
        <v>60785.8</v>
      </c>
      <c r="AE36" s="57">
        <f>'BAR BB| Open rates'!AE36*0.87*0.9+25</f>
        <v>62508.4</v>
      </c>
      <c r="AF36" s="57">
        <f>'BAR BB| Open rates'!AF36*0.87*0.9+25</f>
        <v>60785.8</v>
      </c>
      <c r="AG36" s="57">
        <f>'BAR BB| Open rates'!AG36*0.87*0.9+25</f>
        <v>47553.1</v>
      </c>
      <c r="AH36" s="57">
        <f>'BAR BB| Open rates'!AH36*0.87*0.9+25</f>
        <v>47553.1</v>
      </c>
      <c r="AI36" s="57">
        <f>'BAR BB| Open rates'!AI36*0.87*0.9+25</f>
        <v>45830.5</v>
      </c>
      <c r="AJ36" s="57">
        <f>'BAR BB| Open rates'!AJ36*0.87*0.9+25</f>
        <v>47553.1</v>
      </c>
      <c r="AK36" s="57">
        <f>'BAR BB| Open rates'!AK36*0.87*0.9+25</f>
        <v>45830.5</v>
      </c>
      <c r="AL36" s="57">
        <f>'BAR BB| Open rates'!AL36*0.87*0.9+25</f>
        <v>47553.1</v>
      </c>
      <c r="AM36" s="57">
        <f>'BAR BB| Open rates'!AM36*0.87*0.9+25</f>
        <v>45830.5</v>
      </c>
      <c r="AN36" s="57">
        <f>'BAR BB| Open rates'!AN36*0.87*0.9+25</f>
        <v>47553.1</v>
      </c>
      <c r="AO36" s="57">
        <f>'BAR BB| Open rates'!AO36*0.87*0.9+25</f>
        <v>45830.5</v>
      </c>
      <c r="AP36" s="57">
        <f>'BAR BB| Open rates'!AP36*0.87*0.9+25</f>
        <v>44499.4</v>
      </c>
      <c r="AQ36" s="57">
        <f>'BAR BB| Open rates'!AQ36*0.87*0.9+25</f>
        <v>42933.4</v>
      </c>
      <c r="AR36" s="57">
        <f>'BAR BB| Open rates'!AR36*0.87*0.9+25</f>
        <v>44499.4</v>
      </c>
      <c r="AS36" s="57">
        <f>'BAR BB| Open rates'!AS36*0.87*0.9+25</f>
        <v>42933.4</v>
      </c>
      <c r="AT36" s="57">
        <f>'BAR BB| Open rates'!AT36*0.87*0.9+25</f>
        <v>44499.4</v>
      </c>
      <c r="AU36" s="57">
        <f>'BAR BB| Open rates'!AU36*0.87*0.9+25</f>
        <v>42933.4</v>
      </c>
      <c r="AV36" s="57">
        <f>'BAR BB| Open rates'!AV36*0.87*0.9+25</f>
        <v>44499.4</v>
      </c>
      <c r="AW36" s="57">
        <f>'BAR BB| Open rates'!AW36*0.87*0.9+25</f>
        <v>42933.4</v>
      </c>
      <c r="AX36" s="57">
        <f>'BAR BB| Open rates'!AX36*0.87*0.9+25</f>
        <v>44499.4</v>
      </c>
      <c r="AY36" s="57">
        <f>'BAR BB| Open rates'!AY36*0.87*0.9+25</f>
        <v>45830.5</v>
      </c>
      <c r="AZ36" s="57">
        <f>'BAR BB| Open rates'!AZ36*0.87*0.9+25</f>
        <v>47553.1</v>
      </c>
      <c r="BA36" s="57">
        <f>'BAR BB| Open rates'!BA36*0.87*0.9+25</f>
        <v>42150.400000000001</v>
      </c>
      <c r="BB36" s="57">
        <f>'BAR BB| Open rates'!BB36*0.87*0.9+25</f>
        <v>38235.4</v>
      </c>
      <c r="BC36" s="57">
        <f>'BAR BB| Open rates'!BC36*0.87*0.9+25</f>
        <v>39018.400000000001</v>
      </c>
      <c r="BD36" s="57">
        <f>'BAR BB| Open rates'!BD36*0.87*0.9+25</f>
        <v>38235.4</v>
      </c>
      <c r="BE36" s="57">
        <f>'BAR BB| Open rates'!BE36*0.87*0.9+25</f>
        <v>39018.400000000001</v>
      </c>
      <c r="BF36" s="57">
        <f>'BAR BB| Open rates'!BF36*0.87*0.9+25</f>
        <v>38235.4</v>
      </c>
      <c r="BG36" s="57">
        <f>'BAR BB| Open rates'!BG36*0.87*0.9+25</f>
        <v>39018.400000000001</v>
      </c>
      <c r="BH36" s="57">
        <f>'BAR BB| Open rates'!BH36*0.87*0.9+25</f>
        <v>38235.4</v>
      </c>
      <c r="BI36" s="57">
        <f>'BAR BB| Open rates'!BI36*0.87*0.9+25</f>
        <v>38235.4</v>
      </c>
      <c r="BJ36" s="57">
        <f>'BAR BB| Open rates'!BJ36*0.87*0.9+25</f>
        <v>39018.400000000001</v>
      </c>
      <c r="BK36" s="57">
        <f>'BAR BB| Open rates'!BK36*0.87*0.9+25</f>
        <v>38235.4</v>
      </c>
      <c r="BL36" s="57">
        <f>'BAR BB| Open rates'!BL36*0.87*0.9+25</f>
        <v>39018.400000000001</v>
      </c>
      <c r="BM36" s="57">
        <f>'BAR BB| Open rates'!BM36*0.87*0.9+25</f>
        <v>38235.4</v>
      </c>
      <c r="BN36" s="57">
        <f>'BAR BB| Open rates'!BN36*0.87*0.9+25</f>
        <v>39018.400000000001</v>
      </c>
      <c r="BO36" s="57">
        <f>'BAR BB| Open rates'!BO36*0.87*0.9+25</f>
        <v>41915.5</v>
      </c>
      <c r="BP36" s="57">
        <f>'BAR BB| Open rates'!BP36*0.87*0.9+25</f>
        <v>43638.1</v>
      </c>
    </row>
    <row r="37" spans="1:68" s="36" customFormat="1" ht="12" customHeight="1" x14ac:dyDescent="0.2">
      <c r="A37" s="237">
        <v>4</v>
      </c>
      <c r="B37" s="57">
        <f>'BAR BB| Open rates'!B37*0.87*0.9+25</f>
        <v>46065.4</v>
      </c>
      <c r="C37" s="57">
        <f>'BAR BB| Open rates'!C37*0.87*0.9+25</f>
        <v>45282.400000000001</v>
      </c>
      <c r="D37" s="57">
        <f>'BAR BB| Open rates'!D37*0.87*0.9+25</f>
        <v>46065.4</v>
      </c>
      <c r="E37" s="57">
        <f>'BAR BB| Open rates'!E37*0.87*0.9+25</f>
        <v>45282.400000000001</v>
      </c>
      <c r="F37" s="57">
        <f>'BAR BB| Open rates'!F37*0.87*0.9+25</f>
        <v>48179.5</v>
      </c>
      <c r="G37" s="57">
        <f>'BAR BB| Open rates'!G37*0.87*0.9+25</f>
        <v>46065.4</v>
      </c>
      <c r="H37" s="57">
        <f>'BAR BB| Open rates'!H37*0.87*0.9+25</f>
        <v>61020.700000000004</v>
      </c>
      <c r="I37" s="57">
        <f>'BAR BB| Open rates'!I37*0.87*0.9+25</f>
        <v>66423.400000000009</v>
      </c>
      <c r="J37" s="57">
        <f>'BAR BB| Open rates'!J37*0.87*0.9+25</f>
        <v>81378.7</v>
      </c>
      <c r="K37" s="57">
        <f>'BAR BB| Open rates'!K37*0.87*0.9+25</f>
        <v>63134.8</v>
      </c>
      <c r="L37" s="57">
        <f>'BAR BB| Open rates'!L37*0.87*0.9+25</f>
        <v>64857.4</v>
      </c>
      <c r="M37" s="57">
        <f>'BAR BB| Open rates'!M37*0.87*0.9+25</f>
        <v>63134.8</v>
      </c>
      <c r="N37" s="57">
        <f>'BAR BB| Open rates'!N37*0.87*0.9+25</f>
        <v>66423.400000000009</v>
      </c>
      <c r="O37" s="57">
        <f>'BAR BB| Open rates'!O37*0.87*0.9+25</f>
        <v>67989.400000000009</v>
      </c>
      <c r="P37" s="57">
        <f>'BAR BB| Open rates'!P37*0.87*0.9+25</f>
        <v>66423.400000000009</v>
      </c>
      <c r="Q37" s="57">
        <f>'BAR BB| Open rates'!Q37*0.87*0.9+25</f>
        <v>67989.400000000009</v>
      </c>
      <c r="R37" s="57">
        <f>'BAR BB| Open rates'!R37*0.87*0.9+25</f>
        <v>66423.400000000009</v>
      </c>
      <c r="S37" s="57">
        <f>'BAR BB| Open rates'!S37*0.87*0.9+25</f>
        <v>67989.400000000009</v>
      </c>
      <c r="T37" s="57">
        <f>'BAR BB| Open rates'!T37*0.87*0.9+25</f>
        <v>66423.400000000009</v>
      </c>
      <c r="U37" s="57">
        <f>'BAR BB| Open rates'!U37*0.87*0.9+25</f>
        <v>67989.400000000009</v>
      </c>
      <c r="V37" s="57">
        <f>'BAR BB| Open rates'!V37*0.87*0.9+25</f>
        <v>66423.400000000009</v>
      </c>
      <c r="W37" s="57">
        <f>'BAR BB| Open rates'!W37*0.87*0.9+25</f>
        <v>67989.400000000009</v>
      </c>
      <c r="X37" s="57">
        <f>'BAR BB| Open rates'!X37*0.87*0.9+25</f>
        <v>66423.400000000009</v>
      </c>
      <c r="Y37" s="57">
        <f>'BAR BB| Open rates'!Y37*0.87*0.9+25</f>
        <v>67989.400000000009</v>
      </c>
      <c r="Z37" s="57">
        <f>'BAR BB| Open rates'!Z37*0.87*0.9+25</f>
        <v>66423.400000000009</v>
      </c>
      <c r="AA37" s="57">
        <f>'BAR BB| Open rates'!AA37*0.87*0.9+25</f>
        <v>67989.400000000009</v>
      </c>
      <c r="AB37" s="57">
        <f>'BAR BB| Open rates'!AB37*0.87*0.9+25</f>
        <v>66423.400000000009</v>
      </c>
      <c r="AC37" s="57">
        <f>'BAR BB| Open rates'!AC37*0.87*0.9+25</f>
        <v>67989.400000000009</v>
      </c>
      <c r="AD37" s="57">
        <f>'BAR BB| Open rates'!AD37*0.87*0.9+25</f>
        <v>63134.8</v>
      </c>
      <c r="AE37" s="57">
        <f>'BAR BB| Open rates'!AE37*0.87*0.9+25</f>
        <v>64857.4</v>
      </c>
      <c r="AF37" s="57">
        <f>'BAR BB| Open rates'!AF37*0.87*0.9+25</f>
        <v>63134.8</v>
      </c>
      <c r="AG37" s="57">
        <f>'BAR BB| Open rates'!AG37*0.87*0.9+25</f>
        <v>49902.1</v>
      </c>
      <c r="AH37" s="57">
        <f>'BAR BB| Open rates'!AH37*0.87*0.9+25</f>
        <v>49902.1</v>
      </c>
      <c r="AI37" s="57">
        <f>'BAR BB| Open rates'!AI37*0.87*0.9+25</f>
        <v>48179.5</v>
      </c>
      <c r="AJ37" s="57">
        <f>'BAR BB| Open rates'!AJ37*0.87*0.9+25</f>
        <v>49902.1</v>
      </c>
      <c r="AK37" s="57">
        <f>'BAR BB| Open rates'!AK37*0.87*0.9+25</f>
        <v>48179.5</v>
      </c>
      <c r="AL37" s="57">
        <f>'BAR BB| Open rates'!AL37*0.87*0.9+25</f>
        <v>49902.1</v>
      </c>
      <c r="AM37" s="57">
        <f>'BAR BB| Open rates'!AM37*0.87*0.9+25</f>
        <v>48179.5</v>
      </c>
      <c r="AN37" s="57">
        <f>'BAR BB| Open rates'!AN37*0.87*0.9+25</f>
        <v>49902.1</v>
      </c>
      <c r="AO37" s="57">
        <f>'BAR BB| Open rates'!AO37*0.87*0.9+25</f>
        <v>48179.5</v>
      </c>
      <c r="AP37" s="57">
        <f>'BAR BB| Open rates'!AP37*0.87*0.9+25</f>
        <v>46848.4</v>
      </c>
      <c r="AQ37" s="57">
        <f>'BAR BB| Open rates'!AQ37*0.87*0.9+25</f>
        <v>45282.400000000001</v>
      </c>
      <c r="AR37" s="57">
        <f>'BAR BB| Open rates'!AR37*0.87*0.9+25</f>
        <v>46848.4</v>
      </c>
      <c r="AS37" s="57">
        <f>'BAR BB| Open rates'!AS37*0.87*0.9+25</f>
        <v>45282.400000000001</v>
      </c>
      <c r="AT37" s="57">
        <f>'BAR BB| Open rates'!AT37*0.87*0.9+25</f>
        <v>46848.4</v>
      </c>
      <c r="AU37" s="57">
        <f>'BAR BB| Open rates'!AU37*0.87*0.9+25</f>
        <v>45282.400000000001</v>
      </c>
      <c r="AV37" s="57">
        <f>'BAR BB| Open rates'!AV37*0.87*0.9+25</f>
        <v>46848.4</v>
      </c>
      <c r="AW37" s="57">
        <f>'BAR BB| Open rates'!AW37*0.87*0.9+25</f>
        <v>45282.400000000001</v>
      </c>
      <c r="AX37" s="57">
        <f>'BAR BB| Open rates'!AX37*0.87*0.9+25</f>
        <v>46848.4</v>
      </c>
      <c r="AY37" s="57">
        <f>'BAR BB| Open rates'!AY37*0.87*0.9+25</f>
        <v>48179.5</v>
      </c>
      <c r="AZ37" s="57">
        <f>'BAR BB| Open rates'!AZ37*0.87*0.9+25</f>
        <v>49902.1</v>
      </c>
      <c r="BA37" s="57">
        <f>'BAR BB| Open rates'!BA37*0.87*0.9+25</f>
        <v>44499.4</v>
      </c>
      <c r="BB37" s="57">
        <f>'BAR BB| Open rates'!BB37*0.87*0.9+25</f>
        <v>40584.400000000001</v>
      </c>
      <c r="BC37" s="57">
        <f>'BAR BB| Open rates'!BC37*0.87*0.9+25</f>
        <v>41367.4</v>
      </c>
      <c r="BD37" s="57">
        <f>'BAR BB| Open rates'!BD37*0.87*0.9+25</f>
        <v>40584.400000000001</v>
      </c>
      <c r="BE37" s="57">
        <f>'BAR BB| Open rates'!BE37*0.87*0.9+25</f>
        <v>41367.4</v>
      </c>
      <c r="BF37" s="57">
        <f>'BAR BB| Open rates'!BF37*0.87*0.9+25</f>
        <v>40584.400000000001</v>
      </c>
      <c r="BG37" s="57">
        <f>'BAR BB| Open rates'!BG37*0.87*0.9+25</f>
        <v>41367.4</v>
      </c>
      <c r="BH37" s="57">
        <f>'BAR BB| Open rates'!BH37*0.87*0.9+25</f>
        <v>40584.400000000001</v>
      </c>
      <c r="BI37" s="57">
        <f>'BAR BB| Open rates'!BI37*0.87*0.9+25</f>
        <v>40584.400000000001</v>
      </c>
      <c r="BJ37" s="57">
        <f>'BAR BB| Open rates'!BJ37*0.87*0.9+25</f>
        <v>41367.4</v>
      </c>
      <c r="BK37" s="57">
        <f>'BAR BB| Open rates'!BK37*0.87*0.9+25</f>
        <v>40584.400000000001</v>
      </c>
      <c r="BL37" s="57">
        <f>'BAR BB| Open rates'!BL37*0.87*0.9+25</f>
        <v>41367.4</v>
      </c>
      <c r="BM37" s="57">
        <f>'BAR BB| Open rates'!BM37*0.87*0.9+25</f>
        <v>40584.400000000001</v>
      </c>
      <c r="BN37" s="57">
        <f>'BAR BB| Open rates'!BN37*0.87*0.9+25</f>
        <v>41367.4</v>
      </c>
      <c r="BO37" s="57">
        <f>'BAR BB| Open rates'!BO37*0.87*0.9+25</f>
        <v>44264.5</v>
      </c>
      <c r="BP37" s="57">
        <f>'BAR BB| Open rates'!BP37*0.87*0.9+25</f>
        <v>45987.1</v>
      </c>
    </row>
    <row r="38" spans="1:68" s="36" customFormat="1" ht="12" customHeight="1" x14ac:dyDescent="0.2">
      <c r="A38" s="237">
        <v>5</v>
      </c>
      <c r="B38" s="57">
        <f>'BAR BB| Open rates'!B38*0.87*0.9+25</f>
        <v>48414.400000000001</v>
      </c>
      <c r="C38" s="57">
        <f>'BAR BB| Open rates'!C38*0.87*0.9+25</f>
        <v>47631.4</v>
      </c>
      <c r="D38" s="57">
        <f>'BAR BB| Open rates'!D38*0.87*0.9+25</f>
        <v>48414.400000000001</v>
      </c>
      <c r="E38" s="57">
        <f>'BAR BB| Open rates'!E38*0.87*0.9+25</f>
        <v>47631.4</v>
      </c>
      <c r="F38" s="57">
        <f>'BAR BB| Open rates'!F38*0.87*0.9+25</f>
        <v>50528.5</v>
      </c>
      <c r="G38" s="57">
        <f>'BAR BB| Open rates'!G38*0.87*0.9+25</f>
        <v>48414.400000000001</v>
      </c>
      <c r="H38" s="57">
        <f>'BAR BB| Open rates'!H38*0.87*0.9+25</f>
        <v>63369.700000000004</v>
      </c>
      <c r="I38" s="57">
        <f>'BAR BB| Open rates'!I38*0.87*0.9+25</f>
        <v>68772.400000000009</v>
      </c>
      <c r="J38" s="57">
        <f>'BAR BB| Open rates'!J38*0.87*0.9+25</f>
        <v>83727.7</v>
      </c>
      <c r="K38" s="57">
        <f>'BAR BB| Open rates'!K38*0.87*0.9+25</f>
        <v>65483.8</v>
      </c>
      <c r="L38" s="57">
        <f>'BAR BB| Open rates'!L38*0.87*0.9+25</f>
        <v>67206.400000000009</v>
      </c>
      <c r="M38" s="57">
        <f>'BAR BB| Open rates'!M38*0.87*0.9+25</f>
        <v>65483.8</v>
      </c>
      <c r="N38" s="57">
        <f>'BAR BB| Open rates'!N38*0.87*0.9+25</f>
        <v>68772.400000000009</v>
      </c>
      <c r="O38" s="57">
        <f>'BAR BB| Open rates'!O38*0.87*0.9+25</f>
        <v>70338.400000000009</v>
      </c>
      <c r="P38" s="57">
        <f>'BAR BB| Open rates'!P38*0.87*0.9+25</f>
        <v>68772.400000000009</v>
      </c>
      <c r="Q38" s="57">
        <f>'BAR BB| Open rates'!Q38*0.87*0.9+25</f>
        <v>70338.400000000009</v>
      </c>
      <c r="R38" s="57">
        <f>'BAR BB| Open rates'!R38*0.87*0.9+25</f>
        <v>68772.400000000009</v>
      </c>
      <c r="S38" s="57">
        <f>'BAR BB| Open rates'!S38*0.87*0.9+25</f>
        <v>70338.400000000009</v>
      </c>
      <c r="T38" s="57">
        <f>'BAR BB| Open rates'!T38*0.87*0.9+25</f>
        <v>68772.400000000009</v>
      </c>
      <c r="U38" s="57">
        <f>'BAR BB| Open rates'!U38*0.87*0.9+25</f>
        <v>70338.400000000009</v>
      </c>
      <c r="V38" s="57">
        <f>'BAR BB| Open rates'!V38*0.87*0.9+25</f>
        <v>68772.400000000009</v>
      </c>
      <c r="W38" s="57">
        <f>'BAR BB| Open rates'!W38*0.87*0.9+25</f>
        <v>70338.400000000009</v>
      </c>
      <c r="X38" s="57">
        <f>'BAR BB| Open rates'!X38*0.87*0.9+25</f>
        <v>68772.400000000009</v>
      </c>
      <c r="Y38" s="57">
        <f>'BAR BB| Open rates'!Y38*0.87*0.9+25</f>
        <v>70338.400000000009</v>
      </c>
      <c r="Z38" s="57">
        <f>'BAR BB| Open rates'!Z38*0.87*0.9+25</f>
        <v>68772.400000000009</v>
      </c>
      <c r="AA38" s="57">
        <f>'BAR BB| Open rates'!AA38*0.87*0.9+25</f>
        <v>70338.400000000009</v>
      </c>
      <c r="AB38" s="57">
        <f>'BAR BB| Open rates'!AB38*0.87*0.9+25</f>
        <v>68772.400000000009</v>
      </c>
      <c r="AC38" s="57">
        <f>'BAR BB| Open rates'!AC38*0.87*0.9+25</f>
        <v>70338.400000000009</v>
      </c>
      <c r="AD38" s="57">
        <f>'BAR BB| Open rates'!AD38*0.87*0.9+25</f>
        <v>65483.8</v>
      </c>
      <c r="AE38" s="57">
        <f>'BAR BB| Open rates'!AE38*0.87*0.9+25</f>
        <v>67206.400000000009</v>
      </c>
      <c r="AF38" s="57">
        <f>'BAR BB| Open rates'!AF38*0.87*0.9+25</f>
        <v>65483.8</v>
      </c>
      <c r="AG38" s="57">
        <f>'BAR BB| Open rates'!AG38*0.87*0.9+25</f>
        <v>52251.1</v>
      </c>
      <c r="AH38" s="57">
        <f>'BAR BB| Open rates'!AH38*0.87*0.9+25</f>
        <v>52251.1</v>
      </c>
      <c r="AI38" s="57">
        <f>'BAR BB| Open rates'!AI38*0.87*0.9+25</f>
        <v>50528.5</v>
      </c>
      <c r="AJ38" s="57">
        <f>'BAR BB| Open rates'!AJ38*0.87*0.9+25</f>
        <v>52251.1</v>
      </c>
      <c r="AK38" s="57">
        <f>'BAR BB| Open rates'!AK38*0.87*0.9+25</f>
        <v>50528.5</v>
      </c>
      <c r="AL38" s="57">
        <f>'BAR BB| Open rates'!AL38*0.87*0.9+25</f>
        <v>52251.1</v>
      </c>
      <c r="AM38" s="57">
        <f>'BAR BB| Open rates'!AM38*0.87*0.9+25</f>
        <v>50528.5</v>
      </c>
      <c r="AN38" s="57">
        <f>'BAR BB| Open rates'!AN38*0.87*0.9+25</f>
        <v>52251.1</v>
      </c>
      <c r="AO38" s="57">
        <f>'BAR BB| Open rates'!AO38*0.87*0.9+25</f>
        <v>50528.5</v>
      </c>
      <c r="AP38" s="57">
        <f>'BAR BB| Open rates'!AP38*0.87*0.9+25</f>
        <v>49197.4</v>
      </c>
      <c r="AQ38" s="57">
        <f>'BAR BB| Open rates'!AQ38*0.87*0.9+25</f>
        <v>47631.4</v>
      </c>
      <c r="AR38" s="57">
        <f>'BAR BB| Open rates'!AR38*0.87*0.9+25</f>
        <v>49197.4</v>
      </c>
      <c r="AS38" s="57">
        <f>'BAR BB| Open rates'!AS38*0.87*0.9+25</f>
        <v>47631.4</v>
      </c>
      <c r="AT38" s="57">
        <f>'BAR BB| Open rates'!AT38*0.87*0.9+25</f>
        <v>49197.4</v>
      </c>
      <c r="AU38" s="57">
        <f>'BAR BB| Open rates'!AU38*0.87*0.9+25</f>
        <v>47631.4</v>
      </c>
      <c r="AV38" s="57">
        <f>'BAR BB| Open rates'!AV38*0.87*0.9+25</f>
        <v>49197.4</v>
      </c>
      <c r="AW38" s="57">
        <f>'BAR BB| Open rates'!AW38*0.87*0.9+25</f>
        <v>47631.4</v>
      </c>
      <c r="AX38" s="57">
        <f>'BAR BB| Open rates'!AX38*0.87*0.9+25</f>
        <v>49197.4</v>
      </c>
      <c r="AY38" s="57">
        <f>'BAR BB| Open rates'!AY38*0.87*0.9+25</f>
        <v>50528.5</v>
      </c>
      <c r="AZ38" s="57">
        <f>'BAR BB| Open rates'!AZ38*0.87*0.9+25</f>
        <v>52251.1</v>
      </c>
      <c r="BA38" s="57">
        <f>'BAR BB| Open rates'!BA38*0.87*0.9+25</f>
        <v>46848.4</v>
      </c>
      <c r="BB38" s="57">
        <f>'BAR BB| Open rates'!BB38*0.87*0.9+25</f>
        <v>42933.4</v>
      </c>
      <c r="BC38" s="57">
        <f>'BAR BB| Open rates'!BC38*0.87*0.9+25</f>
        <v>43716.4</v>
      </c>
      <c r="BD38" s="57">
        <f>'BAR BB| Open rates'!BD38*0.87*0.9+25</f>
        <v>42933.4</v>
      </c>
      <c r="BE38" s="57">
        <f>'BAR BB| Open rates'!BE38*0.87*0.9+25</f>
        <v>43716.4</v>
      </c>
      <c r="BF38" s="57">
        <f>'BAR BB| Open rates'!BF38*0.87*0.9+25</f>
        <v>42933.4</v>
      </c>
      <c r="BG38" s="57">
        <f>'BAR BB| Open rates'!BG38*0.87*0.9+25</f>
        <v>43716.4</v>
      </c>
      <c r="BH38" s="57">
        <f>'BAR BB| Open rates'!BH38*0.87*0.9+25</f>
        <v>42933.4</v>
      </c>
      <c r="BI38" s="57">
        <f>'BAR BB| Open rates'!BI38*0.87*0.9+25</f>
        <v>42933.4</v>
      </c>
      <c r="BJ38" s="57">
        <f>'BAR BB| Open rates'!BJ38*0.87*0.9+25</f>
        <v>43716.4</v>
      </c>
      <c r="BK38" s="57">
        <f>'BAR BB| Open rates'!BK38*0.87*0.9+25</f>
        <v>42933.4</v>
      </c>
      <c r="BL38" s="57">
        <f>'BAR BB| Open rates'!BL38*0.87*0.9+25</f>
        <v>43716.4</v>
      </c>
      <c r="BM38" s="57">
        <f>'BAR BB| Open rates'!BM38*0.87*0.9+25</f>
        <v>42933.4</v>
      </c>
      <c r="BN38" s="57">
        <f>'BAR BB| Open rates'!BN38*0.87*0.9+25</f>
        <v>43716.4</v>
      </c>
      <c r="BO38" s="57">
        <f>'BAR BB| Open rates'!BO38*0.87*0.9+25</f>
        <v>46613.5</v>
      </c>
      <c r="BP38" s="57">
        <f>'BAR BB| Open rates'!BP38*0.87*0.9+25</f>
        <v>48336.1</v>
      </c>
    </row>
    <row r="39" spans="1:68" s="36" customFormat="1" ht="12" customHeight="1" x14ac:dyDescent="0.2">
      <c r="A39" s="237">
        <v>6</v>
      </c>
      <c r="B39" s="57">
        <f>'BAR BB| Open rates'!B39*0.87*0.9+25</f>
        <v>50763.4</v>
      </c>
      <c r="C39" s="57">
        <f>'BAR BB| Open rates'!C39*0.87*0.9+25</f>
        <v>49980.4</v>
      </c>
      <c r="D39" s="57">
        <f>'BAR BB| Open rates'!D39*0.87*0.9+25</f>
        <v>50763.4</v>
      </c>
      <c r="E39" s="57">
        <f>'BAR BB| Open rates'!E39*0.87*0.9+25</f>
        <v>49980.4</v>
      </c>
      <c r="F39" s="57">
        <f>'BAR BB| Open rates'!F39*0.87*0.9+25</f>
        <v>52877.5</v>
      </c>
      <c r="G39" s="57">
        <f>'BAR BB| Open rates'!G39*0.87*0.9+25</f>
        <v>50763.4</v>
      </c>
      <c r="H39" s="57">
        <f>'BAR BB| Open rates'!H39*0.87*0.9+25</f>
        <v>65718.7</v>
      </c>
      <c r="I39" s="57">
        <f>'BAR BB| Open rates'!I39*0.87*0.9+25</f>
        <v>71121.400000000009</v>
      </c>
      <c r="J39" s="57">
        <f>'BAR BB| Open rates'!J39*0.87*0.9+25</f>
        <v>86076.7</v>
      </c>
      <c r="K39" s="57">
        <f>'BAR BB| Open rates'!K39*0.87*0.9+25</f>
        <v>67832.800000000003</v>
      </c>
      <c r="L39" s="57">
        <f>'BAR BB| Open rates'!L39*0.87*0.9+25</f>
        <v>69555.400000000009</v>
      </c>
      <c r="M39" s="57">
        <f>'BAR BB| Open rates'!M39*0.87*0.9+25</f>
        <v>67832.800000000003</v>
      </c>
      <c r="N39" s="57">
        <f>'BAR BB| Open rates'!N39*0.87*0.9+25</f>
        <v>71121.400000000009</v>
      </c>
      <c r="O39" s="57">
        <f>'BAR BB| Open rates'!O39*0.87*0.9+25</f>
        <v>72687.400000000009</v>
      </c>
      <c r="P39" s="57">
        <f>'BAR BB| Open rates'!P39*0.87*0.9+25</f>
        <v>71121.400000000009</v>
      </c>
      <c r="Q39" s="57">
        <f>'BAR BB| Open rates'!Q39*0.87*0.9+25</f>
        <v>72687.400000000009</v>
      </c>
      <c r="R39" s="57">
        <f>'BAR BB| Open rates'!R39*0.87*0.9+25</f>
        <v>71121.400000000009</v>
      </c>
      <c r="S39" s="57">
        <f>'BAR BB| Open rates'!S39*0.87*0.9+25</f>
        <v>72687.400000000009</v>
      </c>
      <c r="T39" s="57">
        <f>'BAR BB| Open rates'!T39*0.87*0.9+25</f>
        <v>71121.400000000009</v>
      </c>
      <c r="U39" s="57">
        <f>'BAR BB| Open rates'!U39*0.87*0.9+25</f>
        <v>72687.400000000009</v>
      </c>
      <c r="V39" s="57">
        <f>'BAR BB| Open rates'!V39*0.87*0.9+25</f>
        <v>71121.400000000009</v>
      </c>
      <c r="W39" s="57">
        <f>'BAR BB| Open rates'!W39*0.87*0.9+25</f>
        <v>72687.400000000009</v>
      </c>
      <c r="X39" s="57">
        <f>'BAR BB| Open rates'!X39*0.87*0.9+25</f>
        <v>71121.400000000009</v>
      </c>
      <c r="Y39" s="57">
        <f>'BAR BB| Open rates'!Y39*0.87*0.9+25</f>
        <v>72687.400000000009</v>
      </c>
      <c r="Z39" s="57">
        <f>'BAR BB| Open rates'!Z39*0.87*0.9+25</f>
        <v>71121.400000000009</v>
      </c>
      <c r="AA39" s="57">
        <f>'BAR BB| Open rates'!AA39*0.87*0.9+25</f>
        <v>72687.400000000009</v>
      </c>
      <c r="AB39" s="57">
        <f>'BAR BB| Open rates'!AB39*0.87*0.9+25</f>
        <v>71121.400000000009</v>
      </c>
      <c r="AC39" s="57">
        <f>'BAR BB| Open rates'!AC39*0.87*0.9+25</f>
        <v>72687.400000000009</v>
      </c>
      <c r="AD39" s="57">
        <f>'BAR BB| Open rates'!AD39*0.87*0.9+25</f>
        <v>67832.800000000003</v>
      </c>
      <c r="AE39" s="57">
        <f>'BAR BB| Open rates'!AE39*0.87*0.9+25</f>
        <v>69555.400000000009</v>
      </c>
      <c r="AF39" s="57">
        <f>'BAR BB| Open rates'!AF39*0.87*0.9+25</f>
        <v>67832.800000000003</v>
      </c>
      <c r="AG39" s="57">
        <f>'BAR BB| Open rates'!AG39*0.87*0.9+25</f>
        <v>54600.1</v>
      </c>
      <c r="AH39" s="57">
        <f>'BAR BB| Open rates'!AH39*0.87*0.9+25</f>
        <v>54600.1</v>
      </c>
      <c r="AI39" s="57">
        <f>'BAR BB| Open rates'!AI39*0.87*0.9+25</f>
        <v>52877.5</v>
      </c>
      <c r="AJ39" s="57">
        <f>'BAR BB| Open rates'!AJ39*0.87*0.9+25</f>
        <v>54600.1</v>
      </c>
      <c r="AK39" s="57">
        <f>'BAR BB| Open rates'!AK39*0.87*0.9+25</f>
        <v>52877.5</v>
      </c>
      <c r="AL39" s="57">
        <f>'BAR BB| Open rates'!AL39*0.87*0.9+25</f>
        <v>54600.1</v>
      </c>
      <c r="AM39" s="57">
        <f>'BAR BB| Open rates'!AM39*0.87*0.9+25</f>
        <v>52877.5</v>
      </c>
      <c r="AN39" s="57">
        <f>'BAR BB| Open rates'!AN39*0.87*0.9+25</f>
        <v>54600.1</v>
      </c>
      <c r="AO39" s="57">
        <f>'BAR BB| Open rates'!AO39*0.87*0.9+25</f>
        <v>52877.5</v>
      </c>
      <c r="AP39" s="57">
        <f>'BAR BB| Open rates'!AP39*0.87*0.9+25</f>
        <v>51546.400000000001</v>
      </c>
      <c r="AQ39" s="57">
        <f>'BAR BB| Open rates'!AQ39*0.87*0.9+25</f>
        <v>49980.4</v>
      </c>
      <c r="AR39" s="57">
        <f>'BAR BB| Open rates'!AR39*0.87*0.9+25</f>
        <v>51546.400000000001</v>
      </c>
      <c r="AS39" s="57">
        <f>'BAR BB| Open rates'!AS39*0.87*0.9+25</f>
        <v>49980.4</v>
      </c>
      <c r="AT39" s="57">
        <f>'BAR BB| Open rates'!AT39*0.87*0.9+25</f>
        <v>51546.400000000001</v>
      </c>
      <c r="AU39" s="57">
        <f>'BAR BB| Open rates'!AU39*0.87*0.9+25</f>
        <v>49980.4</v>
      </c>
      <c r="AV39" s="57">
        <f>'BAR BB| Open rates'!AV39*0.87*0.9+25</f>
        <v>51546.400000000001</v>
      </c>
      <c r="AW39" s="57">
        <f>'BAR BB| Open rates'!AW39*0.87*0.9+25</f>
        <v>49980.4</v>
      </c>
      <c r="AX39" s="57">
        <f>'BAR BB| Open rates'!AX39*0.87*0.9+25</f>
        <v>51546.400000000001</v>
      </c>
      <c r="AY39" s="57">
        <f>'BAR BB| Open rates'!AY39*0.87*0.9+25</f>
        <v>52877.5</v>
      </c>
      <c r="AZ39" s="57">
        <f>'BAR BB| Open rates'!AZ39*0.87*0.9+25</f>
        <v>54600.1</v>
      </c>
      <c r="BA39" s="57">
        <f>'BAR BB| Open rates'!BA39*0.87*0.9+25</f>
        <v>49197.4</v>
      </c>
      <c r="BB39" s="57">
        <f>'BAR BB| Open rates'!BB39*0.87*0.9+25</f>
        <v>45282.400000000001</v>
      </c>
      <c r="BC39" s="57">
        <f>'BAR BB| Open rates'!BC39*0.87*0.9+25</f>
        <v>46065.4</v>
      </c>
      <c r="BD39" s="57">
        <f>'BAR BB| Open rates'!BD39*0.87*0.9+25</f>
        <v>45282.400000000001</v>
      </c>
      <c r="BE39" s="57">
        <f>'BAR BB| Open rates'!BE39*0.87*0.9+25</f>
        <v>46065.4</v>
      </c>
      <c r="BF39" s="57">
        <f>'BAR BB| Open rates'!BF39*0.87*0.9+25</f>
        <v>45282.400000000001</v>
      </c>
      <c r="BG39" s="57">
        <f>'BAR BB| Open rates'!BG39*0.87*0.9+25</f>
        <v>46065.4</v>
      </c>
      <c r="BH39" s="57">
        <f>'BAR BB| Open rates'!BH39*0.87*0.9+25</f>
        <v>45282.400000000001</v>
      </c>
      <c r="BI39" s="57">
        <f>'BAR BB| Open rates'!BI39*0.87*0.9+25</f>
        <v>45282.400000000001</v>
      </c>
      <c r="BJ39" s="57">
        <f>'BAR BB| Open rates'!BJ39*0.87*0.9+25</f>
        <v>46065.4</v>
      </c>
      <c r="BK39" s="57">
        <f>'BAR BB| Open rates'!BK39*0.87*0.9+25</f>
        <v>45282.400000000001</v>
      </c>
      <c r="BL39" s="57">
        <f>'BAR BB| Open rates'!BL39*0.87*0.9+25</f>
        <v>46065.4</v>
      </c>
      <c r="BM39" s="57">
        <f>'BAR BB| Open rates'!BM39*0.87*0.9+25</f>
        <v>45282.400000000001</v>
      </c>
      <c r="BN39" s="57">
        <f>'BAR BB| Open rates'!BN39*0.87*0.9+25</f>
        <v>46065.4</v>
      </c>
      <c r="BO39" s="57">
        <f>'BAR BB| Open rates'!BO39*0.87*0.9+25</f>
        <v>48962.5</v>
      </c>
      <c r="BP39" s="57">
        <f>'BAR BB| Open rates'!BP39*0.87*0.9+25</f>
        <v>50685.1</v>
      </c>
    </row>
    <row r="40" spans="1:68" s="36" customFormat="1" ht="12" hidden="1" customHeight="1" x14ac:dyDescent="0.2">
      <c r="A40" s="236" t="s">
        <v>183</v>
      </c>
    </row>
    <row r="41" spans="1:68" s="36" customFormat="1" ht="12" hidden="1" customHeight="1" x14ac:dyDescent="0.2">
      <c r="A41" s="237">
        <v>1</v>
      </c>
    </row>
    <row r="42" spans="1:68" s="36" customFormat="1" ht="12" hidden="1" customHeight="1" x14ac:dyDescent="0.2">
      <c r="A42" s="237">
        <v>2</v>
      </c>
    </row>
    <row r="43" spans="1:68" s="36" customFormat="1" ht="12" hidden="1" customHeight="1" x14ac:dyDescent="0.2">
      <c r="A43" s="237">
        <v>3</v>
      </c>
    </row>
    <row r="44" spans="1:68" s="36" customFormat="1" ht="12" hidden="1" customHeight="1" x14ac:dyDescent="0.2">
      <c r="A44" s="237">
        <v>4</v>
      </c>
    </row>
    <row r="45" spans="1:68" s="36" customFormat="1" ht="12" hidden="1" customHeight="1" x14ac:dyDescent="0.2">
      <c r="A45" s="237">
        <v>5</v>
      </c>
    </row>
    <row r="46" spans="1:68" s="36" customFormat="1" ht="12" hidden="1" customHeight="1" x14ac:dyDescent="0.2">
      <c r="A46" s="237">
        <v>6</v>
      </c>
    </row>
    <row r="47" spans="1:68" s="36" customFormat="1" ht="12" hidden="1" customHeight="1" x14ac:dyDescent="0.2">
      <c r="A47" s="237">
        <v>7</v>
      </c>
    </row>
    <row r="48" spans="1:68"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89"/>
    </row>
    <row r="60" spans="1:1" s="33" customFormat="1" x14ac:dyDescent="0.2">
      <c r="A60" s="89"/>
    </row>
    <row r="61" spans="1:1" s="33" customFormat="1" x14ac:dyDescent="0.2">
      <c r="A61" s="369" t="s">
        <v>172</v>
      </c>
    </row>
    <row r="62" spans="1:1" s="33" customFormat="1" x14ac:dyDescent="0.2">
      <c r="A62" s="369"/>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372</v>
      </c>
    </row>
    <row r="67" spans="1:1" s="6" customFormat="1" ht="31.5" customHeight="1" x14ac:dyDescent="0.2">
      <c r="A67" s="173" t="s">
        <v>76</v>
      </c>
    </row>
    <row r="68" spans="1:1" s="6" customFormat="1" ht="29.25" customHeight="1" x14ac:dyDescent="0.2">
      <c r="A68" s="173" t="s">
        <v>442</v>
      </c>
    </row>
    <row r="69" spans="1:1" s="6" customFormat="1" ht="25.5" customHeight="1" x14ac:dyDescent="0.2">
      <c r="A69" s="173" t="s">
        <v>77</v>
      </c>
    </row>
    <row r="70" spans="1:1" s="6" customFormat="1" ht="27.75" customHeight="1" x14ac:dyDescent="0.2">
      <c r="A70" s="173" t="s">
        <v>78</v>
      </c>
    </row>
    <row r="71" spans="1:1" s="36" customFormat="1" ht="23.25" customHeight="1" x14ac:dyDescent="0.2">
      <c r="A71" s="175" t="s">
        <v>79</v>
      </c>
    </row>
    <row r="72" spans="1:1" s="36" customFormat="1" ht="25.5" customHeight="1" x14ac:dyDescent="0.2">
      <c r="A72" s="175" t="s">
        <v>187</v>
      </c>
    </row>
    <row r="73" spans="1:1" s="33" customFormat="1" x14ac:dyDescent="0.2">
      <c r="A73" s="89"/>
    </row>
    <row r="74" spans="1:1" s="33" customFormat="1" x14ac:dyDescent="0.2">
      <c r="A74" s="171" t="s">
        <v>81</v>
      </c>
    </row>
    <row r="75" spans="1:1" s="33" customFormat="1" ht="108" x14ac:dyDescent="0.2">
      <c r="A75" s="176" t="s">
        <v>462</v>
      </c>
    </row>
    <row r="76" spans="1:1" s="33" customFormat="1" x14ac:dyDescent="0.2"/>
    <row r="77" spans="1:1" s="33" customFormat="1" x14ac:dyDescent="0.2">
      <c r="A77" s="171" t="s">
        <v>83</v>
      </c>
    </row>
    <row r="78" spans="1:1" s="33" customFormat="1" ht="30" customHeight="1" x14ac:dyDescent="0.2">
      <c r="A78" s="256" t="s">
        <v>434</v>
      </c>
    </row>
    <row r="79" spans="1:1" s="33" customFormat="1" ht="24" x14ac:dyDescent="0.2">
      <c r="A79" s="213" t="s">
        <v>435</v>
      </c>
    </row>
    <row r="80" spans="1:1" s="33" customFormat="1" x14ac:dyDescent="0.2"/>
    <row r="81" spans="1:1" s="33" customFormat="1" ht="24" x14ac:dyDescent="0.2">
      <c r="A81" s="179" t="s">
        <v>174</v>
      </c>
    </row>
    <row r="82" spans="1:1" s="33" customFormat="1" x14ac:dyDescent="0.2"/>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1:A6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P107"/>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6.7109375" style="32" customWidth="1"/>
    <col min="2" max="16384" width="9.85546875" style="32"/>
  </cols>
  <sheetData>
    <row r="1" spans="1:68" ht="13.5" customHeight="1" x14ac:dyDescent="0.2">
      <c r="A1" s="63" t="s">
        <v>61</v>
      </c>
    </row>
    <row r="2" spans="1:68" x14ac:dyDescent="0.2">
      <c r="A2" s="11" t="s">
        <v>147</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43">
        <f>'BAR BB| Open rates'!B6*0.9*0.9</f>
        <v>11259</v>
      </c>
      <c r="C6" s="43">
        <f>'BAR BB| Open rates'!C6*0.9*0.9</f>
        <v>10449</v>
      </c>
      <c r="D6" s="43">
        <f>'BAR BB| Open rates'!D6*0.9*0.9</f>
        <v>11259</v>
      </c>
      <c r="E6" s="43">
        <f>'BAR BB| Open rates'!E6*0.9*0.9</f>
        <v>10449</v>
      </c>
      <c r="F6" s="43">
        <f>'BAR BB| Open rates'!F6*0.9*0.9</f>
        <v>13446</v>
      </c>
      <c r="G6" s="43">
        <f>'BAR BB| Open rates'!G6*0.9*0.9</f>
        <v>11259</v>
      </c>
      <c r="H6" s="43">
        <f>'BAR BB| Open rates'!H6*0.9*0.9</f>
        <v>11259</v>
      </c>
      <c r="I6" s="43">
        <f>'BAR BB| Open rates'!I6*0.9*0.9</f>
        <v>16848</v>
      </c>
      <c r="J6" s="43">
        <f>'BAR BB| Open rates'!J6*0.9*0.9</f>
        <v>32319</v>
      </c>
      <c r="K6" s="43">
        <f>'BAR BB| Open rates'!K6*0.9*0.9</f>
        <v>13446</v>
      </c>
      <c r="L6" s="43">
        <f>'BAR BB| Open rates'!L6*0.9*0.9</f>
        <v>15228</v>
      </c>
      <c r="M6" s="43">
        <f>'BAR BB| Open rates'!M6*0.9*0.9</f>
        <v>13446</v>
      </c>
      <c r="N6" s="43">
        <f>'BAR BB| Open rates'!N6*0.9*0.9</f>
        <v>16848</v>
      </c>
      <c r="O6" s="43">
        <f>'BAR BB| Open rates'!O6*0.9*0.9</f>
        <v>18468</v>
      </c>
      <c r="P6" s="43">
        <f>'BAR BB| Open rates'!P6*0.9*0.9</f>
        <v>16848</v>
      </c>
      <c r="Q6" s="43">
        <f>'BAR BB| Open rates'!Q6*0.9*0.9</f>
        <v>18468</v>
      </c>
      <c r="R6" s="43">
        <f>'BAR BB| Open rates'!R6*0.9*0.9</f>
        <v>16848</v>
      </c>
      <c r="S6" s="43">
        <f>'BAR BB| Open rates'!S6*0.9*0.9</f>
        <v>18468</v>
      </c>
      <c r="T6" s="43">
        <f>'BAR BB| Open rates'!T6*0.9*0.9</f>
        <v>16848</v>
      </c>
      <c r="U6" s="43">
        <f>'BAR BB| Open rates'!U6*0.9*0.9</f>
        <v>18468</v>
      </c>
      <c r="V6" s="43">
        <f>'BAR BB| Open rates'!V6*0.9*0.9</f>
        <v>16848</v>
      </c>
      <c r="W6" s="43">
        <f>'BAR BB| Open rates'!W6*0.9*0.9</f>
        <v>18468</v>
      </c>
      <c r="X6" s="43">
        <f>'BAR BB| Open rates'!X6*0.9*0.9</f>
        <v>16848</v>
      </c>
      <c r="Y6" s="43">
        <f>'BAR BB| Open rates'!Y6*0.9*0.9</f>
        <v>18468</v>
      </c>
      <c r="Z6" s="43">
        <f>'BAR BB| Open rates'!Z6*0.9*0.9</f>
        <v>16848</v>
      </c>
      <c r="AA6" s="43">
        <f>'BAR BB| Open rates'!AA6*0.9*0.9</f>
        <v>18468</v>
      </c>
      <c r="AB6" s="43">
        <f>'BAR BB| Open rates'!AB6*0.9*0.9</f>
        <v>16848</v>
      </c>
      <c r="AC6" s="43">
        <f>'BAR BB| Open rates'!AC6*0.9*0.9</f>
        <v>18468</v>
      </c>
      <c r="AD6" s="43">
        <f>'BAR BB| Open rates'!AD6*0.9*0.9</f>
        <v>13446</v>
      </c>
      <c r="AE6" s="43">
        <f>'BAR BB| Open rates'!AE6*0.9*0.9</f>
        <v>15228</v>
      </c>
      <c r="AF6" s="43">
        <f>'BAR BB| Open rates'!AF6*0.9*0.9</f>
        <v>13446</v>
      </c>
      <c r="AG6" s="43">
        <f>'BAR BB| Open rates'!AG6*0.9*0.9</f>
        <v>15228</v>
      </c>
      <c r="AH6" s="43">
        <f>'BAR BB| Open rates'!AH6*0.9*0.9</f>
        <v>15228</v>
      </c>
      <c r="AI6" s="43">
        <f>'BAR BB| Open rates'!AI6*0.9*0.9</f>
        <v>13446</v>
      </c>
      <c r="AJ6" s="43">
        <f>'BAR BB| Open rates'!AJ6*0.9*0.9</f>
        <v>15228</v>
      </c>
      <c r="AK6" s="43">
        <f>'BAR BB| Open rates'!AK6*0.9*0.9</f>
        <v>13446</v>
      </c>
      <c r="AL6" s="43">
        <f>'BAR BB| Open rates'!AL6*0.9*0.9</f>
        <v>15228</v>
      </c>
      <c r="AM6" s="43">
        <f>'BAR BB| Open rates'!AM6*0.9*0.9</f>
        <v>13446</v>
      </c>
      <c r="AN6" s="43">
        <f>'BAR BB| Open rates'!AN6*0.9*0.9</f>
        <v>15228</v>
      </c>
      <c r="AO6" s="43">
        <f>'BAR BB| Open rates'!AO6*0.9*0.9</f>
        <v>13446</v>
      </c>
      <c r="AP6" s="43">
        <f>'BAR BB| Open rates'!AP6*0.9*0.9</f>
        <v>12069</v>
      </c>
      <c r="AQ6" s="43">
        <f>'BAR BB| Open rates'!AQ6*0.9*0.9</f>
        <v>10449</v>
      </c>
      <c r="AR6" s="43">
        <f>'BAR BB| Open rates'!AR6*0.9*0.9</f>
        <v>12069</v>
      </c>
      <c r="AS6" s="43">
        <f>'BAR BB| Open rates'!AS6*0.9*0.9</f>
        <v>10449</v>
      </c>
      <c r="AT6" s="43">
        <f>'BAR BB| Open rates'!AT6*0.9*0.9</f>
        <v>12069</v>
      </c>
      <c r="AU6" s="43">
        <f>'BAR BB| Open rates'!AU6*0.9*0.9</f>
        <v>10449</v>
      </c>
      <c r="AV6" s="43">
        <f>'BAR BB| Open rates'!AV6*0.9*0.9</f>
        <v>12069</v>
      </c>
      <c r="AW6" s="43">
        <f>'BAR BB| Open rates'!AW6*0.9*0.9</f>
        <v>10449</v>
      </c>
      <c r="AX6" s="43">
        <f>'BAR BB| Open rates'!AX6*0.9*0.9</f>
        <v>12069</v>
      </c>
      <c r="AY6" s="43">
        <f>'BAR BB| Open rates'!AY6*0.9*0.9</f>
        <v>13446</v>
      </c>
      <c r="AZ6" s="43">
        <f>'BAR BB| Open rates'!AZ6*0.9*0.9</f>
        <v>15228</v>
      </c>
      <c r="BA6" s="43">
        <f>'BAR BB| Open rates'!BA6*0.9*0.9</f>
        <v>9639</v>
      </c>
      <c r="BB6" s="43">
        <f>'BAR BB| Open rates'!BB6*0.9*0.9</f>
        <v>9639</v>
      </c>
      <c r="BC6" s="43">
        <f>'BAR BB| Open rates'!BC6*0.9*0.9</f>
        <v>10449</v>
      </c>
      <c r="BD6" s="43">
        <f>'BAR BB| Open rates'!BD6*0.9*0.9</f>
        <v>9639</v>
      </c>
      <c r="BE6" s="43">
        <f>'BAR BB| Open rates'!BE6*0.9*0.9</f>
        <v>10449</v>
      </c>
      <c r="BF6" s="43">
        <f>'BAR BB| Open rates'!BF6*0.9*0.9</f>
        <v>9639</v>
      </c>
      <c r="BG6" s="43">
        <f>'BAR BB| Open rates'!BG6*0.9*0.9</f>
        <v>10449</v>
      </c>
      <c r="BH6" s="43">
        <f>'BAR BB| Open rates'!BH6*0.9*0.9</f>
        <v>9639</v>
      </c>
      <c r="BI6" s="43">
        <f>'BAR BB| Open rates'!BI6*0.9*0.9</f>
        <v>9639</v>
      </c>
      <c r="BJ6" s="43">
        <f>'BAR BB| Open rates'!BJ6*0.9*0.9</f>
        <v>10449</v>
      </c>
      <c r="BK6" s="43">
        <f>'BAR BB| Open rates'!BK6*0.9*0.9</f>
        <v>9639</v>
      </c>
      <c r="BL6" s="43">
        <f>'BAR BB| Open rates'!BL6*0.9*0.9</f>
        <v>10449</v>
      </c>
      <c r="BM6" s="43">
        <f>'BAR BB| Open rates'!BM6*0.9*0.9</f>
        <v>9639</v>
      </c>
      <c r="BN6" s="43">
        <f>'BAR BB| Open rates'!BN6*0.9*0.9</f>
        <v>10449</v>
      </c>
      <c r="BO6" s="43">
        <f>'BAR BB| Open rates'!BO6*0.9*0.9</f>
        <v>13446</v>
      </c>
      <c r="BP6" s="43">
        <f>'BAR BB| Open rates'!BP6*0.9*0.9</f>
        <v>15228</v>
      </c>
    </row>
    <row r="7" spans="1:68" s="36" customFormat="1" ht="12" customHeight="1" x14ac:dyDescent="0.2">
      <c r="A7" s="183">
        <v>2</v>
      </c>
      <c r="B7" s="43">
        <f>'BAR BB| Open rates'!B7*0.9*0.9</f>
        <v>13689</v>
      </c>
      <c r="C7" s="43">
        <f>'BAR BB| Open rates'!C7*0.9*0.9</f>
        <v>12879</v>
      </c>
      <c r="D7" s="43">
        <f>'BAR BB| Open rates'!D7*0.9*0.9</f>
        <v>13689</v>
      </c>
      <c r="E7" s="43">
        <f>'BAR BB| Open rates'!E7*0.9*0.9</f>
        <v>12879</v>
      </c>
      <c r="F7" s="43">
        <f>'BAR BB| Open rates'!F7*0.9*0.9</f>
        <v>15876</v>
      </c>
      <c r="G7" s="43">
        <f>'BAR BB| Open rates'!G7*0.9*0.9</f>
        <v>13689</v>
      </c>
      <c r="H7" s="43">
        <f>'BAR BB| Open rates'!H7*0.9*0.9</f>
        <v>13689</v>
      </c>
      <c r="I7" s="43">
        <f>'BAR BB| Open rates'!I7*0.9*0.9</f>
        <v>19278</v>
      </c>
      <c r="J7" s="43">
        <f>'BAR BB| Open rates'!J7*0.9*0.9</f>
        <v>34749</v>
      </c>
      <c r="K7" s="43">
        <f>'BAR BB| Open rates'!K7*0.9*0.9</f>
        <v>15876</v>
      </c>
      <c r="L7" s="43">
        <f>'BAR BB| Open rates'!L7*0.9*0.9</f>
        <v>17658</v>
      </c>
      <c r="M7" s="43">
        <f>'BAR BB| Open rates'!M7*0.9*0.9</f>
        <v>15876</v>
      </c>
      <c r="N7" s="43">
        <f>'BAR BB| Open rates'!N7*0.9*0.9</f>
        <v>19278</v>
      </c>
      <c r="O7" s="43">
        <f>'BAR BB| Open rates'!O7*0.9*0.9</f>
        <v>20898</v>
      </c>
      <c r="P7" s="43">
        <f>'BAR BB| Open rates'!P7*0.9*0.9</f>
        <v>19278</v>
      </c>
      <c r="Q7" s="43">
        <f>'BAR BB| Open rates'!Q7*0.9*0.9</f>
        <v>20898</v>
      </c>
      <c r="R7" s="43">
        <f>'BAR BB| Open rates'!R7*0.9*0.9</f>
        <v>19278</v>
      </c>
      <c r="S7" s="43">
        <f>'BAR BB| Open rates'!S7*0.9*0.9</f>
        <v>20898</v>
      </c>
      <c r="T7" s="43">
        <f>'BAR BB| Open rates'!T7*0.9*0.9</f>
        <v>19278</v>
      </c>
      <c r="U7" s="43">
        <f>'BAR BB| Open rates'!U7*0.9*0.9</f>
        <v>20898</v>
      </c>
      <c r="V7" s="43">
        <f>'BAR BB| Open rates'!V7*0.9*0.9</f>
        <v>19278</v>
      </c>
      <c r="W7" s="43">
        <f>'BAR BB| Open rates'!W7*0.9*0.9</f>
        <v>20898</v>
      </c>
      <c r="X7" s="43">
        <f>'BAR BB| Open rates'!X7*0.9*0.9</f>
        <v>19278</v>
      </c>
      <c r="Y7" s="43">
        <f>'BAR BB| Open rates'!Y7*0.9*0.9</f>
        <v>20898</v>
      </c>
      <c r="Z7" s="43">
        <f>'BAR BB| Open rates'!Z7*0.9*0.9</f>
        <v>19278</v>
      </c>
      <c r="AA7" s="43">
        <f>'BAR BB| Open rates'!AA7*0.9*0.9</f>
        <v>20898</v>
      </c>
      <c r="AB7" s="43">
        <f>'BAR BB| Open rates'!AB7*0.9*0.9</f>
        <v>19278</v>
      </c>
      <c r="AC7" s="43">
        <f>'BAR BB| Open rates'!AC7*0.9*0.9</f>
        <v>20898</v>
      </c>
      <c r="AD7" s="43">
        <f>'BAR BB| Open rates'!AD7*0.9*0.9</f>
        <v>15876</v>
      </c>
      <c r="AE7" s="43">
        <f>'BAR BB| Open rates'!AE7*0.9*0.9</f>
        <v>17658</v>
      </c>
      <c r="AF7" s="43">
        <f>'BAR BB| Open rates'!AF7*0.9*0.9</f>
        <v>15876</v>
      </c>
      <c r="AG7" s="43">
        <f>'BAR BB| Open rates'!AG7*0.9*0.9</f>
        <v>17658</v>
      </c>
      <c r="AH7" s="43">
        <f>'BAR BB| Open rates'!AH7*0.9*0.9</f>
        <v>17658</v>
      </c>
      <c r="AI7" s="43">
        <f>'BAR BB| Open rates'!AI7*0.9*0.9</f>
        <v>15876</v>
      </c>
      <c r="AJ7" s="43">
        <f>'BAR BB| Open rates'!AJ7*0.9*0.9</f>
        <v>17658</v>
      </c>
      <c r="AK7" s="43">
        <f>'BAR BB| Open rates'!AK7*0.9*0.9</f>
        <v>15876</v>
      </c>
      <c r="AL7" s="43">
        <f>'BAR BB| Open rates'!AL7*0.9*0.9</f>
        <v>17658</v>
      </c>
      <c r="AM7" s="43">
        <f>'BAR BB| Open rates'!AM7*0.9*0.9</f>
        <v>15876</v>
      </c>
      <c r="AN7" s="43">
        <f>'BAR BB| Open rates'!AN7*0.9*0.9</f>
        <v>17658</v>
      </c>
      <c r="AO7" s="43">
        <f>'BAR BB| Open rates'!AO7*0.9*0.9</f>
        <v>15876</v>
      </c>
      <c r="AP7" s="43">
        <f>'BAR BB| Open rates'!AP7*0.9*0.9</f>
        <v>14499</v>
      </c>
      <c r="AQ7" s="43">
        <f>'BAR BB| Open rates'!AQ7*0.9*0.9</f>
        <v>12879</v>
      </c>
      <c r="AR7" s="43">
        <f>'BAR BB| Open rates'!AR7*0.9*0.9</f>
        <v>14499</v>
      </c>
      <c r="AS7" s="43">
        <f>'BAR BB| Open rates'!AS7*0.9*0.9</f>
        <v>12879</v>
      </c>
      <c r="AT7" s="43">
        <f>'BAR BB| Open rates'!AT7*0.9*0.9</f>
        <v>14499</v>
      </c>
      <c r="AU7" s="43">
        <f>'BAR BB| Open rates'!AU7*0.9*0.9</f>
        <v>12879</v>
      </c>
      <c r="AV7" s="43">
        <f>'BAR BB| Open rates'!AV7*0.9*0.9</f>
        <v>14499</v>
      </c>
      <c r="AW7" s="43">
        <f>'BAR BB| Open rates'!AW7*0.9*0.9</f>
        <v>12879</v>
      </c>
      <c r="AX7" s="43">
        <f>'BAR BB| Open rates'!AX7*0.9*0.9</f>
        <v>14499</v>
      </c>
      <c r="AY7" s="43">
        <f>'BAR BB| Open rates'!AY7*0.9*0.9</f>
        <v>15876</v>
      </c>
      <c r="AZ7" s="43">
        <f>'BAR BB| Open rates'!AZ7*0.9*0.9</f>
        <v>17658</v>
      </c>
      <c r="BA7" s="43">
        <f>'BAR BB| Open rates'!BA7*0.9*0.9</f>
        <v>12069</v>
      </c>
      <c r="BB7" s="43">
        <f>'BAR BB| Open rates'!BB7*0.9*0.9</f>
        <v>12069</v>
      </c>
      <c r="BC7" s="43">
        <f>'BAR BB| Open rates'!BC7*0.9*0.9</f>
        <v>12879</v>
      </c>
      <c r="BD7" s="43">
        <f>'BAR BB| Open rates'!BD7*0.9*0.9</f>
        <v>12069</v>
      </c>
      <c r="BE7" s="43">
        <f>'BAR BB| Open rates'!BE7*0.9*0.9</f>
        <v>12879</v>
      </c>
      <c r="BF7" s="43">
        <f>'BAR BB| Open rates'!BF7*0.9*0.9</f>
        <v>12069</v>
      </c>
      <c r="BG7" s="43">
        <f>'BAR BB| Open rates'!BG7*0.9*0.9</f>
        <v>12879</v>
      </c>
      <c r="BH7" s="43">
        <f>'BAR BB| Open rates'!BH7*0.9*0.9</f>
        <v>12069</v>
      </c>
      <c r="BI7" s="43">
        <f>'BAR BB| Open rates'!BI7*0.9*0.9</f>
        <v>12069</v>
      </c>
      <c r="BJ7" s="43">
        <f>'BAR BB| Open rates'!BJ7*0.9*0.9</f>
        <v>12879</v>
      </c>
      <c r="BK7" s="43">
        <f>'BAR BB| Open rates'!BK7*0.9*0.9</f>
        <v>12069</v>
      </c>
      <c r="BL7" s="43">
        <f>'BAR BB| Open rates'!BL7*0.9*0.9</f>
        <v>12879</v>
      </c>
      <c r="BM7" s="43">
        <f>'BAR BB| Open rates'!BM7*0.9*0.9</f>
        <v>12069</v>
      </c>
      <c r="BN7" s="43">
        <f>'BAR BB| Open rates'!BN7*0.9*0.9</f>
        <v>12879</v>
      </c>
      <c r="BO7" s="43">
        <f>'BAR BB| Open rates'!BO7*0.9*0.9</f>
        <v>15876</v>
      </c>
      <c r="BP7" s="43">
        <f>'BAR BB| Open rates'!BP7*0.9*0.9</f>
        <v>17658</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rates'!B9*0.9*0.9</f>
        <v>12879</v>
      </c>
      <c r="C9" s="43">
        <f>'BAR BB| Open rates'!C9*0.9*0.9</f>
        <v>12069</v>
      </c>
      <c r="D9" s="43">
        <f>'BAR BB| Open rates'!D9*0.9*0.9</f>
        <v>12879</v>
      </c>
      <c r="E9" s="43">
        <f>'BAR BB| Open rates'!E9*0.9*0.9</f>
        <v>12069</v>
      </c>
      <c r="F9" s="43">
        <f>'BAR BB| Open rates'!F9*0.9*0.9</f>
        <v>15066</v>
      </c>
      <c r="G9" s="43">
        <f>'BAR BB| Open rates'!G9*0.9*0.9</f>
        <v>12879</v>
      </c>
      <c r="H9" s="43">
        <f>'BAR BB| Open rates'!H9*0.9*0.9</f>
        <v>13689</v>
      </c>
      <c r="I9" s="43">
        <f>'BAR BB| Open rates'!I9*0.9*0.9</f>
        <v>19278</v>
      </c>
      <c r="J9" s="43">
        <f>'BAR BB| Open rates'!J9*0.9*0.9</f>
        <v>34749</v>
      </c>
      <c r="K9" s="43">
        <f>'BAR BB| Open rates'!K9*0.9*0.9</f>
        <v>15876</v>
      </c>
      <c r="L9" s="43">
        <f>'BAR BB| Open rates'!L9*0.9*0.9</f>
        <v>17658</v>
      </c>
      <c r="M9" s="43">
        <f>'BAR BB| Open rates'!M9*0.9*0.9</f>
        <v>15876</v>
      </c>
      <c r="N9" s="43">
        <f>'BAR BB| Open rates'!N9*0.9*0.9</f>
        <v>19278</v>
      </c>
      <c r="O9" s="43">
        <f>'BAR BB| Open rates'!O9*0.9*0.9</f>
        <v>20898</v>
      </c>
      <c r="P9" s="43">
        <f>'BAR BB| Open rates'!P9*0.9*0.9</f>
        <v>19278</v>
      </c>
      <c r="Q9" s="43">
        <f>'BAR BB| Open rates'!Q9*0.9*0.9</f>
        <v>20898</v>
      </c>
      <c r="R9" s="43">
        <f>'BAR BB| Open rates'!R9*0.9*0.9</f>
        <v>19278</v>
      </c>
      <c r="S9" s="43">
        <f>'BAR BB| Open rates'!S9*0.9*0.9</f>
        <v>20898</v>
      </c>
      <c r="T9" s="43">
        <f>'BAR BB| Open rates'!T9*0.9*0.9</f>
        <v>19278</v>
      </c>
      <c r="U9" s="43">
        <f>'BAR BB| Open rates'!U9*0.9*0.9</f>
        <v>20898</v>
      </c>
      <c r="V9" s="43">
        <f>'BAR BB| Open rates'!V9*0.9*0.9</f>
        <v>19278</v>
      </c>
      <c r="W9" s="43">
        <f>'BAR BB| Open rates'!W9*0.9*0.9</f>
        <v>20898</v>
      </c>
      <c r="X9" s="43">
        <f>'BAR BB| Open rates'!X9*0.9*0.9</f>
        <v>19278</v>
      </c>
      <c r="Y9" s="43">
        <f>'BAR BB| Open rates'!Y9*0.9*0.9</f>
        <v>20898</v>
      </c>
      <c r="Z9" s="43">
        <f>'BAR BB| Open rates'!Z9*0.9*0.9</f>
        <v>19278</v>
      </c>
      <c r="AA9" s="43">
        <f>'BAR BB| Open rates'!AA9*0.9*0.9</f>
        <v>20898</v>
      </c>
      <c r="AB9" s="43">
        <f>'BAR BB| Open rates'!AB9*0.9*0.9</f>
        <v>19278</v>
      </c>
      <c r="AC9" s="43">
        <f>'BAR BB| Open rates'!AC9*0.9*0.9</f>
        <v>20898</v>
      </c>
      <c r="AD9" s="43">
        <f>'BAR BB| Open rates'!AD9*0.9*0.9</f>
        <v>15876</v>
      </c>
      <c r="AE9" s="43">
        <f>'BAR BB| Open rates'!AE9*0.9*0.9</f>
        <v>17658</v>
      </c>
      <c r="AF9" s="43">
        <f>'BAR BB| Open rates'!AF9*0.9*0.9</f>
        <v>15876</v>
      </c>
      <c r="AG9" s="43">
        <f>'BAR BB| Open rates'!AG9*0.9*0.9</f>
        <v>17658</v>
      </c>
      <c r="AH9" s="43">
        <f>'BAR BB| Open rates'!AH9*0.9*0.9</f>
        <v>17658</v>
      </c>
      <c r="AI9" s="43">
        <f>'BAR BB| Open rates'!AI9*0.9*0.9</f>
        <v>15876</v>
      </c>
      <c r="AJ9" s="43">
        <f>'BAR BB| Open rates'!AJ9*0.9*0.9</f>
        <v>17658</v>
      </c>
      <c r="AK9" s="43">
        <f>'BAR BB| Open rates'!AK9*0.9*0.9</f>
        <v>15876</v>
      </c>
      <c r="AL9" s="43">
        <f>'BAR BB| Open rates'!AL9*0.9*0.9</f>
        <v>17658</v>
      </c>
      <c r="AM9" s="43">
        <f>'BAR BB| Open rates'!AM9*0.9*0.9</f>
        <v>15876</v>
      </c>
      <c r="AN9" s="43">
        <f>'BAR BB| Open rates'!AN9*0.9*0.9</f>
        <v>17658</v>
      </c>
      <c r="AO9" s="43">
        <f>'BAR BB| Open rates'!AO9*0.9*0.9</f>
        <v>15876</v>
      </c>
      <c r="AP9" s="43">
        <f>'BAR BB| Open rates'!AP9*0.9*0.9</f>
        <v>14499</v>
      </c>
      <c r="AQ9" s="43">
        <f>'BAR BB| Open rates'!AQ9*0.9*0.9</f>
        <v>12879</v>
      </c>
      <c r="AR9" s="43">
        <f>'BAR BB| Open rates'!AR9*0.9*0.9</f>
        <v>14499</v>
      </c>
      <c r="AS9" s="43">
        <f>'BAR BB| Open rates'!AS9*0.9*0.9</f>
        <v>12879</v>
      </c>
      <c r="AT9" s="43">
        <f>'BAR BB| Open rates'!AT9*0.9*0.9</f>
        <v>14499</v>
      </c>
      <c r="AU9" s="43">
        <f>'BAR BB| Open rates'!AU9*0.9*0.9</f>
        <v>12879</v>
      </c>
      <c r="AV9" s="43">
        <f>'BAR BB| Open rates'!AV9*0.9*0.9</f>
        <v>14499</v>
      </c>
      <c r="AW9" s="43">
        <f>'BAR BB| Open rates'!AW9*0.9*0.9</f>
        <v>12879</v>
      </c>
      <c r="AX9" s="43">
        <f>'BAR BB| Open rates'!AX9*0.9*0.9</f>
        <v>14499</v>
      </c>
      <c r="AY9" s="43">
        <f>'BAR BB| Open rates'!AY9*0.9*0.9</f>
        <v>15876</v>
      </c>
      <c r="AZ9" s="43">
        <f>'BAR BB| Open rates'!AZ9*0.9*0.9</f>
        <v>17658</v>
      </c>
      <c r="BA9" s="43">
        <f>'BAR BB| Open rates'!BA9*0.9*0.9</f>
        <v>12069</v>
      </c>
      <c r="BB9" s="43">
        <f>'BAR BB| Open rates'!BB9*0.9*0.9</f>
        <v>11259</v>
      </c>
      <c r="BC9" s="43">
        <f>'BAR BB| Open rates'!BC9*0.9*0.9</f>
        <v>12069</v>
      </c>
      <c r="BD9" s="43">
        <f>'BAR BB| Open rates'!BD9*0.9*0.9</f>
        <v>11259</v>
      </c>
      <c r="BE9" s="43">
        <f>'BAR BB| Open rates'!BE9*0.9*0.9</f>
        <v>12069</v>
      </c>
      <c r="BF9" s="43">
        <f>'BAR BB| Open rates'!BF9*0.9*0.9</f>
        <v>11259</v>
      </c>
      <c r="BG9" s="43">
        <f>'BAR BB| Open rates'!BG9*0.9*0.9</f>
        <v>12069</v>
      </c>
      <c r="BH9" s="43">
        <f>'BAR BB| Open rates'!BH9*0.9*0.9</f>
        <v>11259</v>
      </c>
      <c r="BI9" s="43">
        <f>'BAR BB| Open rates'!BI9*0.9*0.9</f>
        <v>11259</v>
      </c>
      <c r="BJ9" s="43">
        <f>'BAR BB| Open rates'!BJ9*0.9*0.9</f>
        <v>12069</v>
      </c>
      <c r="BK9" s="43">
        <f>'BAR BB| Open rates'!BK9*0.9*0.9</f>
        <v>11259</v>
      </c>
      <c r="BL9" s="43">
        <f>'BAR BB| Open rates'!BL9*0.9*0.9</f>
        <v>12069</v>
      </c>
      <c r="BM9" s="43">
        <f>'BAR BB| Open rates'!BM9*0.9*0.9</f>
        <v>11259</v>
      </c>
      <c r="BN9" s="43">
        <f>'BAR BB| Open rates'!BN9*0.9*0.9</f>
        <v>12069</v>
      </c>
      <c r="BO9" s="43">
        <f>'BAR BB| Open rates'!BO9*0.9*0.9</f>
        <v>15066</v>
      </c>
      <c r="BP9" s="43">
        <f>'BAR BB| Open rates'!BP9*0.9*0.9</f>
        <v>16848</v>
      </c>
    </row>
    <row r="10" spans="1:68" s="36" customFormat="1" ht="12" customHeight="1" x14ac:dyDescent="0.2">
      <c r="A10" s="237">
        <v>2</v>
      </c>
      <c r="B10" s="43">
        <f>'BAR BB| Open rates'!B10*0.9*0.9</f>
        <v>15309</v>
      </c>
      <c r="C10" s="43">
        <f>'BAR BB| Open rates'!C10*0.9*0.9</f>
        <v>14499</v>
      </c>
      <c r="D10" s="43">
        <f>'BAR BB| Open rates'!D10*0.9*0.9</f>
        <v>15309</v>
      </c>
      <c r="E10" s="43">
        <f>'BAR BB| Open rates'!E10*0.9*0.9</f>
        <v>14499</v>
      </c>
      <c r="F10" s="43">
        <f>'BAR BB| Open rates'!F10*0.9*0.9</f>
        <v>17496</v>
      </c>
      <c r="G10" s="43">
        <f>'BAR BB| Open rates'!G10*0.9*0.9</f>
        <v>15309</v>
      </c>
      <c r="H10" s="43">
        <f>'BAR BB| Open rates'!H10*0.9*0.9</f>
        <v>16119</v>
      </c>
      <c r="I10" s="43">
        <f>'BAR BB| Open rates'!I10*0.9*0.9</f>
        <v>21708</v>
      </c>
      <c r="J10" s="43">
        <f>'BAR BB| Open rates'!J10*0.9*0.9</f>
        <v>37179</v>
      </c>
      <c r="K10" s="43">
        <f>'BAR BB| Open rates'!K10*0.9*0.9</f>
        <v>18306</v>
      </c>
      <c r="L10" s="43">
        <f>'BAR BB| Open rates'!L10*0.9*0.9</f>
        <v>20088</v>
      </c>
      <c r="M10" s="43">
        <f>'BAR BB| Open rates'!M10*0.9*0.9</f>
        <v>18306</v>
      </c>
      <c r="N10" s="43">
        <f>'BAR BB| Open rates'!N10*0.9*0.9</f>
        <v>21708</v>
      </c>
      <c r="O10" s="43">
        <f>'BAR BB| Open rates'!O10*0.9*0.9</f>
        <v>23328</v>
      </c>
      <c r="P10" s="43">
        <f>'BAR BB| Open rates'!P10*0.9*0.9</f>
        <v>21708</v>
      </c>
      <c r="Q10" s="43">
        <f>'BAR BB| Open rates'!Q10*0.9*0.9</f>
        <v>23328</v>
      </c>
      <c r="R10" s="43">
        <f>'BAR BB| Open rates'!R10*0.9*0.9</f>
        <v>21708</v>
      </c>
      <c r="S10" s="43">
        <f>'BAR BB| Open rates'!S10*0.9*0.9</f>
        <v>23328</v>
      </c>
      <c r="T10" s="43">
        <f>'BAR BB| Open rates'!T10*0.9*0.9</f>
        <v>21708</v>
      </c>
      <c r="U10" s="43">
        <f>'BAR BB| Open rates'!U10*0.9*0.9</f>
        <v>23328</v>
      </c>
      <c r="V10" s="43">
        <f>'BAR BB| Open rates'!V10*0.9*0.9</f>
        <v>21708</v>
      </c>
      <c r="W10" s="43">
        <f>'BAR BB| Open rates'!W10*0.9*0.9</f>
        <v>23328</v>
      </c>
      <c r="X10" s="43">
        <f>'BAR BB| Open rates'!X10*0.9*0.9</f>
        <v>21708</v>
      </c>
      <c r="Y10" s="43">
        <f>'BAR BB| Open rates'!Y10*0.9*0.9</f>
        <v>23328</v>
      </c>
      <c r="Z10" s="43">
        <f>'BAR BB| Open rates'!Z10*0.9*0.9</f>
        <v>21708</v>
      </c>
      <c r="AA10" s="43">
        <f>'BAR BB| Open rates'!AA10*0.9*0.9</f>
        <v>23328</v>
      </c>
      <c r="AB10" s="43">
        <f>'BAR BB| Open rates'!AB10*0.9*0.9</f>
        <v>21708</v>
      </c>
      <c r="AC10" s="43">
        <f>'BAR BB| Open rates'!AC10*0.9*0.9</f>
        <v>23328</v>
      </c>
      <c r="AD10" s="43">
        <f>'BAR BB| Open rates'!AD10*0.9*0.9</f>
        <v>18306</v>
      </c>
      <c r="AE10" s="43">
        <f>'BAR BB| Open rates'!AE10*0.9*0.9</f>
        <v>20088</v>
      </c>
      <c r="AF10" s="43">
        <f>'BAR BB| Open rates'!AF10*0.9*0.9</f>
        <v>18306</v>
      </c>
      <c r="AG10" s="43">
        <f>'BAR BB| Open rates'!AG10*0.9*0.9</f>
        <v>20088</v>
      </c>
      <c r="AH10" s="43">
        <f>'BAR BB| Open rates'!AH10*0.9*0.9</f>
        <v>20088</v>
      </c>
      <c r="AI10" s="43">
        <f>'BAR BB| Open rates'!AI10*0.9*0.9</f>
        <v>18306</v>
      </c>
      <c r="AJ10" s="43">
        <f>'BAR BB| Open rates'!AJ10*0.9*0.9</f>
        <v>20088</v>
      </c>
      <c r="AK10" s="43">
        <f>'BAR BB| Open rates'!AK10*0.9*0.9</f>
        <v>18306</v>
      </c>
      <c r="AL10" s="43">
        <f>'BAR BB| Open rates'!AL10*0.9*0.9</f>
        <v>20088</v>
      </c>
      <c r="AM10" s="43">
        <f>'BAR BB| Open rates'!AM10*0.9*0.9</f>
        <v>18306</v>
      </c>
      <c r="AN10" s="43">
        <f>'BAR BB| Open rates'!AN10*0.9*0.9</f>
        <v>20088</v>
      </c>
      <c r="AO10" s="43">
        <f>'BAR BB| Open rates'!AO10*0.9*0.9</f>
        <v>18306</v>
      </c>
      <c r="AP10" s="43">
        <f>'BAR BB| Open rates'!AP10*0.9*0.9</f>
        <v>16929</v>
      </c>
      <c r="AQ10" s="43">
        <f>'BAR BB| Open rates'!AQ10*0.9*0.9</f>
        <v>15309</v>
      </c>
      <c r="AR10" s="43">
        <f>'BAR BB| Open rates'!AR10*0.9*0.9</f>
        <v>16929</v>
      </c>
      <c r="AS10" s="43">
        <f>'BAR BB| Open rates'!AS10*0.9*0.9</f>
        <v>15309</v>
      </c>
      <c r="AT10" s="43">
        <f>'BAR BB| Open rates'!AT10*0.9*0.9</f>
        <v>16929</v>
      </c>
      <c r="AU10" s="43">
        <f>'BAR BB| Open rates'!AU10*0.9*0.9</f>
        <v>15309</v>
      </c>
      <c r="AV10" s="43">
        <f>'BAR BB| Open rates'!AV10*0.9*0.9</f>
        <v>16929</v>
      </c>
      <c r="AW10" s="43">
        <f>'BAR BB| Open rates'!AW10*0.9*0.9</f>
        <v>15309</v>
      </c>
      <c r="AX10" s="43">
        <f>'BAR BB| Open rates'!AX10*0.9*0.9</f>
        <v>16929</v>
      </c>
      <c r="AY10" s="43">
        <f>'BAR BB| Open rates'!AY10*0.9*0.9</f>
        <v>18306</v>
      </c>
      <c r="AZ10" s="43">
        <f>'BAR BB| Open rates'!AZ10*0.9*0.9</f>
        <v>20088</v>
      </c>
      <c r="BA10" s="43">
        <f>'BAR BB| Open rates'!BA10*0.9*0.9</f>
        <v>14499</v>
      </c>
      <c r="BB10" s="43">
        <f>'BAR BB| Open rates'!BB10*0.9*0.9</f>
        <v>13689</v>
      </c>
      <c r="BC10" s="43">
        <f>'BAR BB| Open rates'!BC10*0.9*0.9</f>
        <v>14499</v>
      </c>
      <c r="BD10" s="43">
        <f>'BAR BB| Open rates'!BD10*0.9*0.9</f>
        <v>13689</v>
      </c>
      <c r="BE10" s="43">
        <f>'BAR BB| Open rates'!BE10*0.9*0.9</f>
        <v>14499</v>
      </c>
      <c r="BF10" s="43">
        <f>'BAR BB| Open rates'!BF10*0.9*0.9</f>
        <v>13689</v>
      </c>
      <c r="BG10" s="43">
        <f>'BAR BB| Open rates'!BG10*0.9*0.9</f>
        <v>14499</v>
      </c>
      <c r="BH10" s="43">
        <f>'BAR BB| Open rates'!BH10*0.9*0.9</f>
        <v>13689</v>
      </c>
      <c r="BI10" s="43">
        <f>'BAR BB| Open rates'!BI10*0.9*0.9</f>
        <v>13689</v>
      </c>
      <c r="BJ10" s="43">
        <f>'BAR BB| Open rates'!BJ10*0.9*0.9</f>
        <v>14499</v>
      </c>
      <c r="BK10" s="43">
        <f>'BAR BB| Open rates'!BK10*0.9*0.9</f>
        <v>13689</v>
      </c>
      <c r="BL10" s="43">
        <f>'BAR BB| Open rates'!BL10*0.9*0.9</f>
        <v>14499</v>
      </c>
      <c r="BM10" s="43">
        <f>'BAR BB| Open rates'!BM10*0.9*0.9</f>
        <v>13689</v>
      </c>
      <c r="BN10" s="43">
        <f>'BAR BB| Open rates'!BN10*0.9*0.9</f>
        <v>14499</v>
      </c>
      <c r="BO10" s="43">
        <f>'BAR BB| Open rates'!BO10*0.9*0.9</f>
        <v>17496</v>
      </c>
      <c r="BP10" s="43">
        <f>'BAR BB| Open rates'!BP10*0.9*0.9</f>
        <v>19278</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rates'!B12*0.9*0.9</f>
        <v>16848</v>
      </c>
      <c r="C12" s="43">
        <f>'BAR BB| Open rates'!C12*0.9*0.9</f>
        <v>16038</v>
      </c>
      <c r="D12" s="43">
        <f>'BAR BB| Open rates'!D12*0.9*0.9</f>
        <v>16848</v>
      </c>
      <c r="E12" s="43">
        <f>'BAR BB| Open rates'!E12*0.9*0.9</f>
        <v>16038</v>
      </c>
      <c r="F12" s="43">
        <f>'BAR BB| Open rates'!F12*0.9*0.9</f>
        <v>19035</v>
      </c>
      <c r="G12" s="43">
        <f>'BAR BB| Open rates'!G12*0.9*0.9</f>
        <v>16848</v>
      </c>
      <c r="H12" s="43">
        <f>'BAR BB| Open rates'!H12*0.9*0.9</f>
        <v>16848</v>
      </c>
      <c r="I12" s="43">
        <f>'BAR BB| Open rates'!I12*0.9*0.9</f>
        <v>22437</v>
      </c>
      <c r="J12" s="43">
        <f>'BAR BB| Open rates'!J12*0.9*0.9</f>
        <v>37908</v>
      </c>
      <c r="K12" s="43">
        <f>'BAR BB| Open rates'!K12*0.9*0.9</f>
        <v>19035</v>
      </c>
      <c r="L12" s="43">
        <f>'BAR BB| Open rates'!L12*0.9*0.9</f>
        <v>20817</v>
      </c>
      <c r="M12" s="43">
        <f>'BAR BB| Open rates'!M12*0.9*0.9</f>
        <v>19035</v>
      </c>
      <c r="N12" s="43">
        <f>'BAR BB| Open rates'!N12*0.9*0.9</f>
        <v>22437</v>
      </c>
      <c r="O12" s="43">
        <f>'BAR BB| Open rates'!O12*0.9*0.9</f>
        <v>24057</v>
      </c>
      <c r="P12" s="43">
        <f>'BAR BB| Open rates'!P12*0.9*0.9</f>
        <v>22437</v>
      </c>
      <c r="Q12" s="43">
        <f>'BAR BB| Open rates'!Q12*0.9*0.9</f>
        <v>24057</v>
      </c>
      <c r="R12" s="43">
        <f>'BAR BB| Open rates'!R12*0.9*0.9</f>
        <v>22437</v>
      </c>
      <c r="S12" s="43">
        <f>'BAR BB| Open rates'!S12*0.9*0.9</f>
        <v>24057</v>
      </c>
      <c r="T12" s="43">
        <f>'BAR BB| Open rates'!T12*0.9*0.9</f>
        <v>22437</v>
      </c>
      <c r="U12" s="43">
        <f>'BAR BB| Open rates'!U12*0.9*0.9</f>
        <v>24057</v>
      </c>
      <c r="V12" s="43">
        <f>'BAR BB| Open rates'!V12*0.9*0.9</f>
        <v>22437</v>
      </c>
      <c r="W12" s="43">
        <f>'BAR BB| Open rates'!W12*0.9*0.9</f>
        <v>24057</v>
      </c>
      <c r="X12" s="43">
        <f>'BAR BB| Open rates'!X12*0.9*0.9</f>
        <v>22437</v>
      </c>
      <c r="Y12" s="43">
        <f>'BAR BB| Open rates'!Y12*0.9*0.9</f>
        <v>24057</v>
      </c>
      <c r="Z12" s="43">
        <f>'BAR BB| Open rates'!Z12*0.9*0.9</f>
        <v>22437</v>
      </c>
      <c r="AA12" s="43">
        <f>'BAR BB| Open rates'!AA12*0.9*0.9</f>
        <v>24057</v>
      </c>
      <c r="AB12" s="43">
        <f>'BAR BB| Open rates'!AB12*0.9*0.9</f>
        <v>22437</v>
      </c>
      <c r="AC12" s="43">
        <f>'BAR BB| Open rates'!AC12*0.9*0.9</f>
        <v>24057</v>
      </c>
      <c r="AD12" s="43">
        <f>'BAR BB| Open rates'!AD12*0.9*0.9</f>
        <v>19035</v>
      </c>
      <c r="AE12" s="43">
        <f>'BAR BB| Open rates'!AE12*0.9*0.9</f>
        <v>20817</v>
      </c>
      <c r="AF12" s="43">
        <f>'BAR BB| Open rates'!AF12*0.9*0.9</f>
        <v>19035</v>
      </c>
      <c r="AG12" s="43">
        <f>'BAR BB| Open rates'!AG12*0.9*0.9</f>
        <v>20817</v>
      </c>
      <c r="AH12" s="43">
        <f>'BAR BB| Open rates'!AH12*0.9*0.9</f>
        <v>20817</v>
      </c>
      <c r="AI12" s="43">
        <f>'BAR BB| Open rates'!AI12*0.9*0.9</f>
        <v>19035</v>
      </c>
      <c r="AJ12" s="43">
        <f>'BAR BB| Open rates'!AJ12*0.9*0.9</f>
        <v>20817</v>
      </c>
      <c r="AK12" s="43">
        <f>'BAR BB| Open rates'!AK12*0.9*0.9</f>
        <v>19035</v>
      </c>
      <c r="AL12" s="43">
        <f>'BAR BB| Open rates'!AL12*0.9*0.9</f>
        <v>20817</v>
      </c>
      <c r="AM12" s="43">
        <f>'BAR BB| Open rates'!AM12*0.9*0.9</f>
        <v>19035</v>
      </c>
      <c r="AN12" s="43">
        <f>'BAR BB| Open rates'!AN12*0.9*0.9</f>
        <v>20817</v>
      </c>
      <c r="AO12" s="43">
        <f>'BAR BB| Open rates'!AO12*0.9*0.9</f>
        <v>19035</v>
      </c>
      <c r="AP12" s="43">
        <f>'BAR BB| Open rates'!AP12*0.9*0.9</f>
        <v>17658</v>
      </c>
      <c r="AQ12" s="43">
        <f>'BAR BB| Open rates'!AQ12*0.9*0.9</f>
        <v>16038</v>
      </c>
      <c r="AR12" s="43">
        <f>'BAR BB| Open rates'!AR12*0.9*0.9</f>
        <v>17658</v>
      </c>
      <c r="AS12" s="43">
        <f>'BAR BB| Open rates'!AS12*0.9*0.9</f>
        <v>16038</v>
      </c>
      <c r="AT12" s="43">
        <f>'BAR BB| Open rates'!AT12*0.9*0.9</f>
        <v>17658</v>
      </c>
      <c r="AU12" s="43">
        <f>'BAR BB| Open rates'!AU12*0.9*0.9</f>
        <v>16038</v>
      </c>
      <c r="AV12" s="43">
        <f>'BAR BB| Open rates'!AV12*0.9*0.9</f>
        <v>17658</v>
      </c>
      <c r="AW12" s="43">
        <f>'BAR BB| Open rates'!AW12*0.9*0.9</f>
        <v>16038</v>
      </c>
      <c r="AX12" s="43">
        <f>'BAR BB| Open rates'!AX12*0.9*0.9</f>
        <v>17658</v>
      </c>
      <c r="AY12" s="43">
        <f>'BAR BB| Open rates'!AY12*0.9*0.9</f>
        <v>19035</v>
      </c>
      <c r="AZ12" s="43">
        <f>'BAR BB| Open rates'!AZ12*0.9*0.9</f>
        <v>20817</v>
      </c>
      <c r="BA12" s="43">
        <f>'BAR BB| Open rates'!BA12*0.9*0.9</f>
        <v>15228</v>
      </c>
      <c r="BB12" s="43">
        <f>'BAR BB| Open rates'!BB12*0.9*0.9</f>
        <v>14418</v>
      </c>
      <c r="BC12" s="43">
        <f>'BAR BB| Open rates'!BC12*0.9*0.9</f>
        <v>15228</v>
      </c>
      <c r="BD12" s="43">
        <f>'BAR BB| Open rates'!BD12*0.9*0.9</f>
        <v>14418</v>
      </c>
      <c r="BE12" s="43">
        <f>'BAR BB| Open rates'!BE12*0.9*0.9</f>
        <v>15228</v>
      </c>
      <c r="BF12" s="43">
        <f>'BAR BB| Open rates'!BF12*0.9*0.9</f>
        <v>14418</v>
      </c>
      <c r="BG12" s="43">
        <f>'BAR BB| Open rates'!BG12*0.9*0.9</f>
        <v>15228</v>
      </c>
      <c r="BH12" s="43">
        <f>'BAR BB| Open rates'!BH12*0.9*0.9</f>
        <v>14418</v>
      </c>
      <c r="BI12" s="43">
        <f>'BAR BB| Open rates'!BI12*0.9*0.9</f>
        <v>14418</v>
      </c>
      <c r="BJ12" s="43">
        <f>'BAR BB| Open rates'!BJ12*0.9*0.9</f>
        <v>15228</v>
      </c>
      <c r="BK12" s="43">
        <f>'BAR BB| Open rates'!BK12*0.9*0.9</f>
        <v>14418</v>
      </c>
      <c r="BL12" s="43">
        <f>'BAR BB| Open rates'!BL12*0.9*0.9</f>
        <v>15228</v>
      </c>
      <c r="BM12" s="43">
        <f>'BAR BB| Open rates'!BM12*0.9*0.9</f>
        <v>14418</v>
      </c>
      <c r="BN12" s="43">
        <f>'BAR BB| Open rates'!BN12*0.9*0.9</f>
        <v>15228</v>
      </c>
      <c r="BO12" s="43">
        <f>'BAR BB| Open rates'!BO12*0.9*0.9</f>
        <v>18225</v>
      </c>
      <c r="BP12" s="43">
        <f>'BAR BB| Open rates'!BP12*0.9*0.9</f>
        <v>20007</v>
      </c>
    </row>
    <row r="13" spans="1:68" s="36" customFormat="1" ht="12" customHeight="1" x14ac:dyDescent="0.2">
      <c r="A13" s="237">
        <v>2</v>
      </c>
      <c r="B13" s="43">
        <f>'BAR BB| Open rates'!B13*0.9*0.9</f>
        <v>19278</v>
      </c>
      <c r="C13" s="43">
        <f>'BAR BB| Open rates'!C13*0.9*0.9</f>
        <v>18468</v>
      </c>
      <c r="D13" s="43">
        <f>'BAR BB| Open rates'!D13*0.9*0.9</f>
        <v>19278</v>
      </c>
      <c r="E13" s="43">
        <f>'BAR BB| Open rates'!E13*0.9*0.9</f>
        <v>18468</v>
      </c>
      <c r="F13" s="43">
        <f>'BAR BB| Open rates'!F13*0.9*0.9</f>
        <v>21465</v>
      </c>
      <c r="G13" s="43">
        <f>'BAR BB| Open rates'!G13*0.9*0.9</f>
        <v>19278</v>
      </c>
      <c r="H13" s="43">
        <f>'BAR BB| Open rates'!H13*0.9*0.9</f>
        <v>19278</v>
      </c>
      <c r="I13" s="43">
        <f>'BAR BB| Open rates'!I13*0.9*0.9</f>
        <v>24867</v>
      </c>
      <c r="J13" s="43">
        <f>'BAR BB| Open rates'!J13*0.9*0.9</f>
        <v>40338</v>
      </c>
      <c r="K13" s="43">
        <f>'BAR BB| Open rates'!K13*0.9*0.9</f>
        <v>21465</v>
      </c>
      <c r="L13" s="43">
        <f>'BAR BB| Open rates'!L13*0.9*0.9</f>
        <v>23247</v>
      </c>
      <c r="M13" s="43">
        <f>'BAR BB| Open rates'!M13*0.9*0.9</f>
        <v>21465</v>
      </c>
      <c r="N13" s="43">
        <f>'BAR BB| Open rates'!N13*0.9*0.9</f>
        <v>24867</v>
      </c>
      <c r="O13" s="43">
        <f>'BAR BB| Open rates'!O13*0.9*0.9</f>
        <v>26487</v>
      </c>
      <c r="P13" s="43">
        <f>'BAR BB| Open rates'!P13*0.9*0.9</f>
        <v>24867</v>
      </c>
      <c r="Q13" s="43">
        <f>'BAR BB| Open rates'!Q13*0.9*0.9</f>
        <v>26487</v>
      </c>
      <c r="R13" s="43">
        <f>'BAR BB| Open rates'!R13*0.9*0.9</f>
        <v>24867</v>
      </c>
      <c r="S13" s="43">
        <f>'BAR BB| Open rates'!S13*0.9*0.9</f>
        <v>26487</v>
      </c>
      <c r="T13" s="43">
        <f>'BAR BB| Open rates'!T13*0.9*0.9</f>
        <v>24867</v>
      </c>
      <c r="U13" s="43">
        <f>'BAR BB| Open rates'!U13*0.9*0.9</f>
        <v>26487</v>
      </c>
      <c r="V13" s="43">
        <f>'BAR BB| Open rates'!V13*0.9*0.9</f>
        <v>24867</v>
      </c>
      <c r="W13" s="43">
        <f>'BAR BB| Open rates'!W13*0.9*0.9</f>
        <v>26487</v>
      </c>
      <c r="X13" s="43">
        <f>'BAR BB| Open rates'!X13*0.9*0.9</f>
        <v>24867</v>
      </c>
      <c r="Y13" s="43">
        <f>'BAR BB| Open rates'!Y13*0.9*0.9</f>
        <v>26487</v>
      </c>
      <c r="Z13" s="43">
        <f>'BAR BB| Open rates'!Z13*0.9*0.9</f>
        <v>24867</v>
      </c>
      <c r="AA13" s="43">
        <f>'BAR BB| Open rates'!AA13*0.9*0.9</f>
        <v>26487</v>
      </c>
      <c r="AB13" s="43">
        <f>'BAR BB| Open rates'!AB13*0.9*0.9</f>
        <v>24867</v>
      </c>
      <c r="AC13" s="43">
        <f>'BAR BB| Open rates'!AC13*0.9*0.9</f>
        <v>26487</v>
      </c>
      <c r="AD13" s="43">
        <f>'BAR BB| Open rates'!AD13*0.9*0.9</f>
        <v>21465</v>
      </c>
      <c r="AE13" s="43">
        <f>'BAR BB| Open rates'!AE13*0.9*0.9</f>
        <v>23247</v>
      </c>
      <c r="AF13" s="43">
        <f>'BAR BB| Open rates'!AF13*0.9*0.9</f>
        <v>21465</v>
      </c>
      <c r="AG13" s="43">
        <f>'BAR BB| Open rates'!AG13*0.9*0.9</f>
        <v>23247</v>
      </c>
      <c r="AH13" s="43">
        <f>'BAR BB| Open rates'!AH13*0.9*0.9</f>
        <v>23247</v>
      </c>
      <c r="AI13" s="43">
        <f>'BAR BB| Open rates'!AI13*0.9*0.9</f>
        <v>21465</v>
      </c>
      <c r="AJ13" s="43">
        <f>'BAR BB| Open rates'!AJ13*0.9*0.9</f>
        <v>23247</v>
      </c>
      <c r="AK13" s="43">
        <f>'BAR BB| Open rates'!AK13*0.9*0.9</f>
        <v>21465</v>
      </c>
      <c r="AL13" s="43">
        <f>'BAR BB| Open rates'!AL13*0.9*0.9</f>
        <v>23247</v>
      </c>
      <c r="AM13" s="43">
        <f>'BAR BB| Open rates'!AM13*0.9*0.9</f>
        <v>21465</v>
      </c>
      <c r="AN13" s="43">
        <f>'BAR BB| Open rates'!AN13*0.9*0.9</f>
        <v>23247</v>
      </c>
      <c r="AO13" s="43">
        <f>'BAR BB| Open rates'!AO13*0.9*0.9</f>
        <v>21465</v>
      </c>
      <c r="AP13" s="43">
        <f>'BAR BB| Open rates'!AP13*0.9*0.9</f>
        <v>20088</v>
      </c>
      <c r="AQ13" s="43">
        <f>'BAR BB| Open rates'!AQ13*0.9*0.9</f>
        <v>18468</v>
      </c>
      <c r="AR13" s="43">
        <f>'BAR BB| Open rates'!AR13*0.9*0.9</f>
        <v>20088</v>
      </c>
      <c r="AS13" s="43">
        <f>'BAR BB| Open rates'!AS13*0.9*0.9</f>
        <v>18468</v>
      </c>
      <c r="AT13" s="43">
        <f>'BAR BB| Open rates'!AT13*0.9*0.9</f>
        <v>20088</v>
      </c>
      <c r="AU13" s="43">
        <f>'BAR BB| Open rates'!AU13*0.9*0.9</f>
        <v>18468</v>
      </c>
      <c r="AV13" s="43">
        <f>'BAR BB| Open rates'!AV13*0.9*0.9</f>
        <v>20088</v>
      </c>
      <c r="AW13" s="43">
        <f>'BAR BB| Open rates'!AW13*0.9*0.9</f>
        <v>18468</v>
      </c>
      <c r="AX13" s="43">
        <f>'BAR BB| Open rates'!AX13*0.9*0.9</f>
        <v>20088</v>
      </c>
      <c r="AY13" s="43">
        <f>'BAR BB| Open rates'!AY13*0.9*0.9</f>
        <v>21465</v>
      </c>
      <c r="AZ13" s="43">
        <f>'BAR BB| Open rates'!AZ13*0.9*0.9</f>
        <v>23247</v>
      </c>
      <c r="BA13" s="43">
        <f>'BAR BB| Open rates'!BA13*0.9*0.9</f>
        <v>17658</v>
      </c>
      <c r="BB13" s="43">
        <f>'BAR BB| Open rates'!BB13*0.9*0.9</f>
        <v>16848</v>
      </c>
      <c r="BC13" s="43">
        <f>'BAR BB| Open rates'!BC13*0.9*0.9</f>
        <v>17658</v>
      </c>
      <c r="BD13" s="43">
        <f>'BAR BB| Open rates'!BD13*0.9*0.9</f>
        <v>16848</v>
      </c>
      <c r="BE13" s="43">
        <f>'BAR BB| Open rates'!BE13*0.9*0.9</f>
        <v>17658</v>
      </c>
      <c r="BF13" s="43">
        <f>'BAR BB| Open rates'!BF13*0.9*0.9</f>
        <v>16848</v>
      </c>
      <c r="BG13" s="43">
        <f>'BAR BB| Open rates'!BG13*0.9*0.9</f>
        <v>17658</v>
      </c>
      <c r="BH13" s="43">
        <f>'BAR BB| Open rates'!BH13*0.9*0.9</f>
        <v>16848</v>
      </c>
      <c r="BI13" s="43">
        <f>'BAR BB| Open rates'!BI13*0.9*0.9</f>
        <v>16848</v>
      </c>
      <c r="BJ13" s="43">
        <f>'BAR BB| Open rates'!BJ13*0.9*0.9</f>
        <v>17658</v>
      </c>
      <c r="BK13" s="43">
        <f>'BAR BB| Open rates'!BK13*0.9*0.9</f>
        <v>16848</v>
      </c>
      <c r="BL13" s="43">
        <f>'BAR BB| Open rates'!BL13*0.9*0.9</f>
        <v>17658</v>
      </c>
      <c r="BM13" s="43">
        <f>'BAR BB| Open rates'!BM13*0.9*0.9</f>
        <v>16848</v>
      </c>
      <c r="BN13" s="43">
        <f>'BAR BB| Open rates'!BN13*0.9*0.9</f>
        <v>17658</v>
      </c>
      <c r="BO13" s="43">
        <f>'BAR BB| Open rates'!BO13*0.9*0.9</f>
        <v>20655</v>
      </c>
      <c r="BP13" s="43">
        <f>'BAR BB| Open rates'!BP13*0.9*0.9</f>
        <v>22437</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rates'!B15*0.9*0.9</f>
        <v>21708</v>
      </c>
      <c r="C15" s="43">
        <f>'BAR BB| Open rates'!C15*0.9*0.9</f>
        <v>20898</v>
      </c>
      <c r="D15" s="43">
        <f>'BAR BB| Open rates'!D15*0.9*0.9</f>
        <v>21708</v>
      </c>
      <c r="E15" s="43">
        <f>'BAR BB| Open rates'!E15*0.9*0.9</f>
        <v>20898</v>
      </c>
      <c r="F15" s="43">
        <f>'BAR BB| Open rates'!F15*0.9*0.9</f>
        <v>23895</v>
      </c>
      <c r="G15" s="43">
        <f>'BAR BB| Open rates'!G15*0.9*0.9</f>
        <v>21708</v>
      </c>
      <c r="H15" s="43">
        <f>'BAR BB| Open rates'!H15*0.9*0.9</f>
        <v>25758</v>
      </c>
      <c r="I15" s="43">
        <f>'BAR BB| Open rates'!I15*0.9*0.9</f>
        <v>31347</v>
      </c>
      <c r="J15" s="43">
        <f>'BAR BB| Open rates'!J15*0.9*0.9</f>
        <v>46818</v>
      </c>
      <c r="K15" s="43">
        <f>'BAR BB| Open rates'!K15*0.9*0.9</f>
        <v>27945</v>
      </c>
      <c r="L15" s="43">
        <f>'BAR BB| Open rates'!L15*0.9*0.9</f>
        <v>29727</v>
      </c>
      <c r="M15" s="43">
        <f>'BAR BB| Open rates'!M15*0.9*0.9</f>
        <v>27945</v>
      </c>
      <c r="N15" s="43">
        <f>'BAR BB| Open rates'!N15*0.9*0.9</f>
        <v>31347</v>
      </c>
      <c r="O15" s="43">
        <f>'BAR BB| Open rates'!O15*0.9*0.9</f>
        <v>32967</v>
      </c>
      <c r="P15" s="43">
        <f>'BAR BB| Open rates'!P15*0.9*0.9</f>
        <v>31347</v>
      </c>
      <c r="Q15" s="43">
        <f>'BAR BB| Open rates'!Q15*0.9*0.9</f>
        <v>32967</v>
      </c>
      <c r="R15" s="43">
        <f>'BAR BB| Open rates'!R15*0.9*0.9</f>
        <v>31347</v>
      </c>
      <c r="S15" s="43">
        <f>'BAR BB| Open rates'!S15*0.9*0.9</f>
        <v>32967</v>
      </c>
      <c r="T15" s="43">
        <f>'BAR BB| Open rates'!T15*0.9*0.9</f>
        <v>31347</v>
      </c>
      <c r="U15" s="43">
        <f>'BAR BB| Open rates'!U15*0.9*0.9</f>
        <v>32967</v>
      </c>
      <c r="V15" s="43">
        <f>'BAR BB| Open rates'!V15*0.9*0.9</f>
        <v>31347</v>
      </c>
      <c r="W15" s="43">
        <f>'BAR BB| Open rates'!W15*0.9*0.9</f>
        <v>32967</v>
      </c>
      <c r="X15" s="43">
        <f>'BAR BB| Open rates'!X15*0.9*0.9</f>
        <v>31347</v>
      </c>
      <c r="Y15" s="43">
        <f>'BAR BB| Open rates'!Y15*0.9*0.9</f>
        <v>32967</v>
      </c>
      <c r="Z15" s="43">
        <f>'BAR BB| Open rates'!Z15*0.9*0.9</f>
        <v>31347</v>
      </c>
      <c r="AA15" s="43">
        <f>'BAR BB| Open rates'!AA15*0.9*0.9</f>
        <v>32967</v>
      </c>
      <c r="AB15" s="43">
        <f>'BAR BB| Open rates'!AB15*0.9*0.9</f>
        <v>31347</v>
      </c>
      <c r="AC15" s="43">
        <f>'BAR BB| Open rates'!AC15*0.9*0.9</f>
        <v>32967</v>
      </c>
      <c r="AD15" s="43">
        <f>'BAR BB| Open rates'!AD15*0.9*0.9</f>
        <v>27945</v>
      </c>
      <c r="AE15" s="43">
        <f>'BAR BB| Open rates'!AE15*0.9*0.9</f>
        <v>29727</v>
      </c>
      <c r="AF15" s="43">
        <f>'BAR BB| Open rates'!AF15*0.9*0.9</f>
        <v>27945</v>
      </c>
      <c r="AG15" s="43">
        <f>'BAR BB| Open rates'!AG15*0.9*0.9</f>
        <v>29727</v>
      </c>
      <c r="AH15" s="43">
        <f>'BAR BB| Open rates'!AH15*0.9*0.9</f>
        <v>29727</v>
      </c>
      <c r="AI15" s="43">
        <f>'BAR BB| Open rates'!AI15*0.9*0.9</f>
        <v>27945</v>
      </c>
      <c r="AJ15" s="43">
        <f>'BAR BB| Open rates'!AJ15*0.9*0.9</f>
        <v>29727</v>
      </c>
      <c r="AK15" s="43">
        <f>'BAR BB| Open rates'!AK15*0.9*0.9</f>
        <v>27945</v>
      </c>
      <c r="AL15" s="43">
        <f>'BAR BB| Open rates'!AL15*0.9*0.9</f>
        <v>29727</v>
      </c>
      <c r="AM15" s="43">
        <f>'BAR BB| Open rates'!AM15*0.9*0.9</f>
        <v>27945</v>
      </c>
      <c r="AN15" s="43">
        <f>'BAR BB| Open rates'!AN15*0.9*0.9</f>
        <v>29727</v>
      </c>
      <c r="AO15" s="43">
        <f>'BAR BB| Open rates'!AO15*0.9*0.9</f>
        <v>27945</v>
      </c>
      <c r="AP15" s="43">
        <f>'BAR BB| Open rates'!AP15*0.9*0.9</f>
        <v>25758</v>
      </c>
      <c r="AQ15" s="43">
        <f>'BAR BB| Open rates'!AQ15*0.9*0.9</f>
        <v>24138</v>
      </c>
      <c r="AR15" s="43">
        <f>'BAR BB| Open rates'!AR15*0.9*0.9</f>
        <v>25758</v>
      </c>
      <c r="AS15" s="43">
        <f>'BAR BB| Open rates'!AS15*0.9*0.9</f>
        <v>24138</v>
      </c>
      <c r="AT15" s="43">
        <f>'BAR BB| Open rates'!AT15*0.9*0.9</f>
        <v>25758</v>
      </c>
      <c r="AU15" s="43">
        <f>'BAR BB| Open rates'!AU15*0.9*0.9</f>
        <v>24138</v>
      </c>
      <c r="AV15" s="43">
        <f>'BAR BB| Open rates'!AV15*0.9*0.9</f>
        <v>25758</v>
      </c>
      <c r="AW15" s="43">
        <f>'BAR BB| Open rates'!AW15*0.9*0.9</f>
        <v>24138</v>
      </c>
      <c r="AX15" s="43">
        <f>'BAR BB| Open rates'!AX15*0.9*0.9</f>
        <v>25758</v>
      </c>
      <c r="AY15" s="43">
        <f>'BAR BB| Open rates'!AY15*0.9*0.9</f>
        <v>27135</v>
      </c>
      <c r="AZ15" s="43">
        <f>'BAR BB| Open rates'!AZ15*0.9*0.9</f>
        <v>28917</v>
      </c>
      <c r="BA15" s="43">
        <f>'BAR BB| Open rates'!BA15*0.9*0.9</f>
        <v>23328</v>
      </c>
      <c r="BB15" s="43">
        <f>'BAR BB| Open rates'!BB15*0.9*0.9</f>
        <v>21708</v>
      </c>
      <c r="BC15" s="43">
        <f>'BAR BB| Open rates'!BC15*0.9*0.9</f>
        <v>22518</v>
      </c>
      <c r="BD15" s="43">
        <f>'BAR BB| Open rates'!BD15*0.9*0.9</f>
        <v>21708</v>
      </c>
      <c r="BE15" s="43">
        <f>'BAR BB| Open rates'!BE15*0.9*0.9</f>
        <v>22518</v>
      </c>
      <c r="BF15" s="43">
        <f>'BAR BB| Open rates'!BF15*0.9*0.9</f>
        <v>21708</v>
      </c>
      <c r="BG15" s="43">
        <f>'BAR BB| Open rates'!BG15*0.9*0.9</f>
        <v>22518</v>
      </c>
      <c r="BH15" s="43">
        <f>'BAR BB| Open rates'!BH15*0.9*0.9</f>
        <v>21708</v>
      </c>
      <c r="BI15" s="43">
        <f>'BAR BB| Open rates'!BI15*0.9*0.9</f>
        <v>21708</v>
      </c>
      <c r="BJ15" s="43">
        <f>'BAR BB| Open rates'!BJ15*0.9*0.9</f>
        <v>22518</v>
      </c>
      <c r="BK15" s="43">
        <f>'BAR BB| Open rates'!BK15*0.9*0.9</f>
        <v>21708</v>
      </c>
      <c r="BL15" s="43">
        <f>'BAR BB| Open rates'!BL15*0.9*0.9</f>
        <v>22518</v>
      </c>
      <c r="BM15" s="43">
        <f>'BAR BB| Open rates'!BM15*0.9*0.9</f>
        <v>21708</v>
      </c>
      <c r="BN15" s="43">
        <f>'BAR BB| Open rates'!BN15*0.9*0.9</f>
        <v>22518</v>
      </c>
      <c r="BO15" s="43">
        <f>'BAR BB| Open rates'!BO15*0.9*0.9</f>
        <v>25515</v>
      </c>
      <c r="BP15" s="43">
        <f>'BAR BB| Open rates'!BP15*0.9*0.9</f>
        <v>27297</v>
      </c>
    </row>
    <row r="16" spans="1:68" s="36" customFormat="1" ht="12" customHeight="1" x14ac:dyDescent="0.2">
      <c r="A16" s="237">
        <v>2</v>
      </c>
      <c r="B16" s="43">
        <f>'BAR BB| Open rates'!B16*0.9*0.9</f>
        <v>24138</v>
      </c>
      <c r="C16" s="43">
        <f>'BAR BB| Open rates'!C16*0.9*0.9</f>
        <v>23328</v>
      </c>
      <c r="D16" s="43">
        <f>'BAR BB| Open rates'!D16*0.9*0.9</f>
        <v>24138</v>
      </c>
      <c r="E16" s="43">
        <f>'BAR BB| Open rates'!E16*0.9*0.9</f>
        <v>23328</v>
      </c>
      <c r="F16" s="43">
        <f>'BAR BB| Open rates'!F16*0.9*0.9</f>
        <v>26325</v>
      </c>
      <c r="G16" s="43">
        <f>'BAR BB| Open rates'!G16*0.9*0.9</f>
        <v>24138</v>
      </c>
      <c r="H16" s="43">
        <f>'BAR BB| Open rates'!H16*0.9*0.9</f>
        <v>28188</v>
      </c>
      <c r="I16" s="43">
        <f>'BAR BB| Open rates'!I16*0.9*0.9</f>
        <v>33777</v>
      </c>
      <c r="J16" s="43">
        <f>'BAR BB| Open rates'!J16*0.9*0.9</f>
        <v>49248</v>
      </c>
      <c r="K16" s="43">
        <f>'BAR BB| Open rates'!K16*0.9*0.9</f>
        <v>30375</v>
      </c>
      <c r="L16" s="43">
        <f>'BAR BB| Open rates'!L16*0.9*0.9</f>
        <v>32157</v>
      </c>
      <c r="M16" s="43">
        <f>'BAR BB| Open rates'!M16*0.9*0.9</f>
        <v>30375</v>
      </c>
      <c r="N16" s="43">
        <f>'BAR BB| Open rates'!N16*0.9*0.9</f>
        <v>33777</v>
      </c>
      <c r="O16" s="43">
        <f>'BAR BB| Open rates'!O16*0.9*0.9</f>
        <v>35397</v>
      </c>
      <c r="P16" s="43">
        <f>'BAR BB| Open rates'!P16*0.9*0.9</f>
        <v>33777</v>
      </c>
      <c r="Q16" s="43">
        <f>'BAR BB| Open rates'!Q16*0.9*0.9</f>
        <v>35397</v>
      </c>
      <c r="R16" s="43">
        <f>'BAR BB| Open rates'!R16*0.9*0.9</f>
        <v>33777</v>
      </c>
      <c r="S16" s="43">
        <f>'BAR BB| Open rates'!S16*0.9*0.9</f>
        <v>35397</v>
      </c>
      <c r="T16" s="43">
        <f>'BAR BB| Open rates'!T16*0.9*0.9</f>
        <v>33777</v>
      </c>
      <c r="U16" s="43">
        <f>'BAR BB| Open rates'!U16*0.9*0.9</f>
        <v>35397</v>
      </c>
      <c r="V16" s="43">
        <f>'BAR BB| Open rates'!V16*0.9*0.9</f>
        <v>33777</v>
      </c>
      <c r="W16" s="43">
        <f>'BAR BB| Open rates'!W16*0.9*0.9</f>
        <v>35397</v>
      </c>
      <c r="X16" s="43">
        <f>'BAR BB| Open rates'!X16*0.9*0.9</f>
        <v>33777</v>
      </c>
      <c r="Y16" s="43">
        <f>'BAR BB| Open rates'!Y16*0.9*0.9</f>
        <v>35397</v>
      </c>
      <c r="Z16" s="43">
        <f>'BAR BB| Open rates'!Z16*0.9*0.9</f>
        <v>33777</v>
      </c>
      <c r="AA16" s="43">
        <f>'BAR BB| Open rates'!AA16*0.9*0.9</f>
        <v>35397</v>
      </c>
      <c r="AB16" s="43">
        <f>'BAR BB| Open rates'!AB16*0.9*0.9</f>
        <v>33777</v>
      </c>
      <c r="AC16" s="43">
        <f>'BAR BB| Open rates'!AC16*0.9*0.9</f>
        <v>35397</v>
      </c>
      <c r="AD16" s="43">
        <f>'BAR BB| Open rates'!AD16*0.9*0.9</f>
        <v>30375</v>
      </c>
      <c r="AE16" s="43">
        <f>'BAR BB| Open rates'!AE16*0.9*0.9</f>
        <v>32157</v>
      </c>
      <c r="AF16" s="43">
        <f>'BAR BB| Open rates'!AF16*0.9*0.9</f>
        <v>30375</v>
      </c>
      <c r="AG16" s="43">
        <f>'BAR BB| Open rates'!AG16*0.9*0.9</f>
        <v>32157</v>
      </c>
      <c r="AH16" s="43">
        <f>'BAR BB| Open rates'!AH16*0.9*0.9</f>
        <v>32157</v>
      </c>
      <c r="AI16" s="43">
        <f>'BAR BB| Open rates'!AI16*0.9*0.9</f>
        <v>30375</v>
      </c>
      <c r="AJ16" s="43">
        <f>'BAR BB| Open rates'!AJ16*0.9*0.9</f>
        <v>32157</v>
      </c>
      <c r="AK16" s="43">
        <f>'BAR BB| Open rates'!AK16*0.9*0.9</f>
        <v>30375</v>
      </c>
      <c r="AL16" s="43">
        <f>'BAR BB| Open rates'!AL16*0.9*0.9</f>
        <v>32157</v>
      </c>
      <c r="AM16" s="43">
        <f>'BAR BB| Open rates'!AM16*0.9*0.9</f>
        <v>30375</v>
      </c>
      <c r="AN16" s="43">
        <f>'BAR BB| Open rates'!AN16*0.9*0.9</f>
        <v>32157</v>
      </c>
      <c r="AO16" s="43">
        <f>'BAR BB| Open rates'!AO16*0.9*0.9</f>
        <v>30375</v>
      </c>
      <c r="AP16" s="43">
        <f>'BAR BB| Open rates'!AP16*0.9*0.9</f>
        <v>28188</v>
      </c>
      <c r="AQ16" s="43">
        <f>'BAR BB| Open rates'!AQ16*0.9*0.9</f>
        <v>26568</v>
      </c>
      <c r="AR16" s="43">
        <f>'BAR BB| Open rates'!AR16*0.9*0.9</f>
        <v>28188</v>
      </c>
      <c r="AS16" s="43">
        <f>'BAR BB| Open rates'!AS16*0.9*0.9</f>
        <v>26568</v>
      </c>
      <c r="AT16" s="43">
        <f>'BAR BB| Open rates'!AT16*0.9*0.9</f>
        <v>28188</v>
      </c>
      <c r="AU16" s="43">
        <f>'BAR BB| Open rates'!AU16*0.9*0.9</f>
        <v>26568</v>
      </c>
      <c r="AV16" s="43">
        <f>'BAR BB| Open rates'!AV16*0.9*0.9</f>
        <v>28188</v>
      </c>
      <c r="AW16" s="43">
        <f>'BAR BB| Open rates'!AW16*0.9*0.9</f>
        <v>26568</v>
      </c>
      <c r="AX16" s="43">
        <f>'BAR BB| Open rates'!AX16*0.9*0.9</f>
        <v>28188</v>
      </c>
      <c r="AY16" s="43">
        <f>'BAR BB| Open rates'!AY16*0.9*0.9</f>
        <v>29565</v>
      </c>
      <c r="AZ16" s="43">
        <f>'BAR BB| Open rates'!AZ16*0.9*0.9</f>
        <v>31347</v>
      </c>
      <c r="BA16" s="43">
        <f>'BAR BB| Open rates'!BA16*0.9*0.9</f>
        <v>25758</v>
      </c>
      <c r="BB16" s="43">
        <f>'BAR BB| Open rates'!BB16*0.9*0.9</f>
        <v>24138</v>
      </c>
      <c r="BC16" s="43">
        <f>'BAR BB| Open rates'!BC16*0.9*0.9</f>
        <v>24948</v>
      </c>
      <c r="BD16" s="43">
        <f>'BAR BB| Open rates'!BD16*0.9*0.9</f>
        <v>24138</v>
      </c>
      <c r="BE16" s="43">
        <f>'BAR BB| Open rates'!BE16*0.9*0.9</f>
        <v>24948</v>
      </c>
      <c r="BF16" s="43">
        <f>'BAR BB| Open rates'!BF16*0.9*0.9</f>
        <v>24138</v>
      </c>
      <c r="BG16" s="43">
        <f>'BAR BB| Open rates'!BG16*0.9*0.9</f>
        <v>24948</v>
      </c>
      <c r="BH16" s="43">
        <f>'BAR BB| Open rates'!BH16*0.9*0.9</f>
        <v>24138</v>
      </c>
      <c r="BI16" s="43">
        <f>'BAR BB| Open rates'!BI16*0.9*0.9</f>
        <v>24138</v>
      </c>
      <c r="BJ16" s="43">
        <f>'BAR BB| Open rates'!BJ16*0.9*0.9</f>
        <v>24948</v>
      </c>
      <c r="BK16" s="43">
        <f>'BAR BB| Open rates'!BK16*0.9*0.9</f>
        <v>24138</v>
      </c>
      <c r="BL16" s="43">
        <f>'BAR BB| Open rates'!BL16*0.9*0.9</f>
        <v>24948</v>
      </c>
      <c r="BM16" s="43">
        <f>'BAR BB| Open rates'!BM16*0.9*0.9</f>
        <v>24138</v>
      </c>
      <c r="BN16" s="43">
        <f>'BAR BB| Open rates'!BN16*0.9*0.9</f>
        <v>24948</v>
      </c>
      <c r="BO16" s="43">
        <f>'BAR BB| Open rates'!BO16*0.9*0.9</f>
        <v>27945</v>
      </c>
      <c r="BP16" s="43">
        <f>'BAR BB| Open rates'!BP16*0.9*0.9</f>
        <v>29727</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rates'!B18*0.9*0.9</f>
        <v>22599</v>
      </c>
      <c r="C18" s="43">
        <f>'BAR BB| Open rates'!C18*0.9*0.9</f>
        <v>21789</v>
      </c>
      <c r="D18" s="43">
        <f>'BAR BB| Open rates'!D18*0.9*0.9</f>
        <v>22599</v>
      </c>
      <c r="E18" s="43">
        <f>'BAR BB| Open rates'!E18*0.9*0.9</f>
        <v>21789</v>
      </c>
      <c r="F18" s="43">
        <f>'BAR BB| Open rates'!F18*0.9*0.9</f>
        <v>24786</v>
      </c>
      <c r="G18" s="43">
        <f>'BAR BB| Open rates'!G18*0.9*0.9</f>
        <v>22599</v>
      </c>
      <c r="H18" s="43">
        <f>'BAR BB| Open rates'!H18*0.9*0.9</f>
        <v>26568</v>
      </c>
      <c r="I18" s="43">
        <f>'BAR BB| Open rates'!I18*0.9*0.9</f>
        <v>32157</v>
      </c>
      <c r="J18" s="43">
        <f>'BAR BB| Open rates'!J18*0.9*0.9</f>
        <v>47628</v>
      </c>
      <c r="K18" s="43">
        <f>'BAR BB| Open rates'!K18*0.9*0.9</f>
        <v>28755</v>
      </c>
      <c r="L18" s="43">
        <f>'BAR BB| Open rates'!L18*0.9*0.9</f>
        <v>30537</v>
      </c>
      <c r="M18" s="43">
        <f>'BAR BB| Open rates'!M18*0.9*0.9</f>
        <v>28755</v>
      </c>
      <c r="N18" s="43">
        <f>'BAR BB| Open rates'!N18*0.9*0.9</f>
        <v>32157</v>
      </c>
      <c r="O18" s="43">
        <f>'BAR BB| Open rates'!O18*0.9*0.9</f>
        <v>33777</v>
      </c>
      <c r="P18" s="43">
        <f>'BAR BB| Open rates'!P18*0.9*0.9</f>
        <v>32157</v>
      </c>
      <c r="Q18" s="43">
        <f>'BAR BB| Open rates'!Q18*0.9*0.9</f>
        <v>33777</v>
      </c>
      <c r="R18" s="43">
        <f>'BAR BB| Open rates'!R18*0.9*0.9</f>
        <v>32157</v>
      </c>
      <c r="S18" s="43">
        <f>'BAR BB| Open rates'!S18*0.9*0.9</f>
        <v>33777</v>
      </c>
      <c r="T18" s="43">
        <f>'BAR BB| Open rates'!T18*0.9*0.9</f>
        <v>32157</v>
      </c>
      <c r="U18" s="43">
        <f>'BAR BB| Open rates'!U18*0.9*0.9</f>
        <v>33777</v>
      </c>
      <c r="V18" s="43">
        <f>'BAR BB| Open rates'!V18*0.9*0.9</f>
        <v>32157</v>
      </c>
      <c r="W18" s="43">
        <f>'BAR BB| Open rates'!W18*0.9*0.9</f>
        <v>33777</v>
      </c>
      <c r="X18" s="43">
        <f>'BAR BB| Open rates'!X18*0.9*0.9</f>
        <v>32157</v>
      </c>
      <c r="Y18" s="43">
        <f>'BAR BB| Open rates'!Y18*0.9*0.9</f>
        <v>33777</v>
      </c>
      <c r="Z18" s="43">
        <f>'BAR BB| Open rates'!Z18*0.9*0.9</f>
        <v>32157</v>
      </c>
      <c r="AA18" s="43">
        <f>'BAR BB| Open rates'!AA18*0.9*0.9</f>
        <v>33777</v>
      </c>
      <c r="AB18" s="43">
        <f>'BAR BB| Open rates'!AB18*0.9*0.9</f>
        <v>32157</v>
      </c>
      <c r="AC18" s="43">
        <f>'BAR BB| Open rates'!AC18*0.9*0.9</f>
        <v>33777</v>
      </c>
      <c r="AD18" s="43">
        <f>'BAR BB| Open rates'!AD18*0.9*0.9</f>
        <v>28755</v>
      </c>
      <c r="AE18" s="43">
        <f>'BAR BB| Open rates'!AE18*0.9*0.9</f>
        <v>30537</v>
      </c>
      <c r="AF18" s="43">
        <f>'BAR BB| Open rates'!AF18*0.9*0.9</f>
        <v>28755</v>
      </c>
      <c r="AG18" s="43">
        <f>'BAR BB| Open rates'!AG18*0.9*0.9</f>
        <v>30537</v>
      </c>
      <c r="AH18" s="43">
        <f>'BAR BB| Open rates'!AH18*0.9*0.9</f>
        <v>30537</v>
      </c>
      <c r="AI18" s="43">
        <f>'BAR BB| Open rates'!AI18*0.9*0.9</f>
        <v>28755</v>
      </c>
      <c r="AJ18" s="43">
        <f>'BAR BB| Open rates'!AJ18*0.9*0.9</f>
        <v>30537</v>
      </c>
      <c r="AK18" s="43">
        <f>'BAR BB| Open rates'!AK18*0.9*0.9</f>
        <v>28755</v>
      </c>
      <c r="AL18" s="43">
        <f>'BAR BB| Open rates'!AL18*0.9*0.9</f>
        <v>30537</v>
      </c>
      <c r="AM18" s="43">
        <f>'BAR BB| Open rates'!AM18*0.9*0.9</f>
        <v>28755</v>
      </c>
      <c r="AN18" s="43">
        <f>'BAR BB| Open rates'!AN18*0.9*0.9</f>
        <v>30537</v>
      </c>
      <c r="AO18" s="43">
        <f>'BAR BB| Open rates'!AO18*0.9*0.9</f>
        <v>28755</v>
      </c>
      <c r="AP18" s="43">
        <f>'BAR BB| Open rates'!AP18*0.9*0.9</f>
        <v>25839</v>
      </c>
      <c r="AQ18" s="43">
        <f>'BAR BB| Open rates'!AQ18*0.9*0.9</f>
        <v>24219</v>
      </c>
      <c r="AR18" s="43">
        <f>'BAR BB| Open rates'!AR18*0.9*0.9</f>
        <v>25839</v>
      </c>
      <c r="AS18" s="43">
        <f>'BAR BB| Open rates'!AS18*0.9*0.9</f>
        <v>24219</v>
      </c>
      <c r="AT18" s="43">
        <f>'BAR BB| Open rates'!AT18*0.9*0.9</f>
        <v>25839</v>
      </c>
      <c r="AU18" s="43">
        <f>'BAR BB| Open rates'!AU18*0.9*0.9</f>
        <v>24219</v>
      </c>
      <c r="AV18" s="43">
        <f>'BAR BB| Open rates'!AV18*0.9*0.9</f>
        <v>25839</v>
      </c>
      <c r="AW18" s="43">
        <f>'BAR BB| Open rates'!AW18*0.9*0.9</f>
        <v>24219</v>
      </c>
      <c r="AX18" s="43">
        <f>'BAR BB| Open rates'!AX18*0.9*0.9</f>
        <v>25839</v>
      </c>
      <c r="AY18" s="43">
        <f>'BAR BB| Open rates'!AY18*0.9*0.9</f>
        <v>27216</v>
      </c>
      <c r="AZ18" s="43">
        <f>'BAR BB| Open rates'!AZ18*0.9*0.9</f>
        <v>28998</v>
      </c>
      <c r="BA18" s="43">
        <f>'BAR BB| Open rates'!BA18*0.9*0.9</f>
        <v>23409</v>
      </c>
      <c r="BB18" s="43">
        <f>'BAR BB| Open rates'!BB18*0.9*0.9</f>
        <v>21789</v>
      </c>
      <c r="BC18" s="43">
        <f>'BAR BB| Open rates'!BC18*0.9*0.9</f>
        <v>22599</v>
      </c>
      <c r="BD18" s="43">
        <f>'BAR BB| Open rates'!BD18*0.9*0.9</f>
        <v>21789</v>
      </c>
      <c r="BE18" s="43">
        <f>'BAR BB| Open rates'!BE18*0.9*0.9</f>
        <v>22599</v>
      </c>
      <c r="BF18" s="43">
        <f>'BAR BB| Open rates'!BF18*0.9*0.9</f>
        <v>21789</v>
      </c>
      <c r="BG18" s="43">
        <f>'BAR BB| Open rates'!BG18*0.9*0.9</f>
        <v>22599</v>
      </c>
      <c r="BH18" s="43">
        <f>'BAR BB| Open rates'!BH18*0.9*0.9</f>
        <v>21789</v>
      </c>
      <c r="BI18" s="43">
        <f>'BAR BB| Open rates'!BI18*0.9*0.9</f>
        <v>21789</v>
      </c>
      <c r="BJ18" s="43">
        <f>'BAR BB| Open rates'!BJ18*0.9*0.9</f>
        <v>22599</v>
      </c>
      <c r="BK18" s="43">
        <f>'BAR BB| Open rates'!BK18*0.9*0.9</f>
        <v>21789</v>
      </c>
      <c r="BL18" s="43">
        <f>'BAR BB| Open rates'!BL18*0.9*0.9</f>
        <v>22599</v>
      </c>
      <c r="BM18" s="43">
        <f>'BAR BB| Open rates'!BM18*0.9*0.9</f>
        <v>21789</v>
      </c>
      <c r="BN18" s="43">
        <f>'BAR BB| Open rates'!BN18*0.9*0.9</f>
        <v>22599</v>
      </c>
      <c r="BO18" s="43">
        <f>'BAR BB| Open rates'!BO18*0.9*0.9</f>
        <v>25596</v>
      </c>
      <c r="BP18" s="43">
        <f>'BAR BB| Open rates'!BP18*0.9*0.9</f>
        <v>27378</v>
      </c>
    </row>
    <row r="19" spans="1:68" s="36" customFormat="1" ht="12" customHeight="1" x14ac:dyDescent="0.2">
      <c r="A19" s="237">
        <v>2</v>
      </c>
      <c r="B19" s="43">
        <f>'BAR BB| Open rates'!B19*0.9*0.9</f>
        <v>25029</v>
      </c>
      <c r="C19" s="43">
        <f>'BAR BB| Open rates'!C19*0.9*0.9</f>
        <v>24219</v>
      </c>
      <c r="D19" s="43">
        <f>'BAR BB| Open rates'!D19*0.9*0.9</f>
        <v>25029</v>
      </c>
      <c r="E19" s="43">
        <f>'BAR BB| Open rates'!E19*0.9*0.9</f>
        <v>24219</v>
      </c>
      <c r="F19" s="43">
        <f>'BAR BB| Open rates'!F19*0.9*0.9</f>
        <v>27216</v>
      </c>
      <c r="G19" s="43">
        <f>'BAR BB| Open rates'!G19*0.9*0.9</f>
        <v>25029</v>
      </c>
      <c r="H19" s="43">
        <f>'BAR BB| Open rates'!H19*0.9*0.9</f>
        <v>28998</v>
      </c>
      <c r="I19" s="43">
        <f>'BAR BB| Open rates'!I19*0.9*0.9</f>
        <v>34587</v>
      </c>
      <c r="J19" s="43">
        <f>'BAR BB| Open rates'!J19*0.9*0.9</f>
        <v>50058</v>
      </c>
      <c r="K19" s="43">
        <f>'BAR BB| Open rates'!K19*0.9*0.9</f>
        <v>31185</v>
      </c>
      <c r="L19" s="43">
        <f>'BAR BB| Open rates'!L19*0.9*0.9</f>
        <v>32967</v>
      </c>
      <c r="M19" s="43">
        <f>'BAR BB| Open rates'!M19*0.9*0.9</f>
        <v>31185</v>
      </c>
      <c r="N19" s="43">
        <f>'BAR BB| Open rates'!N19*0.9*0.9</f>
        <v>34587</v>
      </c>
      <c r="O19" s="43">
        <f>'BAR BB| Open rates'!O19*0.9*0.9</f>
        <v>36207</v>
      </c>
      <c r="P19" s="43">
        <f>'BAR BB| Open rates'!P19*0.9*0.9</f>
        <v>34587</v>
      </c>
      <c r="Q19" s="43">
        <f>'BAR BB| Open rates'!Q19*0.9*0.9</f>
        <v>36207</v>
      </c>
      <c r="R19" s="43">
        <f>'BAR BB| Open rates'!R19*0.9*0.9</f>
        <v>34587</v>
      </c>
      <c r="S19" s="43">
        <f>'BAR BB| Open rates'!S19*0.9*0.9</f>
        <v>36207</v>
      </c>
      <c r="T19" s="43">
        <f>'BAR BB| Open rates'!T19*0.9*0.9</f>
        <v>34587</v>
      </c>
      <c r="U19" s="43">
        <f>'BAR BB| Open rates'!U19*0.9*0.9</f>
        <v>36207</v>
      </c>
      <c r="V19" s="43">
        <f>'BAR BB| Open rates'!V19*0.9*0.9</f>
        <v>34587</v>
      </c>
      <c r="W19" s="43">
        <f>'BAR BB| Open rates'!W19*0.9*0.9</f>
        <v>36207</v>
      </c>
      <c r="X19" s="43">
        <f>'BAR BB| Open rates'!X19*0.9*0.9</f>
        <v>34587</v>
      </c>
      <c r="Y19" s="43">
        <f>'BAR BB| Open rates'!Y19*0.9*0.9</f>
        <v>36207</v>
      </c>
      <c r="Z19" s="43">
        <f>'BAR BB| Open rates'!Z19*0.9*0.9</f>
        <v>34587</v>
      </c>
      <c r="AA19" s="43">
        <f>'BAR BB| Open rates'!AA19*0.9*0.9</f>
        <v>36207</v>
      </c>
      <c r="AB19" s="43">
        <f>'BAR BB| Open rates'!AB19*0.9*0.9</f>
        <v>34587</v>
      </c>
      <c r="AC19" s="43">
        <f>'BAR BB| Open rates'!AC19*0.9*0.9</f>
        <v>36207</v>
      </c>
      <c r="AD19" s="43">
        <f>'BAR BB| Open rates'!AD19*0.9*0.9</f>
        <v>31185</v>
      </c>
      <c r="AE19" s="43">
        <f>'BAR BB| Open rates'!AE19*0.9*0.9</f>
        <v>32967</v>
      </c>
      <c r="AF19" s="43">
        <f>'BAR BB| Open rates'!AF19*0.9*0.9</f>
        <v>31185</v>
      </c>
      <c r="AG19" s="43">
        <f>'BAR BB| Open rates'!AG19*0.9*0.9</f>
        <v>32967</v>
      </c>
      <c r="AH19" s="43">
        <f>'BAR BB| Open rates'!AH19*0.9*0.9</f>
        <v>32967</v>
      </c>
      <c r="AI19" s="43">
        <f>'BAR BB| Open rates'!AI19*0.9*0.9</f>
        <v>31185</v>
      </c>
      <c r="AJ19" s="43">
        <f>'BAR BB| Open rates'!AJ19*0.9*0.9</f>
        <v>32967</v>
      </c>
      <c r="AK19" s="43">
        <f>'BAR BB| Open rates'!AK19*0.9*0.9</f>
        <v>31185</v>
      </c>
      <c r="AL19" s="43">
        <f>'BAR BB| Open rates'!AL19*0.9*0.9</f>
        <v>32967</v>
      </c>
      <c r="AM19" s="43">
        <f>'BAR BB| Open rates'!AM19*0.9*0.9</f>
        <v>31185</v>
      </c>
      <c r="AN19" s="43">
        <f>'BAR BB| Open rates'!AN19*0.9*0.9</f>
        <v>32967</v>
      </c>
      <c r="AO19" s="43">
        <f>'BAR BB| Open rates'!AO19*0.9*0.9</f>
        <v>31185</v>
      </c>
      <c r="AP19" s="43">
        <f>'BAR BB| Open rates'!AP19*0.9*0.9</f>
        <v>28269</v>
      </c>
      <c r="AQ19" s="43">
        <f>'BAR BB| Open rates'!AQ19*0.9*0.9</f>
        <v>26649</v>
      </c>
      <c r="AR19" s="43">
        <f>'BAR BB| Open rates'!AR19*0.9*0.9</f>
        <v>28269</v>
      </c>
      <c r="AS19" s="43">
        <f>'BAR BB| Open rates'!AS19*0.9*0.9</f>
        <v>26649</v>
      </c>
      <c r="AT19" s="43">
        <f>'BAR BB| Open rates'!AT19*0.9*0.9</f>
        <v>28269</v>
      </c>
      <c r="AU19" s="43">
        <f>'BAR BB| Open rates'!AU19*0.9*0.9</f>
        <v>26649</v>
      </c>
      <c r="AV19" s="43">
        <f>'BAR BB| Open rates'!AV19*0.9*0.9</f>
        <v>28269</v>
      </c>
      <c r="AW19" s="43">
        <f>'BAR BB| Open rates'!AW19*0.9*0.9</f>
        <v>26649</v>
      </c>
      <c r="AX19" s="43">
        <f>'BAR BB| Open rates'!AX19*0.9*0.9</f>
        <v>28269</v>
      </c>
      <c r="AY19" s="43">
        <f>'BAR BB| Open rates'!AY19*0.9*0.9</f>
        <v>29646</v>
      </c>
      <c r="AZ19" s="43">
        <f>'BAR BB| Open rates'!AZ19*0.9*0.9</f>
        <v>31428</v>
      </c>
      <c r="BA19" s="43">
        <f>'BAR BB| Open rates'!BA19*0.9*0.9</f>
        <v>25839</v>
      </c>
      <c r="BB19" s="43">
        <f>'BAR BB| Open rates'!BB19*0.9*0.9</f>
        <v>24219</v>
      </c>
      <c r="BC19" s="43">
        <f>'BAR BB| Open rates'!BC19*0.9*0.9</f>
        <v>25029</v>
      </c>
      <c r="BD19" s="43">
        <f>'BAR BB| Open rates'!BD19*0.9*0.9</f>
        <v>24219</v>
      </c>
      <c r="BE19" s="43">
        <f>'BAR BB| Open rates'!BE19*0.9*0.9</f>
        <v>25029</v>
      </c>
      <c r="BF19" s="43">
        <f>'BAR BB| Open rates'!BF19*0.9*0.9</f>
        <v>24219</v>
      </c>
      <c r="BG19" s="43">
        <f>'BAR BB| Open rates'!BG19*0.9*0.9</f>
        <v>25029</v>
      </c>
      <c r="BH19" s="43">
        <f>'BAR BB| Open rates'!BH19*0.9*0.9</f>
        <v>24219</v>
      </c>
      <c r="BI19" s="43">
        <f>'BAR BB| Open rates'!BI19*0.9*0.9</f>
        <v>24219</v>
      </c>
      <c r="BJ19" s="43">
        <f>'BAR BB| Open rates'!BJ19*0.9*0.9</f>
        <v>25029</v>
      </c>
      <c r="BK19" s="43">
        <f>'BAR BB| Open rates'!BK19*0.9*0.9</f>
        <v>24219</v>
      </c>
      <c r="BL19" s="43">
        <f>'BAR BB| Open rates'!BL19*0.9*0.9</f>
        <v>25029</v>
      </c>
      <c r="BM19" s="43">
        <f>'BAR BB| Open rates'!BM19*0.9*0.9</f>
        <v>24219</v>
      </c>
      <c r="BN19" s="43">
        <f>'BAR BB| Open rates'!BN19*0.9*0.9</f>
        <v>25029</v>
      </c>
      <c r="BO19" s="43">
        <f>'BAR BB| Open rates'!BO19*0.9*0.9</f>
        <v>28026</v>
      </c>
      <c r="BP19" s="43">
        <f>'BAR BB| Open rates'!BP19*0.9*0.9</f>
        <v>29808</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rates'!B21*0.9*0.9</f>
        <v>23004</v>
      </c>
      <c r="C21" s="43">
        <f>'BAR BB| Open rates'!C21*0.9*0.9</f>
        <v>22194</v>
      </c>
      <c r="D21" s="43">
        <f>'BAR BB| Open rates'!D21*0.9*0.9</f>
        <v>23004</v>
      </c>
      <c r="E21" s="43">
        <f>'BAR BB| Open rates'!E21*0.9*0.9</f>
        <v>22194</v>
      </c>
      <c r="F21" s="43">
        <f>'BAR BB| Open rates'!F21*0.9*0.9</f>
        <v>25191</v>
      </c>
      <c r="G21" s="43">
        <f>'BAR BB| Open rates'!G21*0.9*0.9</f>
        <v>23004</v>
      </c>
      <c r="H21" s="43">
        <f>'BAR BB| Open rates'!H21*0.9*0.9</f>
        <v>27378</v>
      </c>
      <c r="I21" s="43">
        <f>'BAR BB| Open rates'!I21*0.9*0.9</f>
        <v>32967</v>
      </c>
      <c r="J21" s="43">
        <f>'BAR BB| Open rates'!J21*0.9*0.9</f>
        <v>48438</v>
      </c>
      <c r="K21" s="43">
        <f>'BAR BB| Open rates'!K21*0.9*0.9</f>
        <v>29565</v>
      </c>
      <c r="L21" s="43">
        <f>'BAR BB| Open rates'!L21*0.9*0.9</f>
        <v>31347</v>
      </c>
      <c r="M21" s="43">
        <f>'BAR BB| Open rates'!M21*0.9*0.9</f>
        <v>29565</v>
      </c>
      <c r="N21" s="43">
        <f>'BAR BB| Open rates'!N21*0.9*0.9</f>
        <v>32967</v>
      </c>
      <c r="O21" s="43">
        <f>'BAR BB| Open rates'!O21*0.9*0.9</f>
        <v>34587</v>
      </c>
      <c r="P21" s="43">
        <f>'BAR BB| Open rates'!P21*0.9*0.9</f>
        <v>32967</v>
      </c>
      <c r="Q21" s="43">
        <f>'BAR BB| Open rates'!Q21*0.9*0.9</f>
        <v>34587</v>
      </c>
      <c r="R21" s="43">
        <f>'BAR BB| Open rates'!R21*0.9*0.9</f>
        <v>32967</v>
      </c>
      <c r="S21" s="43">
        <f>'BAR BB| Open rates'!S21*0.9*0.9</f>
        <v>34587</v>
      </c>
      <c r="T21" s="43">
        <f>'BAR BB| Open rates'!T21*0.9*0.9</f>
        <v>32967</v>
      </c>
      <c r="U21" s="43">
        <f>'BAR BB| Open rates'!U21*0.9*0.9</f>
        <v>34587</v>
      </c>
      <c r="V21" s="43">
        <f>'BAR BB| Open rates'!V21*0.9*0.9</f>
        <v>32967</v>
      </c>
      <c r="W21" s="43">
        <f>'BAR BB| Open rates'!W21*0.9*0.9</f>
        <v>34587</v>
      </c>
      <c r="X21" s="43">
        <f>'BAR BB| Open rates'!X21*0.9*0.9</f>
        <v>32967</v>
      </c>
      <c r="Y21" s="43">
        <f>'BAR BB| Open rates'!Y21*0.9*0.9</f>
        <v>34587</v>
      </c>
      <c r="Z21" s="43">
        <f>'BAR BB| Open rates'!Z21*0.9*0.9</f>
        <v>32967</v>
      </c>
      <c r="AA21" s="43">
        <f>'BAR BB| Open rates'!AA21*0.9*0.9</f>
        <v>34587</v>
      </c>
      <c r="AB21" s="43">
        <f>'BAR BB| Open rates'!AB21*0.9*0.9</f>
        <v>32967</v>
      </c>
      <c r="AC21" s="43">
        <f>'BAR BB| Open rates'!AC21*0.9*0.9</f>
        <v>34587</v>
      </c>
      <c r="AD21" s="43">
        <f>'BAR BB| Open rates'!AD21*0.9*0.9</f>
        <v>29565</v>
      </c>
      <c r="AE21" s="43">
        <f>'BAR BB| Open rates'!AE21*0.9*0.9</f>
        <v>31347</v>
      </c>
      <c r="AF21" s="43">
        <f>'BAR BB| Open rates'!AF21*0.9*0.9</f>
        <v>29565</v>
      </c>
      <c r="AG21" s="43">
        <f>'BAR BB| Open rates'!AG21*0.9*0.9</f>
        <v>31347</v>
      </c>
      <c r="AH21" s="43">
        <f>'BAR BB| Open rates'!AH21*0.9*0.9</f>
        <v>31347</v>
      </c>
      <c r="AI21" s="43">
        <f>'BAR BB| Open rates'!AI21*0.9*0.9</f>
        <v>29565</v>
      </c>
      <c r="AJ21" s="43">
        <f>'BAR BB| Open rates'!AJ21*0.9*0.9</f>
        <v>31347</v>
      </c>
      <c r="AK21" s="43">
        <f>'BAR BB| Open rates'!AK21*0.9*0.9</f>
        <v>29565</v>
      </c>
      <c r="AL21" s="43">
        <f>'BAR BB| Open rates'!AL21*0.9*0.9</f>
        <v>31347</v>
      </c>
      <c r="AM21" s="43">
        <f>'BAR BB| Open rates'!AM21*0.9*0.9</f>
        <v>29565</v>
      </c>
      <c r="AN21" s="43">
        <f>'BAR BB| Open rates'!AN21*0.9*0.9</f>
        <v>31347</v>
      </c>
      <c r="AO21" s="43">
        <f>'BAR BB| Open rates'!AO21*0.9*0.9</f>
        <v>29565</v>
      </c>
      <c r="AP21" s="43">
        <f>'BAR BB| Open rates'!AP21*0.9*0.9</f>
        <v>26244</v>
      </c>
      <c r="AQ21" s="43">
        <f>'BAR BB| Open rates'!AQ21*0.9*0.9</f>
        <v>24624</v>
      </c>
      <c r="AR21" s="43">
        <f>'BAR BB| Open rates'!AR21*0.9*0.9</f>
        <v>26244</v>
      </c>
      <c r="AS21" s="43">
        <f>'BAR BB| Open rates'!AS21*0.9*0.9</f>
        <v>24624</v>
      </c>
      <c r="AT21" s="43">
        <f>'BAR BB| Open rates'!AT21*0.9*0.9</f>
        <v>26244</v>
      </c>
      <c r="AU21" s="43">
        <f>'BAR BB| Open rates'!AU21*0.9*0.9</f>
        <v>24624</v>
      </c>
      <c r="AV21" s="43">
        <f>'BAR BB| Open rates'!AV21*0.9*0.9</f>
        <v>26244</v>
      </c>
      <c r="AW21" s="43">
        <f>'BAR BB| Open rates'!AW21*0.9*0.9</f>
        <v>24624</v>
      </c>
      <c r="AX21" s="43">
        <f>'BAR BB| Open rates'!AX21*0.9*0.9</f>
        <v>26244</v>
      </c>
      <c r="AY21" s="43">
        <f>'BAR BB| Open rates'!AY21*0.9*0.9</f>
        <v>27621</v>
      </c>
      <c r="AZ21" s="43">
        <f>'BAR BB| Open rates'!AZ21*0.9*0.9</f>
        <v>29403</v>
      </c>
      <c r="BA21" s="43">
        <f>'BAR BB| Open rates'!BA21*0.9*0.9</f>
        <v>23814</v>
      </c>
      <c r="BB21" s="43">
        <f>'BAR BB| Open rates'!BB21*0.9*0.9</f>
        <v>22194</v>
      </c>
      <c r="BC21" s="43">
        <f>'BAR BB| Open rates'!BC21*0.9*0.9</f>
        <v>23004</v>
      </c>
      <c r="BD21" s="43">
        <f>'BAR BB| Open rates'!BD21*0.9*0.9</f>
        <v>22194</v>
      </c>
      <c r="BE21" s="43">
        <f>'BAR BB| Open rates'!BE21*0.9*0.9</f>
        <v>23004</v>
      </c>
      <c r="BF21" s="43">
        <f>'BAR BB| Open rates'!BF21*0.9*0.9</f>
        <v>22194</v>
      </c>
      <c r="BG21" s="43">
        <f>'BAR BB| Open rates'!BG21*0.9*0.9</f>
        <v>23004</v>
      </c>
      <c r="BH21" s="43">
        <f>'BAR BB| Open rates'!BH21*0.9*0.9</f>
        <v>22194</v>
      </c>
      <c r="BI21" s="43">
        <f>'BAR BB| Open rates'!BI21*0.9*0.9</f>
        <v>22194</v>
      </c>
      <c r="BJ21" s="43">
        <f>'BAR BB| Open rates'!BJ21*0.9*0.9</f>
        <v>23004</v>
      </c>
      <c r="BK21" s="43">
        <f>'BAR BB| Open rates'!BK21*0.9*0.9</f>
        <v>22194</v>
      </c>
      <c r="BL21" s="43">
        <f>'BAR BB| Open rates'!BL21*0.9*0.9</f>
        <v>23004</v>
      </c>
      <c r="BM21" s="43">
        <f>'BAR BB| Open rates'!BM21*0.9*0.9</f>
        <v>22194</v>
      </c>
      <c r="BN21" s="43">
        <f>'BAR BB| Open rates'!BN21*0.9*0.9</f>
        <v>23004</v>
      </c>
      <c r="BO21" s="43">
        <f>'BAR BB| Open rates'!BO21*0.9*0.9</f>
        <v>26001</v>
      </c>
      <c r="BP21" s="43">
        <f>'BAR BB| Open rates'!BP21*0.9*0.9</f>
        <v>27783</v>
      </c>
    </row>
    <row r="22" spans="1:68" s="36" customFormat="1" ht="12" customHeight="1" x14ac:dyDescent="0.2">
      <c r="A22" s="237">
        <v>2</v>
      </c>
      <c r="B22" s="43">
        <f>'BAR BB| Open rates'!B22*0.9*0.9</f>
        <v>25434</v>
      </c>
      <c r="C22" s="43">
        <f>'BAR BB| Open rates'!C22*0.9*0.9</f>
        <v>24624</v>
      </c>
      <c r="D22" s="43">
        <f>'BAR BB| Open rates'!D22*0.9*0.9</f>
        <v>25434</v>
      </c>
      <c r="E22" s="43">
        <f>'BAR BB| Open rates'!E22*0.9*0.9</f>
        <v>24624</v>
      </c>
      <c r="F22" s="43">
        <f>'BAR BB| Open rates'!F22*0.9*0.9</f>
        <v>27621</v>
      </c>
      <c r="G22" s="43">
        <f>'BAR BB| Open rates'!G22*0.9*0.9</f>
        <v>25434</v>
      </c>
      <c r="H22" s="43">
        <f>'BAR BB| Open rates'!H22*0.9*0.9</f>
        <v>29808</v>
      </c>
      <c r="I22" s="43">
        <f>'BAR BB| Open rates'!I22*0.9*0.9</f>
        <v>35397</v>
      </c>
      <c r="J22" s="43">
        <f>'BAR BB| Open rates'!J22*0.9*0.9</f>
        <v>50868</v>
      </c>
      <c r="K22" s="43">
        <f>'BAR BB| Open rates'!K22*0.9*0.9</f>
        <v>31995</v>
      </c>
      <c r="L22" s="43">
        <f>'BAR BB| Open rates'!L22*0.9*0.9</f>
        <v>33777</v>
      </c>
      <c r="M22" s="43">
        <f>'BAR BB| Open rates'!M22*0.9*0.9</f>
        <v>31995</v>
      </c>
      <c r="N22" s="43">
        <f>'BAR BB| Open rates'!N22*0.9*0.9</f>
        <v>35397</v>
      </c>
      <c r="O22" s="43">
        <f>'BAR BB| Open rates'!O22*0.9*0.9</f>
        <v>37017</v>
      </c>
      <c r="P22" s="43">
        <f>'BAR BB| Open rates'!P22*0.9*0.9</f>
        <v>35397</v>
      </c>
      <c r="Q22" s="43">
        <f>'BAR BB| Open rates'!Q22*0.9*0.9</f>
        <v>37017</v>
      </c>
      <c r="R22" s="43">
        <f>'BAR BB| Open rates'!R22*0.9*0.9</f>
        <v>35397</v>
      </c>
      <c r="S22" s="43">
        <f>'BAR BB| Open rates'!S22*0.9*0.9</f>
        <v>37017</v>
      </c>
      <c r="T22" s="43">
        <f>'BAR BB| Open rates'!T22*0.9*0.9</f>
        <v>35397</v>
      </c>
      <c r="U22" s="43">
        <f>'BAR BB| Open rates'!U22*0.9*0.9</f>
        <v>37017</v>
      </c>
      <c r="V22" s="43">
        <f>'BAR BB| Open rates'!V22*0.9*0.9</f>
        <v>35397</v>
      </c>
      <c r="W22" s="43">
        <f>'BAR BB| Open rates'!W22*0.9*0.9</f>
        <v>37017</v>
      </c>
      <c r="X22" s="43">
        <f>'BAR BB| Open rates'!X22*0.9*0.9</f>
        <v>35397</v>
      </c>
      <c r="Y22" s="43">
        <f>'BAR BB| Open rates'!Y22*0.9*0.9</f>
        <v>37017</v>
      </c>
      <c r="Z22" s="43">
        <f>'BAR BB| Open rates'!Z22*0.9*0.9</f>
        <v>35397</v>
      </c>
      <c r="AA22" s="43">
        <f>'BAR BB| Open rates'!AA22*0.9*0.9</f>
        <v>37017</v>
      </c>
      <c r="AB22" s="43">
        <f>'BAR BB| Open rates'!AB22*0.9*0.9</f>
        <v>35397</v>
      </c>
      <c r="AC22" s="43">
        <f>'BAR BB| Open rates'!AC22*0.9*0.9</f>
        <v>37017</v>
      </c>
      <c r="AD22" s="43">
        <f>'BAR BB| Open rates'!AD22*0.9*0.9</f>
        <v>31995</v>
      </c>
      <c r="AE22" s="43">
        <f>'BAR BB| Open rates'!AE22*0.9*0.9</f>
        <v>33777</v>
      </c>
      <c r="AF22" s="43">
        <f>'BAR BB| Open rates'!AF22*0.9*0.9</f>
        <v>31995</v>
      </c>
      <c r="AG22" s="43">
        <f>'BAR BB| Open rates'!AG22*0.9*0.9</f>
        <v>33777</v>
      </c>
      <c r="AH22" s="43">
        <f>'BAR BB| Open rates'!AH22*0.9*0.9</f>
        <v>33777</v>
      </c>
      <c r="AI22" s="43">
        <f>'BAR BB| Open rates'!AI22*0.9*0.9</f>
        <v>31995</v>
      </c>
      <c r="AJ22" s="43">
        <f>'BAR BB| Open rates'!AJ22*0.9*0.9</f>
        <v>33777</v>
      </c>
      <c r="AK22" s="43">
        <f>'BAR BB| Open rates'!AK22*0.9*0.9</f>
        <v>31995</v>
      </c>
      <c r="AL22" s="43">
        <f>'BAR BB| Open rates'!AL22*0.9*0.9</f>
        <v>33777</v>
      </c>
      <c r="AM22" s="43">
        <f>'BAR BB| Open rates'!AM22*0.9*0.9</f>
        <v>31995</v>
      </c>
      <c r="AN22" s="43">
        <f>'BAR BB| Open rates'!AN22*0.9*0.9</f>
        <v>33777</v>
      </c>
      <c r="AO22" s="43">
        <f>'BAR BB| Open rates'!AO22*0.9*0.9</f>
        <v>31995</v>
      </c>
      <c r="AP22" s="43">
        <f>'BAR BB| Open rates'!AP22*0.9*0.9</f>
        <v>28674</v>
      </c>
      <c r="AQ22" s="43">
        <f>'BAR BB| Open rates'!AQ22*0.9*0.9</f>
        <v>27054</v>
      </c>
      <c r="AR22" s="43">
        <f>'BAR BB| Open rates'!AR22*0.9*0.9</f>
        <v>28674</v>
      </c>
      <c r="AS22" s="43">
        <f>'BAR BB| Open rates'!AS22*0.9*0.9</f>
        <v>27054</v>
      </c>
      <c r="AT22" s="43">
        <f>'BAR BB| Open rates'!AT22*0.9*0.9</f>
        <v>28674</v>
      </c>
      <c r="AU22" s="43">
        <f>'BAR BB| Open rates'!AU22*0.9*0.9</f>
        <v>27054</v>
      </c>
      <c r="AV22" s="43">
        <f>'BAR BB| Open rates'!AV22*0.9*0.9</f>
        <v>28674</v>
      </c>
      <c r="AW22" s="43">
        <f>'BAR BB| Open rates'!AW22*0.9*0.9</f>
        <v>27054</v>
      </c>
      <c r="AX22" s="43">
        <f>'BAR BB| Open rates'!AX22*0.9*0.9</f>
        <v>28674</v>
      </c>
      <c r="AY22" s="43">
        <f>'BAR BB| Open rates'!AY22*0.9*0.9</f>
        <v>30051</v>
      </c>
      <c r="AZ22" s="43">
        <f>'BAR BB| Open rates'!AZ22*0.9*0.9</f>
        <v>31833</v>
      </c>
      <c r="BA22" s="43">
        <f>'BAR BB| Open rates'!BA22*0.9*0.9</f>
        <v>26244</v>
      </c>
      <c r="BB22" s="43">
        <f>'BAR BB| Open rates'!BB22*0.9*0.9</f>
        <v>24624</v>
      </c>
      <c r="BC22" s="43">
        <f>'BAR BB| Open rates'!BC22*0.9*0.9</f>
        <v>25434</v>
      </c>
      <c r="BD22" s="43">
        <f>'BAR BB| Open rates'!BD22*0.9*0.9</f>
        <v>24624</v>
      </c>
      <c r="BE22" s="43">
        <f>'BAR BB| Open rates'!BE22*0.9*0.9</f>
        <v>25434</v>
      </c>
      <c r="BF22" s="43">
        <f>'BAR BB| Open rates'!BF22*0.9*0.9</f>
        <v>24624</v>
      </c>
      <c r="BG22" s="43">
        <f>'BAR BB| Open rates'!BG22*0.9*0.9</f>
        <v>25434</v>
      </c>
      <c r="BH22" s="43">
        <f>'BAR BB| Open rates'!BH22*0.9*0.9</f>
        <v>24624</v>
      </c>
      <c r="BI22" s="43">
        <f>'BAR BB| Open rates'!BI22*0.9*0.9</f>
        <v>24624</v>
      </c>
      <c r="BJ22" s="43">
        <f>'BAR BB| Open rates'!BJ22*0.9*0.9</f>
        <v>25434</v>
      </c>
      <c r="BK22" s="43">
        <f>'BAR BB| Open rates'!BK22*0.9*0.9</f>
        <v>24624</v>
      </c>
      <c r="BL22" s="43">
        <f>'BAR BB| Open rates'!BL22*0.9*0.9</f>
        <v>25434</v>
      </c>
      <c r="BM22" s="43">
        <f>'BAR BB| Open rates'!BM22*0.9*0.9</f>
        <v>24624</v>
      </c>
      <c r="BN22" s="43">
        <f>'BAR BB| Open rates'!BN22*0.9*0.9</f>
        <v>25434</v>
      </c>
      <c r="BO22" s="43">
        <f>'BAR BB| Open rates'!BO22*0.9*0.9</f>
        <v>28431</v>
      </c>
      <c r="BP22" s="43">
        <f>'BAR BB| Open rates'!BP22*0.9*0.9</f>
        <v>30213</v>
      </c>
    </row>
    <row r="23" spans="1:68"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rates'!B24*0.9*0.9</f>
        <v>29808</v>
      </c>
      <c r="C24" s="43">
        <f>'BAR BB| Open rates'!C24*0.9*0.9</f>
        <v>28998</v>
      </c>
      <c r="D24" s="43">
        <f>'BAR BB| Open rates'!D24*0.9*0.9</f>
        <v>29808</v>
      </c>
      <c r="E24" s="43">
        <f>'BAR BB| Open rates'!E24*0.9*0.9</f>
        <v>28998</v>
      </c>
      <c r="F24" s="43">
        <f>'BAR BB| Open rates'!F24*0.9*0.9</f>
        <v>31995</v>
      </c>
      <c r="G24" s="43">
        <f>'BAR BB| Open rates'!G24*0.9*0.9</f>
        <v>29808</v>
      </c>
      <c r="H24" s="43">
        <f>'BAR BB| Open rates'!H24*0.9*0.9</f>
        <v>36288</v>
      </c>
      <c r="I24" s="43">
        <f>'BAR BB| Open rates'!I24*0.9*0.9</f>
        <v>41877</v>
      </c>
      <c r="J24" s="43">
        <f>'BAR BB| Open rates'!J24*0.9*0.9</f>
        <v>57348</v>
      </c>
      <c r="K24" s="43">
        <f>'BAR BB| Open rates'!K24*0.9*0.9</f>
        <v>38475</v>
      </c>
      <c r="L24" s="43">
        <f>'BAR BB| Open rates'!L24*0.9*0.9</f>
        <v>40257</v>
      </c>
      <c r="M24" s="43">
        <f>'BAR BB| Open rates'!M24*0.9*0.9</f>
        <v>38475</v>
      </c>
      <c r="N24" s="43">
        <f>'BAR BB| Open rates'!N24*0.9*0.9</f>
        <v>41877</v>
      </c>
      <c r="O24" s="43">
        <f>'BAR BB| Open rates'!O24*0.9*0.9</f>
        <v>43497</v>
      </c>
      <c r="P24" s="43">
        <f>'BAR BB| Open rates'!P24*0.9*0.9</f>
        <v>41877</v>
      </c>
      <c r="Q24" s="43">
        <f>'BAR BB| Open rates'!Q24*0.9*0.9</f>
        <v>43497</v>
      </c>
      <c r="R24" s="43">
        <f>'BAR BB| Open rates'!R24*0.9*0.9</f>
        <v>41877</v>
      </c>
      <c r="S24" s="43">
        <f>'BAR BB| Open rates'!S24*0.9*0.9</f>
        <v>43497</v>
      </c>
      <c r="T24" s="43">
        <f>'BAR BB| Open rates'!T24*0.9*0.9</f>
        <v>41877</v>
      </c>
      <c r="U24" s="43">
        <f>'BAR BB| Open rates'!U24*0.9*0.9</f>
        <v>43497</v>
      </c>
      <c r="V24" s="43">
        <f>'BAR BB| Open rates'!V24*0.9*0.9</f>
        <v>41877</v>
      </c>
      <c r="W24" s="43">
        <f>'BAR BB| Open rates'!W24*0.9*0.9</f>
        <v>43497</v>
      </c>
      <c r="X24" s="43">
        <f>'BAR BB| Open rates'!X24*0.9*0.9</f>
        <v>41877</v>
      </c>
      <c r="Y24" s="43">
        <f>'BAR BB| Open rates'!Y24*0.9*0.9</f>
        <v>43497</v>
      </c>
      <c r="Z24" s="43">
        <f>'BAR BB| Open rates'!Z24*0.9*0.9</f>
        <v>41877</v>
      </c>
      <c r="AA24" s="43">
        <f>'BAR BB| Open rates'!AA24*0.9*0.9</f>
        <v>43497</v>
      </c>
      <c r="AB24" s="43">
        <f>'BAR BB| Open rates'!AB24*0.9*0.9</f>
        <v>41877</v>
      </c>
      <c r="AC24" s="43">
        <f>'BAR BB| Open rates'!AC24*0.9*0.9</f>
        <v>43497</v>
      </c>
      <c r="AD24" s="43">
        <f>'BAR BB| Open rates'!AD24*0.9*0.9</f>
        <v>38475</v>
      </c>
      <c r="AE24" s="43">
        <f>'BAR BB| Open rates'!AE24*0.9*0.9</f>
        <v>40257</v>
      </c>
      <c r="AF24" s="43">
        <f>'BAR BB| Open rates'!AF24*0.9*0.9</f>
        <v>38475</v>
      </c>
      <c r="AG24" s="43">
        <f>'BAR BB| Open rates'!AG24*0.9*0.9</f>
        <v>35397</v>
      </c>
      <c r="AH24" s="43">
        <f>'BAR BB| Open rates'!AH24*0.9*0.9</f>
        <v>35397</v>
      </c>
      <c r="AI24" s="43">
        <f>'BAR BB| Open rates'!AI24*0.9*0.9</f>
        <v>33615</v>
      </c>
      <c r="AJ24" s="43">
        <f>'BAR BB| Open rates'!AJ24*0.9*0.9</f>
        <v>35397</v>
      </c>
      <c r="AK24" s="43">
        <f>'BAR BB| Open rates'!AK24*0.9*0.9</f>
        <v>33615</v>
      </c>
      <c r="AL24" s="43">
        <f>'BAR BB| Open rates'!AL24*0.9*0.9</f>
        <v>35397</v>
      </c>
      <c r="AM24" s="43">
        <f>'BAR BB| Open rates'!AM24*0.9*0.9</f>
        <v>33615</v>
      </c>
      <c r="AN24" s="43">
        <f>'BAR BB| Open rates'!AN24*0.9*0.9</f>
        <v>35397</v>
      </c>
      <c r="AO24" s="43">
        <f>'BAR BB| Open rates'!AO24*0.9*0.9</f>
        <v>33615</v>
      </c>
      <c r="AP24" s="43">
        <f>'BAR BB| Open rates'!AP24*0.9*0.9</f>
        <v>32238</v>
      </c>
      <c r="AQ24" s="43">
        <f>'BAR BB| Open rates'!AQ24*0.9*0.9</f>
        <v>30618</v>
      </c>
      <c r="AR24" s="43">
        <f>'BAR BB| Open rates'!AR24*0.9*0.9</f>
        <v>32238</v>
      </c>
      <c r="AS24" s="43">
        <f>'BAR BB| Open rates'!AS24*0.9*0.9</f>
        <v>30618</v>
      </c>
      <c r="AT24" s="43">
        <f>'BAR BB| Open rates'!AT24*0.9*0.9</f>
        <v>32238</v>
      </c>
      <c r="AU24" s="43">
        <f>'BAR BB| Open rates'!AU24*0.9*0.9</f>
        <v>30618</v>
      </c>
      <c r="AV24" s="43">
        <f>'BAR BB| Open rates'!AV24*0.9*0.9</f>
        <v>32238</v>
      </c>
      <c r="AW24" s="43">
        <f>'BAR BB| Open rates'!AW24*0.9*0.9</f>
        <v>30618</v>
      </c>
      <c r="AX24" s="43">
        <f>'BAR BB| Open rates'!AX24*0.9*0.9</f>
        <v>32238</v>
      </c>
      <c r="AY24" s="43">
        <f>'BAR BB| Open rates'!AY24*0.9*0.9</f>
        <v>33615</v>
      </c>
      <c r="AZ24" s="43">
        <f>'BAR BB| Open rates'!AZ24*0.9*0.9</f>
        <v>35397</v>
      </c>
      <c r="BA24" s="43">
        <f>'BAR BB| Open rates'!BA24*0.9*0.9</f>
        <v>29808</v>
      </c>
      <c r="BB24" s="43">
        <f>'BAR BB| Open rates'!BB24*0.9*0.9</f>
        <v>28188</v>
      </c>
      <c r="BC24" s="43">
        <f>'BAR BB| Open rates'!BC24*0.9*0.9</f>
        <v>28998</v>
      </c>
      <c r="BD24" s="43">
        <f>'BAR BB| Open rates'!BD24*0.9*0.9</f>
        <v>28188</v>
      </c>
      <c r="BE24" s="43">
        <f>'BAR BB| Open rates'!BE24*0.9*0.9</f>
        <v>28998</v>
      </c>
      <c r="BF24" s="43">
        <f>'BAR BB| Open rates'!BF24*0.9*0.9</f>
        <v>28188</v>
      </c>
      <c r="BG24" s="43">
        <f>'BAR BB| Open rates'!BG24*0.9*0.9</f>
        <v>28998</v>
      </c>
      <c r="BH24" s="43">
        <f>'BAR BB| Open rates'!BH24*0.9*0.9</f>
        <v>28188</v>
      </c>
      <c r="BI24" s="43">
        <f>'BAR BB| Open rates'!BI24*0.9*0.9</f>
        <v>28188</v>
      </c>
      <c r="BJ24" s="43">
        <f>'BAR BB| Open rates'!BJ24*0.9*0.9</f>
        <v>28998</v>
      </c>
      <c r="BK24" s="43">
        <f>'BAR BB| Open rates'!BK24*0.9*0.9</f>
        <v>28188</v>
      </c>
      <c r="BL24" s="43">
        <f>'BAR BB| Open rates'!BL24*0.9*0.9</f>
        <v>28998</v>
      </c>
      <c r="BM24" s="43">
        <f>'BAR BB| Open rates'!BM24*0.9*0.9</f>
        <v>28188</v>
      </c>
      <c r="BN24" s="43">
        <f>'BAR BB| Open rates'!BN24*0.9*0.9</f>
        <v>28998</v>
      </c>
      <c r="BO24" s="43">
        <f>'BAR BB| Open rates'!BO24*0.9*0.9</f>
        <v>31995</v>
      </c>
      <c r="BP24" s="43">
        <f>'BAR BB| Open rates'!BP24*0.9*0.9</f>
        <v>33777</v>
      </c>
    </row>
    <row r="25" spans="1:68" s="36" customFormat="1" ht="12" customHeight="1" x14ac:dyDescent="0.2">
      <c r="A25" s="237">
        <v>2</v>
      </c>
      <c r="B25" s="43">
        <f>'BAR BB| Open rates'!B25*0.9*0.9</f>
        <v>32238</v>
      </c>
      <c r="C25" s="43">
        <f>'BAR BB| Open rates'!C25*0.9*0.9</f>
        <v>31428</v>
      </c>
      <c r="D25" s="43">
        <f>'BAR BB| Open rates'!D25*0.9*0.9</f>
        <v>32238</v>
      </c>
      <c r="E25" s="43">
        <f>'BAR BB| Open rates'!E25*0.9*0.9</f>
        <v>31428</v>
      </c>
      <c r="F25" s="43">
        <f>'BAR BB| Open rates'!F25*0.9*0.9</f>
        <v>34425</v>
      </c>
      <c r="G25" s="43">
        <f>'BAR BB| Open rates'!G25*0.9*0.9</f>
        <v>32238</v>
      </c>
      <c r="H25" s="43">
        <f>'BAR BB| Open rates'!H25*0.9*0.9</f>
        <v>38718</v>
      </c>
      <c r="I25" s="43">
        <f>'BAR BB| Open rates'!I25*0.9*0.9</f>
        <v>44307</v>
      </c>
      <c r="J25" s="43">
        <f>'BAR BB| Open rates'!J25*0.9*0.9</f>
        <v>59778</v>
      </c>
      <c r="K25" s="43">
        <f>'BAR BB| Open rates'!K25*0.9*0.9</f>
        <v>40905</v>
      </c>
      <c r="L25" s="43">
        <f>'BAR BB| Open rates'!L25*0.9*0.9</f>
        <v>42687</v>
      </c>
      <c r="M25" s="43">
        <f>'BAR BB| Open rates'!M25*0.9*0.9</f>
        <v>40905</v>
      </c>
      <c r="N25" s="43">
        <f>'BAR BB| Open rates'!N25*0.9*0.9</f>
        <v>44307</v>
      </c>
      <c r="O25" s="43">
        <f>'BAR BB| Open rates'!O25*0.9*0.9</f>
        <v>45927</v>
      </c>
      <c r="P25" s="43">
        <f>'BAR BB| Open rates'!P25*0.9*0.9</f>
        <v>44307</v>
      </c>
      <c r="Q25" s="43">
        <f>'BAR BB| Open rates'!Q25*0.9*0.9</f>
        <v>45927</v>
      </c>
      <c r="R25" s="43">
        <f>'BAR BB| Open rates'!R25*0.9*0.9</f>
        <v>44307</v>
      </c>
      <c r="S25" s="43">
        <f>'BAR BB| Open rates'!S25*0.9*0.9</f>
        <v>45927</v>
      </c>
      <c r="T25" s="43">
        <f>'BAR BB| Open rates'!T25*0.9*0.9</f>
        <v>44307</v>
      </c>
      <c r="U25" s="43">
        <f>'BAR BB| Open rates'!U25*0.9*0.9</f>
        <v>45927</v>
      </c>
      <c r="V25" s="43">
        <f>'BAR BB| Open rates'!V25*0.9*0.9</f>
        <v>44307</v>
      </c>
      <c r="W25" s="43">
        <f>'BAR BB| Open rates'!W25*0.9*0.9</f>
        <v>45927</v>
      </c>
      <c r="X25" s="43">
        <f>'BAR BB| Open rates'!X25*0.9*0.9</f>
        <v>44307</v>
      </c>
      <c r="Y25" s="43">
        <f>'BAR BB| Open rates'!Y25*0.9*0.9</f>
        <v>45927</v>
      </c>
      <c r="Z25" s="43">
        <f>'BAR BB| Open rates'!Z25*0.9*0.9</f>
        <v>44307</v>
      </c>
      <c r="AA25" s="43">
        <f>'BAR BB| Open rates'!AA25*0.9*0.9</f>
        <v>45927</v>
      </c>
      <c r="AB25" s="43">
        <f>'BAR BB| Open rates'!AB25*0.9*0.9</f>
        <v>44307</v>
      </c>
      <c r="AC25" s="43">
        <f>'BAR BB| Open rates'!AC25*0.9*0.9</f>
        <v>45927</v>
      </c>
      <c r="AD25" s="43">
        <f>'BAR BB| Open rates'!AD25*0.9*0.9</f>
        <v>40905</v>
      </c>
      <c r="AE25" s="43">
        <f>'BAR BB| Open rates'!AE25*0.9*0.9</f>
        <v>42687</v>
      </c>
      <c r="AF25" s="43">
        <f>'BAR BB| Open rates'!AF25*0.9*0.9</f>
        <v>40905</v>
      </c>
      <c r="AG25" s="43">
        <f>'BAR BB| Open rates'!AG25*0.9*0.9</f>
        <v>37827</v>
      </c>
      <c r="AH25" s="43">
        <f>'BAR BB| Open rates'!AH25*0.9*0.9</f>
        <v>37827</v>
      </c>
      <c r="AI25" s="43">
        <f>'BAR BB| Open rates'!AI25*0.9*0.9</f>
        <v>36045</v>
      </c>
      <c r="AJ25" s="43">
        <f>'BAR BB| Open rates'!AJ25*0.9*0.9</f>
        <v>37827</v>
      </c>
      <c r="AK25" s="43">
        <f>'BAR BB| Open rates'!AK25*0.9*0.9</f>
        <v>36045</v>
      </c>
      <c r="AL25" s="43">
        <f>'BAR BB| Open rates'!AL25*0.9*0.9</f>
        <v>37827</v>
      </c>
      <c r="AM25" s="43">
        <f>'BAR BB| Open rates'!AM25*0.9*0.9</f>
        <v>36045</v>
      </c>
      <c r="AN25" s="43">
        <f>'BAR BB| Open rates'!AN25*0.9*0.9</f>
        <v>37827</v>
      </c>
      <c r="AO25" s="43">
        <f>'BAR BB| Open rates'!AO25*0.9*0.9</f>
        <v>36045</v>
      </c>
      <c r="AP25" s="43">
        <f>'BAR BB| Open rates'!AP25*0.9*0.9</f>
        <v>34668</v>
      </c>
      <c r="AQ25" s="43">
        <f>'BAR BB| Open rates'!AQ25*0.9*0.9</f>
        <v>33048</v>
      </c>
      <c r="AR25" s="43">
        <f>'BAR BB| Open rates'!AR25*0.9*0.9</f>
        <v>34668</v>
      </c>
      <c r="AS25" s="43">
        <f>'BAR BB| Open rates'!AS25*0.9*0.9</f>
        <v>33048</v>
      </c>
      <c r="AT25" s="43">
        <f>'BAR BB| Open rates'!AT25*0.9*0.9</f>
        <v>34668</v>
      </c>
      <c r="AU25" s="43">
        <f>'BAR BB| Open rates'!AU25*0.9*0.9</f>
        <v>33048</v>
      </c>
      <c r="AV25" s="43">
        <f>'BAR BB| Open rates'!AV25*0.9*0.9</f>
        <v>34668</v>
      </c>
      <c r="AW25" s="43">
        <f>'BAR BB| Open rates'!AW25*0.9*0.9</f>
        <v>33048</v>
      </c>
      <c r="AX25" s="43">
        <f>'BAR BB| Open rates'!AX25*0.9*0.9</f>
        <v>34668</v>
      </c>
      <c r="AY25" s="43">
        <f>'BAR BB| Open rates'!AY25*0.9*0.9</f>
        <v>36045</v>
      </c>
      <c r="AZ25" s="43">
        <f>'BAR BB| Open rates'!AZ25*0.9*0.9</f>
        <v>37827</v>
      </c>
      <c r="BA25" s="43">
        <f>'BAR BB| Open rates'!BA25*0.9*0.9</f>
        <v>32238</v>
      </c>
      <c r="BB25" s="43">
        <f>'BAR BB| Open rates'!BB25*0.9*0.9</f>
        <v>30618</v>
      </c>
      <c r="BC25" s="43">
        <f>'BAR BB| Open rates'!BC25*0.9*0.9</f>
        <v>31428</v>
      </c>
      <c r="BD25" s="43">
        <f>'BAR BB| Open rates'!BD25*0.9*0.9</f>
        <v>30618</v>
      </c>
      <c r="BE25" s="43">
        <f>'BAR BB| Open rates'!BE25*0.9*0.9</f>
        <v>31428</v>
      </c>
      <c r="BF25" s="43">
        <f>'BAR BB| Open rates'!BF25*0.9*0.9</f>
        <v>30618</v>
      </c>
      <c r="BG25" s="43">
        <f>'BAR BB| Open rates'!BG25*0.9*0.9</f>
        <v>31428</v>
      </c>
      <c r="BH25" s="43">
        <f>'BAR BB| Open rates'!BH25*0.9*0.9</f>
        <v>30618</v>
      </c>
      <c r="BI25" s="43">
        <f>'BAR BB| Open rates'!BI25*0.9*0.9</f>
        <v>30618</v>
      </c>
      <c r="BJ25" s="43">
        <f>'BAR BB| Open rates'!BJ25*0.9*0.9</f>
        <v>31428</v>
      </c>
      <c r="BK25" s="43">
        <f>'BAR BB| Open rates'!BK25*0.9*0.9</f>
        <v>30618</v>
      </c>
      <c r="BL25" s="43">
        <f>'BAR BB| Open rates'!BL25*0.9*0.9</f>
        <v>31428</v>
      </c>
      <c r="BM25" s="43">
        <f>'BAR BB| Open rates'!BM25*0.9*0.9</f>
        <v>30618</v>
      </c>
      <c r="BN25" s="43">
        <f>'BAR BB| Open rates'!BN25*0.9*0.9</f>
        <v>31428</v>
      </c>
      <c r="BO25" s="43">
        <f>'BAR BB| Open rates'!BO25*0.9*0.9</f>
        <v>34425</v>
      </c>
      <c r="BP25" s="43">
        <f>'BAR BB| Open rates'!BP25*0.9*0.9</f>
        <v>36207</v>
      </c>
    </row>
    <row r="26" spans="1:68" s="36" customFormat="1" ht="12" customHeight="1" x14ac:dyDescent="0.2">
      <c r="A26" s="237">
        <v>3</v>
      </c>
      <c r="B26" s="43">
        <f>'BAR BB| Open rates'!B26*0.9*0.9</f>
        <v>34668</v>
      </c>
      <c r="C26" s="43">
        <f>'BAR BB| Open rates'!C26*0.9*0.9</f>
        <v>33858</v>
      </c>
      <c r="D26" s="43">
        <f>'BAR BB| Open rates'!D26*0.9*0.9</f>
        <v>34668</v>
      </c>
      <c r="E26" s="43">
        <f>'BAR BB| Open rates'!E26*0.9*0.9</f>
        <v>33858</v>
      </c>
      <c r="F26" s="43">
        <f>'BAR BB| Open rates'!F26*0.9*0.9</f>
        <v>36855</v>
      </c>
      <c r="G26" s="43">
        <f>'BAR BB| Open rates'!G26*0.9*0.9</f>
        <v>34668</v>
      </c>
      <c r="H26" s="43">
        <f>'BAR BB| Open rates'!H26*0.9*0.9</f>
        <v>41148</v>
      </c>
      <c r="I26" s="43">
        <f>'BAR BB| Open rates'!I26*0.9*0.9</f>
        <v>46737</v>
      </c>
      <c r="J26" s="43">
        <f>'BAR BB| Open rates'!J26*0.9*0.9</f>
        <v>62208</v>
      </c>
      <c r="K26" s="43">
        <f>'BAR BB| Open rates'!K26*0.9*0.9</f>
        <v>43335</v>
      </c>
      <c r="L26" s="43">
        <f>'BAR BB| Open rates'!L26*0.9*0.9</f>
        <v>45117</v>
      </c>
      <c r="M26" s="43">
        <f>'BAR BB| Open rates'!M26*0.9*0.9</f>
        <v>43335</v>
      </c>
      <c r="N26" s="43">
        <f>'BAR BB| Open rates'!N26*0.9*0.9</f>
        <v>46737</v>
      </c>
      <c r="O26" s="43">
        <f>'BAR BB| Open rates'!O26*0.9*0.9</f>
        <v>48357</v>
      </c>
      <c r="P26" s="43">
        <f>'BAR BB| Open rates'!P26*0.9*0.9</f>
        <v>46737</v>
      </c>
      <c r="Q26" s="43">
        <f>'BAR BB| Open rates'!Q26*0.9*0.9</f>
        <v>48357</v>
      </c>
      <c r="R26" s="43">
        <f>'BAR BB| Open rates'!R26*0.9*0.9</f>
        <v>46737</v>
      </c>
      <c r="S26" s="43">
        <f>'BAR BB| Open rates'!S26*0.9*0.9</f>
        <v>48357</v>
      </c>
      <c r="T26" s="43">
        <f>'BAR BB| Open rates'!T26*0.9*0.9</f>
        <v>46737</v>
      </c>
      <c r="U26" s="43">
        <f>'BAR BB| Open rates'!U26*0.9*0.9</f>
        <v>48357</v>
      </c>
      <c r="V26" s="43">
        <f>'BAR BB| Open rates'!V26*0.9*0.9</f>
        <v>46737</v>
      </c>
      <c r="W26" s="43">
        <f>'BAR BB| Open rates'!W26*0.9*0.9</f>
        <v>48357</v>
      </c>
      <c r="X26" s="43">
        <f>'BAR BB| Open rates'!X26*0.9*0.9</f>
        <v>46737</v>
      </c>
      <c r="Y26" s="43">
        <f>'BAR BB| Open rates'!Y26*0.9*0.9</f>
        <v>48357</v>
      </c>
      <c r="Z26" s="43">
        <f>'BAR BB| Open rates'!Z26*0.9*0.9</f>
        <v>46737</v>
      </c>
      <c r="AA26" s="43">
        <f>'BAR BB| Open rates'!AA26*0.9*0.9</f>
        <v>48357</v>
      </c>
      <c r="AB26" s="43">
        <f>'BAR BB| Open rates'!AB26*0.9*0.9</f>
        <v>46737</v>
      </c>
      <c r="AC26" s="43">
        <f>'BAR BB| Open rates'!AC26*0.9*0.9</f>
        <v>48357</v>
      </c>
      <c r="AD26" s="43">
        <f>'BAR BB| Open rates'!AD26*0.9*0.9</f>
        <v>43335</v>
      </c>
      <c r="AE26" s="43">
        <f>'BAR BB| Open rates'!AE26*0.9*0.9</f>
        <v>45117</v>
      </c>
      <c r="AF26" s="43">
        <f>'BAR BB| Open rates'!AF26*0.9*0.9</f>
        <v>43335</v>
      </c>
      <c r="AG26" s="43">
        <f>'BAR BB| Open rates'!AG26*0.9*0.9</f>
        <v>40257</v>
      </c>
      <c r="AH26" s="43">
        <f>'BAR BB| Open rates'!AH26*0.9*0.9</f>
        <v>40257</v>
      </c>
      <c r="AI26" s="43">
        <f>'BAR BB| Open rates'!AI26*0.9*0.9</f>
        <v>38475</v>
      </c>
      <c r="AJ26" s="43">
        <f>'BAR BB| Open rates'!AJ26*0.9*0.9</f>
        <v>40257</v>
      </c>
      <c r="AK26" s="43">
        <f>'BAR BB| Open rates'!AK26*0.9*0.9</f>
        <v>38475</v>
      </c>
      <c r="AL26" s="43">
        <f>'BAR BB| Open rates'!AL26*0.9*0.9</f>
        <v>40257</v>
      </c>
      <c r="AM26" s="43">
        <f>'BAR BB| Open rates'!AM26*0.9*0.9</f>
        <v>38475</v>
      </c>
      <c r="AN26" s="43">
        <f>'BAR BB| Open rates'!AN26*0.9*0.9</f>
        <v>40257</v>
      </c>
      <c r="AO26" s="43">
        <f>'BAR BB| Open rates'!AO26*0.9*0.9</f>
        <v>38475</v>
      </c>
      <c r="AP26" s="43">
        <f>'BAR BB| Open rates'!AP26*0.9*0.9</f>
        <v>37098</v>
      </c>
      <c r="AQ26" s="43">
        <f>'BAR BB| Open rates'!AQ26*0.9*0.9</f>
        <v>35478</v>
      </c>
      <c r="AR26" s="43">
        <f>'BAR BB| Open rates'!AR26*0.9*0.9</f>
        <v>37098</v>
      </c>
      <c r="AS26" s="43">
        <f>'BAR BB| Open rates'!AS26*0.9*0.9</f>
        <v>35478</v>
      </c>
      <c r="AT26" s="43">
        <f>'BAR BB| Open rates'!AT26*0.9*0.9</f>
        <v>37098</v>
      </c>
      <c r="AU26" s="43">
        <f>'BAR BB| Open rates'!AU26*0.9*0.9</f>
        <v>35478</v>
      </c>
      <c r="AV26" s="43">
        <f>'BAR BB| Open rates'!AV26*0.9*0.9</f>
        <v>37098</v>
      </c>
      <c r="AW26" s="43">
        <f>'BAR BB| Open rates'!AW26*0.9*0.9</f>
        <v>35478</v>
      </c>
      <c r="AX26" s="43">
        <f>'BAR BB| Open rates'!AX26*0.9*0.9</f>
        <v>37098</v>
      </c>
      <c r="AY26" s="43">
        <f>'BAR BB| Open rates'!AY26*0.9*0.9</f>
        <v>38475</v>
      </c>
      <c r="AZ26" s="43">
        <f>'BAR BB| Open rates'!AZ26*0.9*0.9</f>
        <v>40257</v>
      </c>
      <c r="BA26" s="43">
        <f>'BAR BB| Open rates'!BA26*0.9*0.9</f>
        <v>34668</v>
      </c>
      <c r="BB26" s="43">
        <f>'BAR BB| Open rates'!BB26*0.9*0.9</f>
        <v>33048</v>
      </c>
      <c r="BC26" s="43">
        <f>'BAR BB| Open rates'!BC26*0.9*0.9</f>
        <v>33858</v>
      </c>
      <c r="BD26" s="43">
        <f>'BAR BB| Open rates'!BD26*0.9*0.9</f>
        <v>33048</v>
      </c>
      <c r="BE26" s="43">
        <f>'BAR BB| Open rates'!BE26*0.9*0.9</f>
        <v>33858</v>
      </c>
      <c r="BF26" s="43">
        <f>'BAR BB| Open rates'!BF26*0.9*0.9</f>
        <v>33048</v>
      </c>
      <c r="BG26" s="43">
        <f>'BAR BB| Open rates'!BG26*0.9*0.9</f>
        <v>33858</v>
      </c>
      <c r="BH26" s="43">
        <f>'BAR BB| Open rates'!BH26*0.9*0.9</f>
        <v>33048</v>
      </c>
      <c r="BI26" s="43">
        <f>'BAR BB| Open rates'!BI26*0.9*0.9</f>
        <v>33048</v>
      </c>
      <c r="BJ26" s="43">
        <f>'BAR BB| Open rates'!BJ26*0.9*0.9</f>
        <v>33858</v>
      </c>
      <c r="BK26" s="43">
        <f>'BAR BB| Open rates'!BK26*0.9*0.9</f>
        <v>33048</v>
      </c>
      <c r="BL26" s="43">
        <f>'BAR BB| Open rates'!BL26*0.9*0.9</f>
        <v>33858</v>
      </c>
      <c r="BM26" s="43">
        <f>'BAR BB| Open rates'!BM26*0.9*0.9</f>
        <v>33048</v>
      </c>
      <c r="BN26" s="43">
        <f>'BAR BB| Open rates'!BN26*0.9*0.9</f>
        <v>33858</v>
      </c>
      <c r="BO26" s="43">
        <f>'BAR BB| Open rates'!BO26*0.9*0.9</f>
        <v>36855</v>
      </c>
      <c r="BP26" s="43">
        <f>'BAR BB| Open rates'!BP26*0.9*0.9</f>
        <v>38637</v>
      </c>
    </row>
    <row r="27" spans="1:68" s="36" customFormat="1" ht="12" customHeight="1" x14ac:dyDescent="0.2">
      <c r="A27" s="237">
        <v>4</v>
      </c>
      <c r="B27" s="43">
        <f>'BAR BB| Open rates'!B27*0.9*0.9</f>
        <v>37098</v>
      </c>
      <c r="C27" s="43">
        <f>'BAR BB| Open rates'!C27*0.9*0.9</f>
        <v>36288</v>
      </c>
      <c r="D27" s="43">
        <f>'BAR BB| Open rates'!D27*0.9*0.9</f>
        <v>37098</v>
      </c>
      <c r="E27" s="43">
        <f>'BAR BB| Open rates'!E27*0.9*0.9</f>
        <v>36288</v>
      </c>
      <c r="F27" s="43">
        <f>'BAR BB| Open rates'!F27*0.9*0.9</f>
        <v>39285</v>
      </c>
      <c r="G27" s="43">
        <f>'BAR BB| Open rates'!G27*0.9*0.9</f>
        <v>37098</v>
      </c>
      <c r="H27" s="43">
        <f>'BAR BB| Open rates'!H27*0.9*0.9</f>
        <v>43578</v>
      </c>
      <c r="I27" s="43">
        <f>'BAR BB| Open rates'!I27*0.9*0.9</f>
        <v>49167</v>
      </c>
      <c r="J27" s="43">
        <f>'BAR BB| Open rates'!J27*0.9*0.9</f>
        <v>64638</v>
      </c>
      <c r="K27" s="43">
        <f>'BAR BB| Open rates'!K27*0.9*0.9</f>
        <v>45765</v>
      </c>
      <c r="L27" s="43">
        <f>'BAR BB| Open rates'!L27*0.9*0.9</f>
        <v>47547</v>
      </c>
      <c r="M27" s="43">
        <f>'BAR BB| Open rates'!M27*0.9*0.9</f>
        <v>45765</v>
      </c>
      <c r="N27" s="43">
        <f>'BAR BB| Open rates'!N27*0.9*0.9</f>
        <v>49167</v>
      </c>
      <c r="O27" s="43">
        <f>'BAR BB| Open rates'!O27*0.9*0.9</f>
        <v>50787</v>
      </c>
      <c r="P27" s="43">
        <f>'BAR BB| Open rates'!P27*0.9*0.9</f>
        <v>49167</v>
      </c>
      <c r="Q27" s="43">
        <f>'BAR BB| Open rates'!Q27*0.9*0.9</f>
        <v>50787</v>
      </c>
      <c r="R27" s="43">
        <f>'BAR BB| Open rates'!R27*0.9*0.9</f>
        <v>49167</v>
      </c>
      <c r="S27" s="43">
        <f>'BAR BB| Open rates'!S27*0.9*0.9</f>
        <v>50787</v>
      </c>
      <c r="T27" s="43">
        <f>'BAR BB| Open rates'!T27*0.9*0.9</f>
        <v>49167</v>
      </c>
      <c r="U27" s="43">
        <f>'BAR BB| Open rates'!U27*0.9*0.9</f>
        <v>50787</v>
      </c>
      <c r="V27" s="43">
        <f>'BAR BB| Open rates'!V27*0.9*0.9</f>
        <v>49167</v>
      </c>
      <c r="W27" s="43">
        <f>'BAR BB| Open rates'!W27*0.9*0.9</f>
        <v>50787</v>
      </c>
      <c r="X27" s="43">
        <f>'BAR BB| Open rates'!X27*0.9*0.9</f>
        <v>49167</v>
      </c>
      <c r="Y27" s="43">
        <f>'BAR BB| Open rates'!Y27*0.9*0.9</f>
        <v>50787</v>
      </c>
      <c r="Z27" s="43">
        <f>'BAR BB| Open rates'!Z27*0.9*0.9</f>
        <v>49167</v>
      </c>
      <c r="AA27" s="43">
        <f>'BAR BB| Open rates'!AA27*0.9*0.9</f>
        <v>50787</v>
      </c>
      <c r="AB27" s="43">
        <f>'BAR BB| Open rates'!AB27*0.9*0.9</f>
        <v>49167</v>
      </c>
      <c r="AC27" s="43">
        <f>'BAR BB| Open rates'!AC27*0.9*0.9</f>
        <v>50787</v>
      </c>
      <c r="AD27" s="43">
        <f>'BAR BB| Open rates'!AD27*0.9*0.9</f>
        <v>45765</v>
      </c>
      <c r="AE27" s="43">
        <f>'BAR BB| Open rates'!AE27*0.9*0.9</f>
        <v>47547</v>
      </c>
      <c r="AF27" s="43">
        <f>'BAR BB| Open rates'!AF27*0.9*0.9</f>
        <v>45765</v>
      </c>
      <c r="AG27" s="43">
        <f>'BAR BB| Open rates'!AG27*0.9*0.9</f>
        <v>42687</v>
      </c>
      <c r="AH27" s="43">
        <f>'BAR BB| Open rates'!AH27*0.9*0.9</f>
        <v>42687</v>
      </c>
      <c r="AI27" s="43">
        <f>'BAR BB| Open rates'!AI27*0.9*0.9</f>
        <v>40905</v>
      </c>
      <c r="AJ27" s="43">
        <f>'BAR BB| Open rates'!AJ27*0.9*0.9</f>
        <v>42687</v>
      </c>
      <c r="AK27" s="43">
        <f>'BAR BB| Open rates'!AK27*0.9*0.9</f>
        <v>40905</v>
      </c>
      <c r="AL27" s="43">
        <f>'BAR BB| Open rates'!AL27*0.9*0.9</f>
        <v>42687</v>
      </c>
      <c r="AM27" s="43">
        <f>'BAR BB| Open rates'!AM27*0.9*0.9</f>
        <v>40905</v>
      </c>
      <c r="AN27" s="43">
        <f>'BAR BB| Open rates'!AN27*0.9*0.9</f>
        <v>42687</v>
      </c>
      <c r="AO27" s="43">
        <f>'BAR BB| Open rates'!AO27*0.9*0.9</f>
        <v>40905</v>
      </c>
      <c r="AP27" s="43">
        <f>'BAR BB| Open rates'!AP27*0.9*0.9</f>
        <v>39528</v>
      </c>
      <c r="AQ27" s="43">
        <f>'BAR BB| Open rates'!AQ27*0.9*0.9</f>
        <v>37908</v>
      </c>
      <c r="AR27" s="43">
        <f>'BAR BB| Open rates'!AR27*0.9*0.9</f>
        <v>39528</v>
      </c>
      <c r="AS27" s="43">
        <f>'BAR BB| Open rates'!AS27*0.9*0.9</f>
        <v>37908</v>
      </c>
      <c r="AT27" s="43">
        <f>'BAR BB| Open rates'!AT27*0.9*0.9</f>
        <v>39528</v>
      </c>
      <c r="AU27" s="43">
        <f>'BAR BB| Open rates'!AU27*0.9*0.9</f>
        <v>37908</v>
      </c>
      <c r="AV27" s="43">
        <f>'BAR BB| Open rates'!AV27*0.9*0.9</f>
        <v>39528</v>
      </c>
      <c r="AW27" s="43">
        <f>'BAR BB| Open rates'!AW27*0.9*0.9</f>
        <v>37908</v>
      </c>
      <c r="AX27" s="43">
        <f>'BAR BB| Open rates'!AX27*0.9*0.9</f>
        <v>39528</v>
      </c>
      <c r="AY27" s="43">
        <f>'BAR BB| Open rates'!AY27*0.9*0.9</f>
        <v>40905</v>
      </c>
      <c r="AZ27" s="43">
        <f>'BAR BB| Open rates'!AZ27*0.9*0.9</f>
        <v>42687</v>
      </c>
      <c r="BA27" s="43">
        <f>'BAR BB| Open rates'!BA27*0.9*0.9</f>
        <v>37098</v>
      </c>
      <c r="BB27" s="43">
        <f>'BAR BB| Open rates'!BB27*0.9*0.9</f>
        <v>35478</v>
      </c>
      <c r="BC27" s="43">
        <f>'BAR BB| Open rates'!BC27*0.9*0.9</f>
        <v>36288</v>
      </c>
      <c r="BD27" s="43">
        <f>'BAR BB| Open rates'!BD27*0.9*0.9</f>
        <v>35478</v>
      </c>
      <c r="BE27" s="43">
        <f>'BAR BB| Open rates'!BE27*0.9*0.9</f>
        <v>36288</v>
      </c>
      <c r="BF27" s="43">
        <f>'BAR BB| Open rates'!BF27*0.9*0.9</f>
        <v>35478</v>
      </c>
      <c r="BG27" s="43">
        <f>'BAR BB| Open rates'!BG27*0.9*0.9</f>
        <v>36288</v>
      </c>
      <c r="BH27" s="43">
        <f>'BAR BB| Open rates'!BH27*0.9*0.9</f>
        <v>35478</v>
      </c>
      <c r="BI27" s="43">
        <f>'BAR BB| Open rates'!BI27*0.9*0.9</f>
        <v>35478</v>
      </c>
      <c r="BJ27" s="43">
        <f>'BAR BB| Open rates'!BJ27*0.9*0.9</f>
        <v>36288</v>
      </c>
      <c r="BK27" s="43">
        <f>'BAR BB| Open rates'!BK27*0.9*0.9</f>
        <v>35478</v>
      </c>
      <c r="BL27" s="43">
        <f>'BAR BB| Open rates'!BL27*0.9*0.9</f>
        <v>36288</v>
      </c>
      <c r="BM27" s="43">
        <f>'BAR BB| Open rates'!BM27*0.9*0.9</f>
        <v>35478</v>
      </c>
      <c r="BN27" s="43">
        <f>'BAR BB| Open rates'!BN27*0.9*0.9</f>
        <v>36288</v>
      </c>
      <c r="BO27" s="43">
        <f>'BAR BB| Open rates'!BO27*0.9*0.9</f>
        <v>39285</v>
      </c>
      <c r="BP27" s="43">
        <f>'BAR BB| Open rates'!BP27*0.9*0.9</f>
        <v>41067</v>
      </c>
    </row>
    <row r="28" spans="1:68"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rates'!B29*0.9*0.9</f>
        <v>32238</v>
      </c>
      <c r="C29" s="43">
        <f>'BAR BB| Open rates'!C29*0.9*0.9</f>
        <v>31428</v>
      </c>
      <c r="D29" s="43">
        <f>'BAR BB| Open rates'!D29*0.9*0.9</f>
        <v>32238</v>
      </c>
      <c r="E29" s="43">
        <f>'BAR BB| Open rates'!E29*0.9*0.9</f>
        <v>31428</v>
      </c>
      <c r="F29" s="43">
        <f>'BAR BB| Open rates'!F29*0.9*0.9</f>
        <v>34425</v>
      </c>
      <c r="G29" s="43">
        <f>'BAR BB| Open rates'!G29*0.9*0.9</f>
        <v>32238</v>
      </c>
      <c r="H29" s="43">
        <f>'BAR BB| Open rates'!H29*0.9*0.9</f>
        <v>37908</v>
      </c>
      <c r="I29" s="43">
        <f>'BAR BB| Open rates'!I29*0.9*0.9</f>
        <v>43497</v>
      </c>
      <c r="J29" s="43">
        <f>'BAR BB| Open rates'!J29*0.9*0.9</f>
        <v>58968</v>
      </c>
      <c r="K29" s="43">
        <f>'BAR BB| Open rates'!K29*0.9*0.9</f>
        <v>40095</v>
      </c>
      <c r="L29" s="43">
        <f>'BAR BB| Open rates'!L29*0.9*0.9</f>
        <v>41877</v>
      </c>
      <c r="M29" s="43">
        <f>'BAR BB| Open rates'!M29*0.9*0.9</f>
        <v>40095</v>
      </c>
      <c r="N29" s="43">
        <f>'BAR BB| Open rates'!N29*0.9*0.9</f>
        <v>43497</v>
      </c>
      <c r="O29" s="43">
        <f>'BAR BB| Open rates'!O29*0.9*0.9</f>
        <v>45117</v>
      </c>
      <c r="P29" s="43">
        <f>'BAR BB| Open rates'!P29*0.9*0.9</f>
        <v>43497</v>
      </c>
      <c r="Q29" s="43">
        <f>'BAR BB| Open rates'!Q29*0.9*0.9</f>
        <v>45117</v>
      </c>
      <c r="R29" s="43">
        <f>'BAR BB| Open rates'!R29*0.9*0.9</f>
        <v>43497</v>
      </c>
      <c r="S29" s="43">
        <f>'BAR BB| Open rates'!S29*0.9*0.9</f>
        <v>45117</v>
      </c>
      <c r="T29" s="43">
        <f>'BAR BB| Open rates'!T29*0.9*0.9</f>
        <v>43497</v>
      </c>
      <c r="U29" s="43">
        <f>'BAR BB| Open rates'!U29*0.9*0.9</f>
        <v>45117</v>
      </c>
      <c r="V29" s="43">
        <f>'BAR BB| Open rates'!V29*0.9*0.9</f>
        <v>43497</v>
      </c>
      <c r="W29" s="43">
        <f>'BAR BB| Open rates'!W29*0.9*0.9</f>
        <v>45117</v>
      </c>
      <c r="X29" s="43">
        <f>'BAR BB| Open rates'!X29*0.9*0.9</f>
        <v>43497</v>
      </c>
      <c r="Y29" s="43">
        <f>'BAR BB| Open rates'!Y29*0.9*0.9</f>
        <v>45117</v>
      </c>
      <c r="Z29" s="43">
        <f>'BAR BB| Open rates'!Z29*0.9*0.9</f>
        <v>43497</v>
      </c>
      <c r="AA29" s="43">
        <f>'BAR BB| Open rates'!AA29*0.9*0.9</f>
        <v>45117</v>
      </c>
      <c r="AB29" s="43">
        <f>'BAR BB| Open rates'!AB29*0.9*0.9</f>
        <v>43497</v>
      </c>
      <c r="AC29" s="43">
        <f>'BAR BB| Open rates'!AC29*0.9*0.9</f>
        <v>45117</v>
      </c>
      <c r="AD29" s="43">
        <f>'BAR BB| Open rates'!AD29*0.9*0.9</f>
        <v>40095</v>
      </c>
      <c r="AE29" s="43">
        <f>'BAR BB| Open rates'!AE29*0.9*0.9</f>
        <v>41877</v>
      </c>
      <c r="AF29" s="43">
        <f>'BAR BB| Open rates'!AF29*0.9*0.9</f>
        <v>40095</v>
      </c>
      <c r="AG29" s="43">
        <f>'BAR BB| Open rates'!AG29*0.9*0.9</f>
        <v>38637</v>
      </c>
      <c r="AH29" s="43">
        <f>'BAR BB| Open rates'!AH29*0.9*0.9</f>
        <v>38637</v>
      </c>
      <c r="AI29" s="43">
        <f>'BAR BB| Open rates'!AI29*0.9*0.9</f>
        <v>36855</v>
      </c>
      <c r="AJ29" s="43">
        <f>'BAR BB| Open rates'!AJ29*0.9*0.9</f>
        <v>38637</v>
      </c>
      <c r="AK29" s="43">
        <f>'BAR BB| Open rates'!AK29*0.9*0.9</f>
        <v>36855</v>
      </c>
      <c r="AL29" s="43">
        <f>'BAR BB| Open rates'!AL29*0.9*0.9</f>
        <v>38637</v>
      </c>
      <c r="AM29" s="43">
        <f>'BAR BB| Open rates'!AM29*0.9*0.9</f>
        <v>36855</v>
      </c>
      <c r="AN29" s="43">
        <f>'BAR BB| Open rates'!AN29*0.9*0.9</f>
        <v>38637</v>
      </c>
      <c r="AO29" s="43">
        <f>'BAR BB| Open rates'!AO29*0.9*0.9</f>
        <v>36855</v>
      </c>
      <c r="AP29" s="43">
        <f>'BAR BB| Open rates'!AP29*0.9*0.9</f>
        <v>33858</v>
      </c>
      <c r="AQ29" s="43">
        <f>'BAR BB| Open rates'!AQ29*0.9*0.9</f>
        <v>32238</v>
      </c>
      <c r="AR29" s="43">
        <f>'BAR BB| Open rates'!AR29*0.9*0.9</f>
        <v>33858</v>
      </c>
      <c r="AS29" s="43">
        <f>'BAR BB| Open rates'!AS29*0.9*0.9</f>
        <v>32238</v>
      </c>
      <c r="AT29" s="43">
        <f>'BAR BB| Open rates'!AT29*0.9*0.9</f>
        <v>33858</v>
      </c>
      <c r="AU29" s="43">
        <f>'BAR BB| Open rates'!AU29*0.9*0.9</f>
        <v>32238</v>
      </c>
      <c r="AV29" s="43">
        <f>'BAR BB| Open rates'!AV29*0.9*0.9</f>
        <v>33858</v>
      </c>
      <c r="AW29" s="43">
        <f>'BAR BB| Open rates'!AW29*0.9*0.9</f>
        <v>32238</v>
      </c>
      <c r="AX29" s="43">
        <f>'BAR BB| Open rates'!AX29*0.9*0.9</f>
        <v>33858</v>
      </c>
      <c r="AY29" s="43">
        <f>'BAR BB| Open rates'!AY29*0.9*0.9</f>
        <v>35235</v>
      </c>
      <c r="AZ29" s="43">
        <f>'BAR BB| Open rates'!AZ29*0.9*0.9</f>
        <v>37017</v>
      </c>
      <c r="BA29" s="43">
        <f>'BAR BB| Open rates'!BA29*0.9*0.9</f>
        <v>31428</v>
      </c>
      <c r="BB29" s="43">
        <f>'BAR BB| Open rates'!BB29*0.9*0.9</f>
        <v>30618</v>
      </c>
      <c r="BC29" s="43">
        <f>'BAR BB| Open rates'!BC29*0.9*0.9</f>
        <v>31428</v>
      </c>
      <c r="BD29" s="43">
        <f>'BAR BB| Open rates'!BD29*0.9*0.9</f>
        <v>30618</v>
      </c>
      <c r="BE29" s="43">
        <f>'BAR BB| Open rates'!BE29*0.9*0.9</f>
        <v>31428</v>
      </c>
      <c r="BF29" s="43">
        <f>'BAR BB| Open rates'!BF29*0.9*0.9</f>
        <v>30618</v>
      </c>
      <c r="BG29" s="43">
        <f>'BAR BB| Open rates'!BG29*0.9*0.9</f>
        <v>31428</v>
      </c>
      <c r="BH29" s="43">
        <f>'BAR BB| Open rates'!BH29*0.9*0.9</f>
        <v>30618</v>
      </c>
      <c r="BI29" s="43">
        <f>'BAR BB| Open rates'!BI29*0.9*0.9</f>
        <v>30618</v>
      </c>
      <c r="BJ29" s="43">
        <f>'BAR BB| Open rates'!BJ29*0.9*0.9</f>
        <v>31428</v>
      </c>
      <c r="BK29" s="43">
        <f>'BAR BB| Open rates'!BK29*0.9*0.9</f>
        <v>30618</v>
      </c>
      <c r="BL29" s="43">
        <f>'BAR BB| Open rates'!BL29*0.9*0.9</f>
        <v>31428</v>
      </c>
      <c r="BM29" s="43">
        <f>'BAR BB| Open rates'!BM29*0.9*0.9</f>
        <v>30618</v>
      </c>
      <c r="BN29" s="43">
        <f>'BAR BB| Open rates'!BN29*0.9*0.9</f>
        <v>31428</v>
      </c>
      <c r="BO29" s="43">
        <f>'BAR BB| Open rates'!BO29*0.9*0.9</f>
        <v>34425</v>
      </c>
      <c r="BP29" s="43">
        <f>'BAR BB| Open rates'!BP29*0.9*0.9</f>
        <v>36207</v>
      </c>
    </row>
    <row r="30" spans="1:68" s="36" customFormat="1" ht="12" customHeight="1" x14ac:dyDescent="0.2">
      <c r="A30" s="237">
        <v>2</v>
      </c>
      <c r="B30" s="43">
        <f>'BAR BB| Open rates'!B30*0.9*0.9</f>
        <v>34668</v>
      </c>
      <c r="C30" s="43">
        <f>'BAR BB| Open rates'!C30*0.9*0.9</f>
        <v>33858</v>
      </c>
      <c r="D30" s="43">
        <f>'BAR BB| Open rates'!D30*0.9*0.9</f>
        <v>34668</v>
      </c>
      <c r="E30" s="43">
        <f>'BAR BB| Open rates'!E30*0.9*0.9</f>
        <v>33858</v>
      </c>
      <c r="F30" s="43">
        <f>'BAR BB| Open rates'!F30*0.9*0.9</f>
        <v>36855</v>
      </c>
      <c r="G30" s="43">
        <f>'BAR BB| Open rates'!G30*0.9*0.9</f>
        <v>34668</v>
      </c>
      <c r="H30" s="43">
        <f>'BAR BB| Open rates'!H30*0.9*0.9</f>
        <v>40338</v>
      </c>
      <c r="I30" s="43">
        <f>'BAR BB| Open rates'!I30*0.9*0.9</f>
        <v>45927</v>
      </c>
      <c r="J30" s="43">
        <f>'BAR BB| Open rates'!J30*0.9*0.9</f>
        <v>61398</v>
      </c>
      <c r="K30" s="43">
        <f>'BAR BB| Open rates'!K30*0.9*0.9</f>
        <v>42525</v>
      </c>
      <c r="L30" s="43">
        <f>'BAR BB| Open rates'!L30*0.9*0.9</f>
        <v>44307</v>
      </c>
      <c r="M30" s="43">
        <f>'BAR BB| Open rates'!M30*0.9*0.9</f>
        <v>42525</v>
      </c>
      <c r="N30" s="43">
        <f>'BAR BB| Open rates'!N30*0.9*0.9</f>
        <v>45927</v>
      </c>
      <c r="O30" s="43">
        <f>'BAR BB| Open rates'!O30*0.9*0.9</f>
        <v>47547</v>
      </c>
      <c r="P30" s="43">
        <f>'BAR BB| Open rates'!P30*0.9*0.9</f>
        <v>45927</v>
      </c>
      <c r="Q30" s="43">
        <f>'BAR BB| Open rates'!Q30*0.9*0.9</f>
        <v>47547</v>
      </c>
      <c r="R30" s="43">
        <f>'BAR BB| Open rates'!R30*0.9*0.9</f>
        <v>45927</v>
      </c>
      <c r="S30" s="43">
        <f>'BAR BB| Open rates'!S30*0.9*0.9</f>
        <v>47547</v>
      </c>
      <c r="T30" s="43">
        <f>'BAR BB| Open rates'!T30*0.9*0.9</f>
        <v>45927</v>
      </c>
      <c r="U30" s="43">
        <f>'BAR BB| Open rates'!U30*0.9*0.9</f>
        <v>47547</v>
      </c>
      <c r="V30" s="43">
        <f>'BAR BB| Open rates'!V30*0.9*0.9</f>
        <v>45927</v>
      </c>
      <c r="W30" s="43">
        <f>'BAR BB| Open rates'!W30*0.9*0.9</f>
        <v>47547</v>
      </c>
      <c r="X30" s="43">
        <f>'BAR BB| Open rates'!X30*0.9*0.9</f>
        <v>45927</v>
      </c>
      <c r="Y30" s="43">
        <f>'BAR BB| Open rates'!Y30*0.9*0.9</f>
        <v>47547</v>
      </c>
      <c r="Z30" s="43">
        <f>'BAR BB| Open rates'!Z30*0.9*0.9</f>
        <v>45927</v>
      </c>
      <c r="AA30" s="43">
        <f>'BAR BB| Open rates'!AA30*0.9*0.9</f>
        <v>47547</v>
      </c>
      <c r="AB30" s="43">
        <f>'BAR BB| Open rates'!AB30*0.9*0.9</f>
        <v>45927</v>
      </c>
      <c r="AC30" s="43">
        <f>'BAR BB| Open rates'!AC30*0.9*0.9</f>
        <v>47547</v>
      </c>
      <c r="AD30" s="43">
        <f>'BAR BB| Open rates'!AD30*0.9*0.9</f>
        <v>42525</v>
      </c>
      <c r="AE30" s="43">
        <f>'BAR BB| Open rates'!AE30*0.9*0.9</f>
        <v>44307</v>
      </c>
      <c r="AF30" s="43">
        <f>'BAR BB| Open rates'!AF30*0.9*0.9</f>
        <v>42525</v>
      </c>
      <c r="AG30" s="43">
        <f>'BAR BB| Open rates'!AG30*0.9*0.9</f>
        <v>41067</v>
      </c>
      <c r="AH30" s="43">
        <f>'BAR BB| Open rates'!AH30*0.9*0.9</f>
        <v>41067</v>
      </c>
      <c r="AI30" s="43">
        <f>'BAR BB| Open rates'!AI30*0.9*0.9</f>
        <v>39285</v>
      </c>
      <c r="AJ30" s="43">
        <f>'BAR BB| Open rates'!AJ30*0.9*0.9</f>
        <v>41067</v>
      </c>
      <c r="AK30" s="43">
        <f>'BAR BB| Open rates'!AK30*0.9*0.9</f>
        <v>39285</v>
      </c>
      <c r="AL30" s="43">
        <f>'BAR BB| Open rates'!AL30*0.9*0.9</f>
        <v>41067</v>
      </c>
      <c r="AM30" s="43">
        <f>'BAR BB| Open rates'!AM30*0.9*0.9</f>
        <v>39285</v>
      </c>
      <c r="AN30" s="43">
        <f>'BAR BB| Open rates'!AN30*0.9*0.9</f>
        <v>41067</v>
      </c>
      <c r="AO30" s="43">
        <f>'BAR BB| Open rates'!AO30*0.9*0.9</f>
        <v>39285</v>
      </c>
      <c r="AP30" s="43">
        <f>'BAR BB| Open rates'!AP30*0.9*0.9</f>
        <v>36288</v>
      </c>
      <c r="AQ30" s="43">
        <f>'BAR BB| Open rates'!AQ30*0.9*0.9</f>
        <v>34668</v>
      </c>
      <c r="AR30" s="43">
        <f>'BAR BB| Open rates'!AR30*0.9*0.9</f>
        <v>36288</v>
      </c>
      <c r="AS30" s="43">
        <f>'BAR BB| Open rates'!AS30*0.9*0.9</f>
        <v>34668</v>
      </c>
      <c r="AT30" s="43">
        <f>'BAR BB| Open rates'!AT30*0.9*0.9</f>
        <v>36288</v>
      </c>
      <c r="AU30" s="43">
        <f>'BAR BB| Open rates'!AU30*0.9*0.9</f>
        <v>34668</v>
      </c>
      <c r="AV30" s="43">
        <f>'BAR BB| Open rates'!AV30*0.9*0.9</f>
        <v>36288</v>
      </c>
      <c r="AW30" s="43">
        <f>'BAR BB| Open rates'!AW30*0.9*0.9</f>
        <v>34668</v>
      </c>
      <c r="AX30" s="43">
        <f>'BAR BB| Open rates'!AX30*0.9*0.9</f>
        <v>36288</v>
      </c>
      <c r="AY30" s="43">
        <f>'BAR BB| Open rates'!AY30*0.9*0.9</f>
        <v>37665</v>
      </c>
      <c r="AZ30" s="43">
        <f>'BAR BB| Open rates'!AZ30*0.9*0.9</f>
        <v>39447</v>
      </c>
      <c r="BA30" s="43">
        <f>'BAR BB| Open rates'!BA30*0.9*0.9</f>
        <v>33858</v>
      </c>
      <c r="BB30" s="43">
        <f>'BAR BB| Open rates'!BB30*0.9*0.9</f>
        <v>33048</v>
      </c>
      <c r="BC30" s="43">
        <f>'BAR BB| Open rates'!BC30*0.9*0.9</f>
        <v>33858</v>
      </c>
      <c r="BD30" s="43">
        <f>'BAR BB| Open rates'!BD30*0.9*0.9</f>
        <v>33048</v>
      </c>
      <c r="BE30" s="43">
        <f>'BAR BB| Open rates'!BE30*0.9*0.9</f>
        <v>33858</v>
      </c>
      <c r="BF30" s="43">
        <f>'BAR BB| Open rates'!BF30*0.9*0.9</f>
        <v>33048</v>
      </c>
      <c r="BG30" s="43">
        <f>'BAR BB| Open rates'!BG30*0.9*0.9</f>
        <v>33858</v>
      </c>
      <c r="BH30" s="43">
        <f>'BAR BB| Open rates'!BH30*0.9*0.9</f>
        <v>33048</v>
      </c>
      <c r="BI30" s="43">
        <f>'BAR BB| Open rates'!BI30*0.9*0.9</f>
        <v>33048</v>
      </c>
      <c r="BJ30" s="43">
        <f>'BAR BB| Open rates'!BJ30*0.9*0.9</f>
        <v>33858</v>
      </c>
      <c r="BK30" s="43">
        <f>'BAR BB| Open rates'!BK30*0.9*0.9</f>
        <v>33048</v>
      </c>
      <c r="BL30" s="43">
        <f>'BAR BB| Open rates'!BL30*0.9*0.9</f>
        <v>33858</v>
      </c>
      <c r="BM30" s="43">
        <f>'BAR BB| Open rates'!BM30*0.9*0.9</f>
        <v>33048</v>
      </c>
      <c r="BN30" s="43">
        <f>'BAR BB| Open rates'!BN30*0.9*0.9</f>
        <v>33858</v>
      </c>
      <c r="BO30" s="43">
        <f>'BAR BB| Open rates'!BO30*0.9*0.9</f>
        <v>36855</v>
      </c>
      <c r="BP30" s="43">
        <f>'BAR BB| Open rates'!BP30*0.9*0.9</f>
        <v>38637</v>
      </c>
    </row>
    <row r="31" spans="1:68" s="36" customFormat="1" ht="12" customHeight="1" x14ac:dyDescent="0.2">
      <c r="A31" s="237">
        <v>3</v>
      </c>
      <c r="B31" s="43">
        <f>'BAR BB| Open rates'!B31*0.9*0.9</f>
        <v>37098</v>
      </c>
      <c r="C31" s="43">
        <f>'BAR BB| Open rates'!C31*0.9*0.9</f>
        <v>36288</v>
      </c>
      <c r="D31" s="43">
        <f>'BAR BB| Open rates'!D31*0.9*0.9</f>
        <v>37098</v>
      </c>
      <c r="E31" s="43">
        <f>'BAR BB| Open rates'!E31*0.9*0.9</f>
        <v>36288</v>
      </c>
      <c r="F31" s="43">
        <f>'BAR BB| Open rates'!F31*0.9*0.9</f>
        <v>39285</v>
      </c>
      <c r="G31" s="43">
        <f>'BAR BB| Open rates'!G31*0.9*0.9</f>
        <v>37098</v>
      </c>
      <c r="H31" s="43">
        <f>'BAR BB| Open rates'!H31*0.9*0.9</f>
        <v>42768</v>
      </c>
      <c r="I31" s="43">
        <f>'BAR BB| Open rates'!I31*0.9*0.9</f>
        <v>48357</v>
      </c>
      <c r="J31" s="43">
        <f>'BAR BB| Open rates'!J31*0.9*0.9</f>
        <v>63828</v>
      </c>
      <c r="K31" s="43">
        <f>'BAR BB| Open rates'!K31*0.9*0.9</f>
        <v>44955</v>
      </c>
      <c r="L31" s="43">
        <f>'BAR BB| Open rates'!L31*0.9*0.9</f>
        <v>46737</v>
      </c>
      <c r="M31" s="43">
        <f>'BAR BB| Open rates'!M31*0.9*0.9</f>
        <v>44955</v>
      </c>
      <c r="N31" s="43">
        <f>'BAR BB| Open rates'!N31*0.9*0.9</f>
        <v>48357</v>
      </c>
      <c r="O31" s="43">
        <f>'BAR BB| Open rates'!O31*0.9*0.9</f>
        <v>49977</v>
      </c>
      <c r="P31" s="43">
        <f>'BAR BB| Open rates'!P31*0.9*0.9</f>
        <v>48357</v>
      </c>
      <c r="Q31" s="43">
        <f>'BAR BB| Open rates'!Q31*0.9*0.9</f>
        <v>49977</v>
      </c>
      <c r="R31" s="43">
        <f>'BAR BB| Open rates'!R31*0.9*0.9</f>
        <v>48357</v>
      </c>
      <c r="S31" s="43">
        <f>'BAR BB| Open rates'!S31*0.9*0.9</f>
        <v>49977</v>
      </c>
      <c r="T31" s="43">
        <f>'BAR BB| Open rates'!T31*0.9*0.9</f>
        <v>48357</v>
      </c>
      <c r="U31" s="43">
        <f>'BAR BB| Open rates'!U31*0.9*0.9</f>
        <v>49977</v>
      </c>
      <c r="V31" s="43">
        <f>'BAR BB| Open rates'!V31*0.9*0.9</f>
        <v>48357</v>
      </c>
      <c r="W31" s="43">
        <f>'BAR BB| Open rates'!W31*0.9*0.9</f>
        <v>49977</v>
      </c>
      <c r="X31" s="43">
        <f>'BAR BB| Open rates'!X31*0.9*0.9</f>
        <v>48357</v>
      </c>
      <c r="Y31" s="43">
        <f>'BAR BB| Open rates'!Y31*0.9*0.9</f>
        <v>49977</v>
      </c>
      <c r="Z31" s="43">
        <f>'BAR BB| Open rates'!Z31*0.9*0.9</f>
        <v>48357</v>
      </c>
      <c r="AA31" s="43">
        <f>'BAR BB| Open rates'!AA31*0.9*0.9</f>
        <v>49977</v>
      </c>
      <c r="AB31" s="43">
        <f>'BAR BB| Open rates'!AB31*0.9*0.9</f>
        <v>48357</v>
      </c>
      <c r="AC31" s="43">
        <f>'BAR BB| Open rates'!AC31*0.9*0.9</f>
        <v>49977</v>
      </c>
      <c r="AD31" s="43">
        <f>'BAR BB| Open rates'!AD31*0.9*0.9</f>
        <v>44955</v>
      </c>
      <c r="AE31" s="43">
        <f>'BAR BB| Open rates'!AE31*0.9*0.9</f>
        <v>46737</v>
      </c>
      <c r="AF31" s="43">
        <f>'BAR BB| Open rates'!AF31*0.9*0.9</f>
        <v>44955</v>
      </c>
      <c r="AG31" s="43">
        <f>'BAR BB| Open rates'!AG31*0.9*0.9</f>
        <v>43497</v>
      </c>
      <c r="AH31" s="43">
        <f>'BAR BB| Open rates'!AH31*0.9*0.9</f>
        <v>43497</v>
      </c>
      <c r="AI31" s="43">
        <f>'BAR BB| Open rates'!AI31*0.9*0.9</f>
        <v>41715</v>
      </c>
      <c r="AJ31" s="43">
        <f>'BAR BB| Open rates'!AJ31*0.9*0.9</f>
        <v>43497</v>
      </c>
      <c r="AK31" s="43">
        <f>'BAR BB| Open rates'!AK31*0.9*0.9</f>
        <v>41715</v>
      </c>
      <c r="AL31" s="43">
        <f>'BAR BB| Open rates'!AL31*0.9*0.9</f>
        <v>43497</v>
      </c>
      <c r="AM31" s="43">
        <f>'BAR BB| Open rates'!AM31*0.9*0.9</f>
        <v>41715</v>
      </c>
      <c r="AN31" s="43">
        <f>'BAR BB| Open rates'!AN31*0.9*0.9</f>
        <v>43497</v>
      </c>
      <c r="AO31" s="43">
        <f>'BAR BB| Open rates'!AO31*0.9*0.9</f>
        <v>41715</v>
      </c>
      <c r="AP31" s="43">
        <f>'BAR BB| Open rates'!AP31*0.9*0.9</f>
        <v>38718</v>
      </c>
      <c r="AQ31" s="43">
        <f>'BAR BB| Open rates'!AQ31*0.9*0.9</f>
        <v>37098</v>
      </c>
      <c r="AR31" s="43">
        <f>'BAR BB| Open rates'!AR31*0.9*0.9</f>
        <v>38718</v>
      </c>
      <c r="AS31" s="43">
        <f>'BAR BB| Open rates'!AS31*0.9*0.9</f>
        <v>37098</v>
      </c>
      <c r="AT31" s="43">
        <f>'BAR BB| Open rates'!AT31*0.9*0.9</f>
        <v>38718</v>
      </c>
      <c r="AU31" s="43">
        <f>'BAR BB| Open rates'!AU31*0.9*0.9</f>
        <v>37098</v>
      </c>
      <c r="AV31" s="43">
        <f>'BAR BB| Open rates'!AV31*0.9*0.9</f>
        <v>38718</v>
      </c>
      <c r="AW31" s="43">
        <f>'BAR BB| Open rates'!AW31*0.9*0.9</f>
        <v>37098</v>
      </c>
      <c r="AX31" s="43">
        <f>'BAR BB| Open rates'!AX31*0.9*0.9</f>
        <v>38718</v>
      </c>
      <c r="AY31" s="43">
        <f>'BAR BB| Open rates'!AY31*0.9*0.9</f>
        <v>40095</v>
      </c>
      <c r="AZ31" s="43">
        <f>'BAR BB| Open rates'!AZ31*0.9*0.9</f>
        <v>41877</v>
      </c>
      <c r="BA31" s="43">
        <f>'BAR BB| Open rates'!BA31*0.9*0.9</f>
        <v>36288</v>
      </c>
      <c r="BB31" s="43">
        <f>'BAR BB| Open rates'!BB31*0.9*0.9</f>
        <v>35478</v>
      </c>
      <c r="BC31" s="43">
        <f>'BAR BB| Open rates'!BC31*0.9*0.9</f>
        <v>36288</v>
      </c>
      <c r="BD31" s="43">
        <f>'BAR BB| Open rates'!BD31*0.9*0.9</f>
        <v>35478</v>
      </c>
      <c r="BE31" s="43">
        <f>'BAR BB| Open rates'!BE31*0.9*0.9</f>
        <v>36288</v>
      </c>
      <c r="BF31" s="43">
        <f>'BAR BB| Open rates'!BF31*0.9*0.9</f>
        <v>35478</v>
      </c>
      <c r="BG31" s="43">
        <f>'BAR BB| Open rates'!BG31*0.9*0.9</f>
        <v>36288</v>
      </c>
      <c r="BH31" s="43">
        <f>'BAR BB| Open rates'!BH31*0.9*0.9</f>
        <v>35478</v>
      </c>
      <c r="BI31" s="43">
        <f>'BAR BB| Open rates'!BI31*0.9*0.9</f>
        <v>35478</v>
      </c>
      <c r="BJ31" s="43">
        <f>'BAR BB| Open rates'!BJ31*0.9*0.9</f>
        <v>36288</v>
      </c>
      <c r="BK31" s="43">
        <f>'BAR BB| Open rates'!BK31*0.9*0.9</f>
        <v>35478</v>
      </c>
      <c r="BL31" s="43">
        <f>'BAR BB| Open rates'!BL31*0.9*0.9</f>
        <v>36288</v>
      </c>
      <c r="BM31" s="43">
        <f>'BAR BB| Open rates'!BM31*0.9*0.9</f>
        <v>35478</v>
      </c>
      <c r="BN31" s="43">
        <f>'BAR BB| Open rates'!BN31*0.9*0.9</f>
        <v>36288</v>
      </c>
      <c r="BO31" s="43">
        <f>'BAR BB| Open rates'!BO31*0.9*0.9</f>
        <v>39285</v>
      </c>
      <c r="BP31" s="43">
        <f>'BAR BB| Open rates'!BP31*0.9*0.9</f>
        <v>41067</v>
      </c>
    </row>
    <row r="32" spans="1:68" s="36" customFormat="1" ht="12" customHeight="1" x14ac:dyDescent="0.2">
      <c r="A32" s="237">
        <v>4</v>
      </c>
      <c r="B32" s="43">
        <f>'BAR BB| Open rates'!B32*0.9*0.9</f>
        <v>39528</v>
      </c>
      <c r="C32" s="43">
        <f>'BAR BB| Open rates'!C32*0.9*0.9</f>
        <v>38718</v>
      </c>
      <c r="D32" s="43">
        <f>'BAR BB| Open rates'!D32*0.9*0.9</f>
        <v>39528</v>
      </c>
      <c r="E32" s="43">
        <f>'BAR BB| Open rates'!E32*0.9*0.9</f>
        <v>38718</v>
      </c>
      <c r="F32" s="43">
        <f>'BAR BB| Open rates'!F32*0.9*0.9</f>
        <v>41715</v>
      </c>
      <c r="G32" s="43">
        <f>'BAR BB| Open rates'!G32*0.9*0.9</f>
        <v>39528</v>
      </c>
      <c r="H32" s="43">
        <f>'BAR BB| Open rates'!H32*0.9*0.9</f>
        <v>45198</v>
      </c>
      <c r="I32" s="43">
        <f>'BAR BB| Open rates'!I32*0.9*0.9</f>
        <v>50787</v>
      </c>
      <c r="J32" s="43">
        <f>'BAR BB| Open rates'!J32*0.9*0.9</f>
        <v>66258</v>
      </c>
      <c r="K32" s="43">
        <f>'BAR BB| Open rates'!K32*0.9*0.9</f>
        <v>47385</v>
      </c>
      <c r="L32" s="43">
        <f>'BAR BB| Open rates'!L32*0.9*0.9</f>
        <v>49167</v>
      </c>
      <c r="M32" s="43">
        <f>'BAR BB| Open rates'!M32*0.9*0.9</f>
        <v>47385</v>
      </c>
      <c r="N32" s="43">
        <f>'BAR BB| Open rates'!N32*0.9*0.9</f>
        <v>50787</v>
      </c>
      <c r="O32" s="43">
        <f>'BAR BB| Open rates'!O32*0.9*0.9</f>
        <v>52407</v>
      </c>
      <c r="P32" s="43">
        <f>'BAR BB| Open rates'!P32*0.9*0.9</f>
        <v>50787</v>
      </c>
      <c r="Q32" s="43">
        <f>'BAR BB| Open rates'!Q32*0.9*0.9</f>
        <v>52407</v>
      </c>
      <c r="R32" s="43">
        <f>'BAR BB| Open rates'!R32*0.9*0.9</f>
        <v>50787</v>
      </c>
      <c r="S32" s="43">
        <f>'BAR BB| Open rates'!S32*0.9*0.9</f>
        <v>52407</v>
      </c>
      <c r="T32" s="43">
        <f>'BAR BB| Open rates'!T32*0.9*0.9</f>
        <v>50787</v>
      </c>
      <c r="U32" s="43">
        <f>'BAR BB| Open rates'!U32*0.9*0.9</f>
        <v>52407</v>
      </c>
      <c r="V32" s="43">
        <f>'BAR BB| Open rates'!V32*0.9*0.9</f>
        <v>50787</v>
      </c>
      <c r="W32" s="43">
        <f>'BAR BB| Open rates'!W32*0.9*0.9</f>
        <v>52407</v>
      </c>
      <c r="X32" s="43">
        <f>'BAR BB| Open rates'!X32*0.9*0.9</f>
        <v>50787</v>
      </c>
      <c r="Y32" s="43">
        <f>'BAR BB| Open rates'!Y32*0.9*0.9</f>
        <v>52407</v>
      </c>
      <c r="Z32" s="43">
        <f>'BAR BB| Open rates'!Z32*0.9*0.9</f>
        <v>50787</v>
      </c>
      <c r="AA32" s="43">
        <f>'BAR BB| Open rates'!AA32*0.9*0.9</f>
        <v>52407</v>
      </c>
      <c r="AB32" s="43">
        <f>'BAR BB| Open rates'!AB32*0.9*0.9</f>
        <v>50787</v>
      </c>
      <c r="AC32" s="43">
        <f>'BAR BB| Open rates'!AC32*0.9*0.9</f>
        <v>52407</v>
      </c>
      <c r="AD32" s="43">
        <f>'BAR BB| Open rates'!AD32*0.9*0.9</f>
        <v>47385</v>
      </c>
      <c r="AE32" s="43">
        <f>'BAR BB| Open rates'!AE32*0.9*0.9</f>
        <v>49167</v>
      </c>
      <c r="AF32" s="43">
        <f>'BAR BB| Open rates'!AF32*0.9*0.9</f>
        <v>47385</v>
      </c>
      <c r="AG32" s="43">
        <f>'BAR BB| Open rates'!AG32*0.9*0.9</f>
        <v>45927</v>
      </c>
      <c r="AH32" s="43">
        <f>'BAR BB| Open rates'!AH32*0.9*0.9</f>
        <v>45927</v>
      </c>
      <c r="AI32" s="43">
        <f>'BAR BB| Open rates'!AI32*0.9*0.9</f>
        <v>44145</v>
      </c>
      <c r="AJ32" s="43">
        <f>'BAR BB| Open rates'!AJ32*0.9*0.9</f>
        <v>45927</v>
      </c>
      <c r="AK32" s="43">
        <f>'BAR BB| Open rates'!AK32*0.9*0.9</f>
        <v>44145</v>
      </c>
      <c r="AL32" s="43">
        <f>'BAR BB| Open rates'!AL32*0.9*0.9</f>
        <v>45927</v>
      </c>
      <c r="AM32" s="43">
        <f>'BAR BB| Open rates'!AM32*0.9*0.9</f>
        <v>44145</v>
      </c>
      <c r="AN32" s="43">
        <f>'BAR BB| Open rates'!AN32*0.9*0.9</f>
        <v>45927</v>
      </c>
      <c r="AO32" s="43">
        <f>'BAR BB| Open rates'!AO32*0.9*0.9</f>
        <v>44145</v>
      </c>
      <c r="AP32" s="43">
        <f>'BAR BB| Open rates'!AP32*0.9*0.9</f>
        <v>41148</v>
      </c>
      <c r="AQ32" s="43">
        <f>'BAR BB| Open rates'!AQ32*0.9*0.9</f>
        <v>39528</v>
      </c>
      <c r="AR32" s="43">
        <f>'BAR BB| Open rates'!AR32*0.9*0.9</f>
        <v>41148</v>
      </c>
      <c r="AS32" s="43">
        <f>'BAR BB| Open rates'!AS32*0.9*0.9</f>
        <v>39528</v>
      </c>
      <c r="AT32" s="43">
        <f>'BAR BB| Open rates'!AT32*0.9*0.9</f>
        <v>41148</v>
      </c>
      <c r="AU32" s="43">
        <f>'BAR BB| Open rates'!AU32*0.9*0.9</f>
        <v>39528</v>
      </c>
      <c r="AV32" s="43">
        <f>'BAR BB| Open rates'!AV32*0.9*0.9</f>
        <v>41148</v>
      </c>
      <c r="AW32" s="43">
        <f>'BAR BB| Open rates'!AW32*0.9*0.9</f>
        <v>39528</v>
      </c>
      <c r="AX32" s="43">
        <f>'BAR BB| Open rates'!AX32*0.9*0.9</f>
        <v>41148</v>
      </c>
      <c r="AY32" s="43">
        <f>'BAR BB| Open rates'!AY32*0.9*0.9</f>
        <v>42525</v>
      </c>
      <c r="AZ32" s="43">
        <f>'BAR BB| Open rates'!AZ32*0.9*0.9</f>
        <v>44307</v>
      </c>
      <c r="BA32" s="43">
        <f>'BAR BB| Open rates'!BA32*0.9*0.9</f>
        <v>38718</v>
      </c>
      <c r="BB32" s="43">
        <f>'BAR BB| Open rates'!BB32*0.9*0.9</f>
        <v>37908</v>
      </c>
      <c r="BC32" s="43">
        <f>'BAR BB| Open rates'!BC32*0.9*0.9</f>
        <v>38718</v>
      </c>
      <c r="BD32" s="43">
        <f>'BAR BB| Open rates'!BD32*0.9*0.9</f>
        <v>37908</v>
      </c>
      <c r="BE32" s="43">
        <f>'BAR BB| Open rates'!BE32*0.9*0.9</f>
        <v>38718</v>
      </c>
      <c r="BF32" s="43">
        <f>'BAR BB| Open rates'!BF32*0.9*0.9</f>
        <v>37908</v>
      </c>
      <c r="BG32" s="43">
        <f>'BAR BB| Open rates'!BG32*0.9*0.9</f>
        <v>38718</v>
      </c>
      <c r="BH32" s="43">
        <f>'BAR BB| Open rates'!BH32*0.9*0.9</f>
        <v>37908</v>
      </c>
      <c r="BI32" s="43">
        <f>'BAR BB| Open rates'!BI32*0.9*0.9</f>
        <v>37908</v>
      </c>
      <c r="BJ32" s="43">
        <f>'BAR BB| Open rates'!BJ32*0.9*0.9</f>
        <v>38718</v>
      </c>
      <c r="BK32" s="43">
        <f>'BAR BB| Open rates'!BK32*0.9*0.9</f>
        <v>37908</v>
      </c>
      <c r="BL32" s="43">
        <f>'BAR BB| Open rates'!BL32*0.9*0.9</f>
        <v>38718</v>
      </c>
      <c r="BM32" s="43">
        <f>'BAR BB| Open rates'!BM32*0.9*0.9</f>
        <v>37908</v>
      </c>
      <c r="BN32" s="43">
        <f>'BAR BB| Open rates'!BN32*0.9*0.9</f>
        <v>38718</v>
      </c>
      <c r="BO32" s="43">
        <f>'BAR BB| Open rates'!BO32*0.9*0.9</f>
        <v>41715</v>
      </c>
      <c r="BP32" s="43">
        <f>'BAR BB| Open rates'!BP32*0.9*0.9</f>
        <v>43497</v>
      </c>
    </row>
    <row r="33" spans="1:68"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 customHeight="1" x14ac:dyDescent="0.2">
      <c r="A34" s="237">
        <v>1</v>
      </c>
      <c r="B34" s="43">
        <f>'BAR BB| Open rates'!B34*0.9*0.9</f>
        <v>40338</v>
      </c>
      <c r="C34" s="43">
        <f>'BAR BB| Open rates'!C34*0.9*0.9</f>
        <v>39528</v>
      </c>
      <c r="D34" s="43">
        <f>'BAR BB| Open rates'!D34*0.9*0.9</f>
        <v>40338</v>
      </c>
      <c r="E34" s="43">
        <f>'BAR BB| Open rates'!E34*0.9*0.9</f>
        <v>39528</v>
      </c>
      <c r="F34" s="43">
        <f>'BAR BB| Open rates'!F34*0.9*0.9</f>
        <v>42525</v>
      </c>
      <c r="G34" s="43">
        <f>'BAR BB| Open rates'!G34*0.9*0.9</f>
        <v>40338</v>
      </c>
      <c r="H34" s="43">
        <f>'BAR BB| Open rates'!H34*0.9*0.9</f>
        <v>55809</v>
      </c>
      <c r="I34" s="43">
        <f>'BAR BB| Open rates'!I34*0.9*0.9</f>
        <v>61398</v>
      </c>
      <c r="J34" s="43">
        <f>'BAR BB| Open rates'!J34*0.9*0.9</f>
        <v>76869</v>
      </c>
      <c r="K34" s="43">
        <f>'BAR BB| Open rates'!K34*0.9*0.9</f>
        <v>57996</v>
      </c>
      <c r="L34" s="43">
        <f>'BAR BB| Open rates'!L34*0.9*0.9</f>
        <v>59778</v>
      </c>
      <c r="M34" s="43">
        <f>'BAR BB| Open rates'!M34*0.9*0.9</f>
        <v>57996</v>
      </c>
      <c r="N34" s="43">
        <f>'BAR BB| Open rates'!N34*0.9*0.9</f>
        <v>61398</v>
      </c>
      <c r="O34" s="43">
        <f>'BAR BB| Open rates'!O34*0.9*0.9</f>
        <v>63018</v>
      </c>
      <c r="P34" s="43">
        <f>'BAR BB| Open rates'!P34*0.9*0.9</f>
        <v>61398</v>
      </c>
      <c r="Q34" s="43">
        <f>'BAR BB| Open rates'!Q34*0.9*0.9</f>
        <v>63018</v>
      </c>
      <c r="R34" s="43">
        <f>'BAR BB| Open rates'!R34*0.9*0.9</f>
        <v>61398</v>
      </c>
      <c r="S34" s="43">
        <f>'BAR BB| Open rates'!S34*0.9*0.9</f>
        <v>63018</v>
      </c>
      <c r="T34" s="43">
        <f>'BAR BB| Open rates'!T34*0.9*0.9</f>
        <v>61398</v>
      </c>
      <c r="U34" s="43">
        <f>'BAR BB| Open rates'!U34*0.9*0.9</f>
        <v>63018</v>
      </c>
      <c r="V34" s="43">
        <f>'BAR BB| Open rates'!V34*0.9*0.9</f>
        <v>61398</v>
      </c>
      <c r="W34" s="43">
        <f>'BAR BB| Open rates'!W34*0.9*0.9</f>
        <v>63018</v>
      </c>
      <c r="X34" s="43">
        <f>'BAR BB| Open rates'!X34*0.9*0.9</f>
        <v>61398</v>
      </c>
      <c r="Y34" s="43">
        <f>'BAR BB| Open rates'!Y34*0.9*0.9</f>
        <v>63018</v>
      </c>
      <c r="Z34" s="43">
        <f>'BAR BB| Open rates'!Z34*0.9*0.9</f>
        <v>61398</v>
      </c>
      <c r="AA34" s="43">
        <f>'BAR BB| Open rates'!AA34*0.9*0.9</f>
        <v>63018</v>
      </c>
      <c r="AB34" s="43">
        <f>'BAR BB| Open rates'!AB34*0.9*0.9</f>
        <v>61398</v>
      </c>
      <c r="AC34" s="43">
        <f>'BAR BB| Open rates'!AC34*0.9*0.9</f>
        <v>63018</v>
      </c>
      <c r="AD34" s="43">
        <f>'BAR BB| Open rates'!AD34*0.9*0.9</f>
        <v>57996</v>
      </c>
      <c r="AE34" s="43">
        <f>'BAR BB| Open rates'!AE34*0.9*0.9</f>
        <v>59778</v>
      </c>
      <c r="AF34" s="43">
        <f>'BAR BB| Open rates'!AF34*0.9*0.9</f>
        <v>57996</v>
      </c>
      <c r="AG34" s="43">
        <f>'BAR BB| Open rates'!AG34*0.9*0.9</f>
        <v>44307</v>
      </c>
      <c r="AH34" s="43">
        <f>'BAR BB| Open rates'!AH34*0.9*0.9</f>
        <v>44307</v>
      </c>
      <c r="AI34" s="43">
        <f>'BAR BB| Open rates'!AI34*0.9*0.9</f>
        <v>42525</v>
      </c>
      <c r="AJ34" s="43">
        <f>'BAR BB| Open rates'!AJ34*0.9*0.9</f>
        <v>44307</v>
      </c>
      <c r="AK34" s="43">
        <f>'BAR BB| Open rates'!AK34*0.9*0.9</f>
        <v>42525</v>
      </c>
      <c r="AL34" s="43">
        <f>'BAR BB| Open rates'!AL34*0.9*0.9</f>
        <v>44307</v>
      </c>
      <c r="AM34" s="43">
        <f>'BAR BB| Open rates'!AM34*0.9*0.9</f>
        <v>42525</v>
      </c>
      <c r="AN34" s="43">
        <f>'BAR BB| Open rates'!AN34*0.9*0.9</f>
        <v>44307</v>
      </c>
      <c r="AO34" s="43">
        <f>'BAR BB| Open rates'!AO34*0.9*0.9</f>
        <v>42525</v>
      </c>
      <c r="AP34" s="43">
        <f>'BAR BB| Open rates'!AP34*0.9*0.9</f>
        <v>41148</v>
      </c>
      <c r="AQ34" s="43">
        <f>'BAR BB| Open rates'!AQ34*0.9*0.9</f>
        <v>39528</v>
      </c>
      <c r="AR34" s="43">
        <f>'BAR BB| Open rates'!AR34*0.9*0.9</f>
        <v>41148</v>
      </c>
      <c r="AS34" s="43">
        <f>'BAR BB| Open rates'!AS34*0.9*0.9</f>
        <v>39528</v>
      </c>
      <c r="AT34" s="43">
        <f>'BAR BB| Open rates'!AT34*0.9*0.9</f>
        <v>41148</v>
      </c>
      <c r="AU34" s="43">
        <f>'BAR BB| Open rates'!AU34*0.9*0.9</f>
        <v>39528</v>
      </c>
      <c r="AV34" s="43">
        <f>'BAR BB| Open rates'!AV34*0.9*0.9</f>
        <v>41148</v>
      </c>
      <c r="AW34" s="43">
        <f>'BAR BB| Open rates'!AW34*0.9*0.9</f>
        <v>39528</v>
      </c>
      <c r="AX34" s="43">
        <f>'BAR BB| Open rates'!AX34*0.9*0.9</f>
        <v>41148</v>
      </c>
      <c r="AY34" s="43">
        <f>'BAR BB| Open rates'!AY34*0.9*0.9</f>
        <v>42525</v>
      </c>
      <c r="AZ34" s="43">
        <f>'BAR BB| Open rates'!AZ34*0.9*0.9</f>
        <v>44307</v>
      </c>
      <c r="BA34" s="43">
        <f>'BAR BB| Open rates'!BA34*0.9*0.9</f>
        <v>38718</v>
      </c>
      <c r="BB34" s="43">
        <f>'BAR BB| Open rates'!BB34*0.9*0.9</f>
        <v>34668</v>
      </c>
      <c r="BC34" s="43">
        <f>'BAR BB| Open rates'!BC34*0.9*0.9</f>
        <v>35478</v>
      </c>
      <c r="BD34" s="43">
        <f>'BAR BB| Open rates'!BD34*0.9*0.9</f>
        <v>34668</v>
      </c>
      <c r="BE34" s="43">
        <f>'BAR BB| Open rates'!BE34*0.9*0.9</f>
        <v>35478</v>
      </c>
      <c r="BF34" s="43">
        <f>'BAR BB| Open rates'!BF34*0.9*0.9</f>
        <v>34668</v>
      </c>
      <c r="BG34" s="43">
        <f>'BAR BB| Open rates'!BG34*0.9*0.9</f>
        <v>35478</v>
      </c>
      <c r="BH34" s="43">
        <f>'BAR BB| Open rates'!BH34*0.9*0.9</f>
        <v>34668</v>
      </c>
      <c r="BI34" s="43">
        <f>'BAR BB| Open rates'!BI34*0.9*0.9</f>
        <v>34668</v>
      </c>
      <c r="BJ34" s="43">
        <f>'BAR BB| Open rates'!BJ34*0.9*0.9</f>
        <v>35478</v>
      </c>
      <c r="BK34" s="43">
        <f>'BAR BB| Open rates'!BK34*0.9*0.9</f>
        <v>34668</v>
      </c>
      <c r="BL34" s="43">
        <f>'BAR BB| Open rates'!BL34*0.9*0.9</f>
        <v>35478</v>
      </c>
      <c r="BM34" s="43">
        <f>'BAR BB| Open rates'!BM34*0.9*0.9</f>
        <v>34668</v>
      </c>
      <c r="BN34" s="43">
        <f>'BAR BB| Open rates'!BN34*0.9*0.9</f>
        <v>35478</v>
      </c>
      <c r="BO34" s="43">
        <f>'BAR BB| Open rates'!BO34*0.9*0.9</f>
        <v>38475</v>
      </c>
      <c r="BP34" s="43">
        <f>'BAR BB| Open rates'!BP34*0.9*0.9</f>
        <v>40257</v>
      </c>
    </row>
    <row r="35" spans="1:68" s="36" customFormat="1" ht="12" customHeight="1" x14ac:dyDescent="0.2">
      <c r="A35" s="237">
        <v>2</v>
      </c>
      <c r="B35" s="43">
        <f>'BAR BB| Open rates'!B35*0.9*0.9</f>
        <v>42768</v>
      </c>
      <c r="C35" s="43">
        <f>'BAR BB| Open rates'!C35*0.9*0.9</f>
        <v>41958</v>
      </c>
      <c r="D35" s="43">
        <f>'BAR BB| Open rates'!D35*0.9*0.9</f>
        <v>42768</v>
      </c>
      <c r="E35" s="43">
        <f>'BAR BB| Open rates'!E35*0.9*0.9</f>
        <v>41958</v>
      </c>
      <c r="F35" s="43">
        <f>'BAR BB| Open rates'!F35*0.9*0.9</f>
        <v>44955</v>
      </c>
      <c r="G35" s="43">
        <f>'BAR BB| Open rates'!G35*0.9*0.9</f>
        <v>42768</v>
      </c>
      <c r="H35" s="43">
        <f>'BAR BB| Open rates'!H35*0.9*0.9</f>
        <v>58239</v>
      </c>
      <c r="I35" s="43">
        <f>'BAR BB| Open rates'!I35*0.9*0.9</f>
        <v>63828</v>
      </c>
      <c r="J35" s="43">
        <f>'BAR BB| Open rates'!J35*0.9*0.9</f>
        <v>79299</v>
      </c>
      <c r="K35" s="43">
        <f>'BAR BB| Open rates'!K35*0.9*0.9</f>
        <v>60426</v>
      </c>
      <c r="L35" s="43">
        <f>'BAR BB| Open rates'!L35*0.9*0.9</f>
        <v>62208</v>
      </c>
      <c r="M35" s="43">
        <f>'BAR BB| Open rates'!M35*0.9*0.9</f>
        <v>60426</v>
      </c>
      <c r="N35" s="43">
        <f>'BAR BB| Open rates'!N35*0.9*0.9</f>
        <v>63828</v>
      </c>
      <c r="O35" s="43">
        <f>'BAR BB| Open rates'!O35*0.9*0.9</f>
        <v>65448</v>
      </c>
      <c r="P35" s="43">
        <f>'BAR BB| Open rates'!P35*0.9*0.9</f>
        <v>63828</v>
      </c>
      <c r="Q35" s="43">
        <f>'BAR BB| Open rates'!Q35*0.9*0.9</f>
        <v>65448</v>
      </c>
      <c r="R35" s="43">
        <f>'BAR BB| Open rates'!R35*0.9*0.9</f>
        <v>63828</v>
      </c>
      <c r="S35" s="43">
        <f>'BAR BB| Open rates'!S35*0.9*0.9</f>
        <v>65448</v>
      </c>
      <c r="T35" s="43">
        <f>'BAR BB| Open rates'!T35*0.9*0.9</f>
        <v>63828</v>
      </c>
      <c r="U35" s="43">
        <f>'BAR BB| Open rates'!U35*0.9*0.9</f>
        <v>65448</v>
      </c>
      <c r="V35" s="43">
        <f>'BAR BB| Open rates'!V35*0.9*0.9</f>
        <v>63828</v>
      </c>
      <c r="W35" s="43">
        <f>'BAR BB| Open rates'!W35*0.9*0.9</f>
        <v>65448</v>
      </c>
      <c r="X35" s="43">
        <f>'BAR BB| Open rates'!X35*0.9*0.9</f>
        <v>63828</v>
      </c>
      <c r="Y35" s="43">
        <f>'BAR BB| Open rates'!Y35*0.9*0.9</f>
        <v>65448</v>
      </c>
      <c r="Z35" s="43">
        <f>'BAR BB| Open rates'!Z35*0.9*0.9</f>
        <v>63828</v>
      </c>
      <c r="AA35" s="43">
        <f>'BAR BB| Open rates'!AA35*0.9*0.9</f>
        <v>65448</v>
      </c>
      <c r="AB35" s="43">
        <f>'BAR BB| Open rates'!AB35*0.9*0.9</f>
        <v>63828</v>
      </c>
      <c r="AC35" s="43">
        <f>'BAR BB| Open rates'!AC35*0.9*0.9</f>
        <v>65448</v>
      </c>
      <c r="AD35" s="43">
        <f>'BAR BB| Open rates'!AD35*0.9*0.9</f>
        <v>60426</v>
      </c>
      <c r="AE35" s="43">
        <f>'BAR BB| Open rates'!AE35*0.9*0.9</f>
        <v>62208</v>
      </c>
      <c r="AF35" s="43">
        <f>'BAR BB| Open rates'!AF35*0.9*0.9</f>
        <v>60426</v>
      </c>
      <c r="AG35" s="43">
        <f>'BAR BB| Open rates'!AG35*0.9*0.9</f>
        <v>46737</v>
      </c>
      <c r="AH35" s="43">
        <f>'BAR BB| Open rates'!AH35*0.9*0.9</f>
        <v>46737</v>
      </c>
      <c r="AI35" s="43">
        <f>'BAR BB| Open rates'!AI35*0.9*0.9</f>
        <v>44955</v>
      </c>
      <c r="AJ35" s="43">
        <f>'BAR BB| Open rates'!AJ35*0.9*0.9</f>
        <v>46737</v>
      </c>
      <c r="AK35" s="43">
        <f>'BAR BB| Open rates'!AK35*0.9*0.9</f>
        <v>44955</v>
      </c>
      <c r="AL35" s="43">
        <f>'BAR BB| Open rates'!AL35*0.9*0.9</f>
        <v>46737</v>
      </c>
      <c r="AM35" s="43">
        <f>'BAR BB| Open rates'!AM35*0.9*0.9</f>
        <v>44955</v>
      </c>
      <c r="AN35" s="43">
        <f>'BAR BB| Open rates'!AN35*0.9*0.9</f>
        <v>46737</v>
      </c>
      <c r="AO35" s="43">
        <f>'BAR BB| Open rates'!AO35*0.9*0.9</f>
        <v>44955</v>
      </c>
      <c r="AP35" s="43">
        <f>'BAR BB| Open rates'!AP35*0.9*0.9</f>
        <v>43578</v>
      </c>
      <c r="AQ35" s="43">
        <f>'BAR BB| Open rates'!AQ35*0.9*0.9</f>
        <v>41958</v>
      </c>
      <c r="AR35" s="43">
        <f>'BAR BB| Open rates'!AR35*0.9*0.9</f>
        <v>43578</v>
      </c>
      <c r="AS35" s="43">
        <f>'BAR BB| Open rates'!AS35*0.9*0.9</f>
        <v>41958</v>
      </c>
      <c r="AT35" s="43">
        <f>'BAR BB| Open rates'!AT35*0.9*0.9</f>
        <v>43578</v>
      </c>
      <c r="AU35" s="43">
        <f>'BAR BB| Open rates'!AU35*0.9*0.9</f>
        <v>41958</v>
      </c>
      <c r="AV35" s="43">
        <f>'BAR BB| Open rates'!AV35*0.9*0.9</f>
        <v>43578</v>
      </c>
      <c r="AW35" s="43">
        <f>'BAR BB| Open rates'!AW35*0.9*0.9</f>
        <v>41958</v>
      </c>
      <c r="AX35" s="43">
        <f>'BAR BB| Open rates'!AX35*0.9*0.9</f>
        <v>43578</v>
      </c>
      <c r="AY35" s="43">
        <f>'BAR BB| Open rates'!AY35*0.9*0.9</f>
        <v>44955</v>
      </c>
      <c r="AZ35" s="43">
        <f>'BAR BB| Open rates'!AZ35*0.9*0.9</f>
        <v>46737</v>
      </c>
      <c r="BA35" s="43">
        <f>'BAR BB| Open rates'!BA35*0.9*0.9</f>
        <v>41148</v>
      </c>
      <c r="BB35" s="43">
        <f>'BAR BB| Open rates'!BB35*0.9*0.9</f>
        <v>37098</v>
      </c>
      <c r="BC35" s="43">
        <f>'BAR BB| Open rates'!BC35*0.9*0.9</f>
        <v>37908</v>
      </c>
      <c r="BD35" s="43">
        <f>'BAR BB| Open rates'!BD35*0.9*0.9</f>
        <v>37098</v>
      </c>
      <c r="BE35" s="43">
        <f>'BAR BB| Open rates'!BE35*0.9*0.9</f>
        <v>37908</v>
      </c>
      <c r="BF35" s="43">
        <f>'BAR BB| Open rates'!BF35*0.9*0.9</f>
        <v>37098</v>
      </c>
      <c r="BG35" s="43">
        <f>'BAR BB| Open rates'!BG35*0.9*0.9</f>
        <v>37908</v>
      </c>
      <c r="BH35" s="43">
        <f>'BAR BB| Open rates'!BH35*0.9*0.9</f>
        <v>37098</v>
      </c>
      <c r="BI35" s="43">
        <f>'BAR BB| Open rates'!BI35*0.9*0.9</f>
        <v>37098</v>
      </c>
      <c r="BJ35" s="43">
        <f>'BAR BB| Open rates'!BJ35*0.9*0.9</f>
        <v>37908</v>
      </c>
      <c r="BK35" s="43">
        <f>'BAR BB| Open rates'!BK35*0.9*0.9</f>
        <v>37098</v>
      </c>
      <c r="BL35" s="43">
        <f>'BAR BB| Open rates'!BL35*0.9*0.9</f>
        <v>37908</v>
      </c>
      <c r="BM35" s="43">
        <f>'BAR BB| Open rates'!BM35*0.9*0.9</f>
        <v>37098</v>
      </c>
      <c r="BN35" s="43">
        <f>'BAR BB| Open rates'!BN35*0.9*0.9</f>
        <v>37908</v>
      </c>
      <c r="BO35" s="43">
        <f>'BAR BB| Open rates'!BO35*0.9*0.9</f>
        <v>40905</v>
      </c>
      <c r="BP35" s="43">
        <f>'BAR BB| Open rates'!BP35*0.9*0.9</f>
        <v>42687</v>
      </c>
    </row>
    <row r="36" spans="1:68" s="36" customFormat="1" ht="12" customHeight="1" x14ac:dyDescent="0.2">
      <c r="A36" s="237">
        <v>3</v>
      </c>
      <c r="B36" s="43">
        <f>'BAR BB| Open rates'!B36*0.9*0.9</f>
        <v>45198</v>
      </c>
      <c r="C36" s="43">
        <f>'BAR BB| Open rates'!C36*0.9*0.9</f>
        <v>44388</v>
      </c>
      <c r="D36" s="43">
        <f>'BAR BB| Open rates'!D36*0.9*0.9</f>
        <v>45198</v>
      </c>
      <c r="E36" s="43">
        <f>'BAR BB| Open rates'!E36*0.9*0.9</f>
        <v>44388</v>
      </c>
      <c r="F36" s="43">
        <f>'BAR BB| Open rates'!F36*0.9*0.9</f>
        <v>47385</v>
      </c>
      <c r="G36" s="43">
        <f>'BAR BB| Open rates'!G36*0.9*0.9</f>
        <v>45198</v>
      </c>
      <c r="H36" s="43">
        <f>'BAR BB| Open rates'!H36*0.9*0.9</f>
        <v>60669</v>
      </c>
      <c r="I36" s="43">
        <f>'BAR BB| Open rates'!I36*0.9*0.9</f>
        <v>66258</v>
      </c>
      <c r="J36" s="43">
        <f>'BAR BB| Open rates'!J36*0.9*0.9</f>
        <v>81729</v>
      </c>
      <c r="K36" s="43">
        <f>'BAR BB| Open rates'!K36*0.9*0.9</f>
        <v>62856</v>
      </c>
      <c r="L36" s="43">
        <f>'BAR BB| Open rates'!L36*0.9*0.9</f>
        <v>64638</v>
      </c>
      <c r="M36" s="43">
        <f>'BAR BB| Open rates'!M36*0.9*0.9</f>
        <v>62856</v>
      </c>
      <c r="N36" s="43">
        <f>'BAR BB| Open rates'!N36*0.9*0.9</f>
        <v>66258</v>
      </c>
      <c r="O36" s="43">
        <f>'BAR BB| Open rates'!O36*0.9*0.9</f>
        <v>67878</v>
      </c>
      <c r="P36" s="43">
        <f>'BAR BB| Open rates'!P36*0.9*0.9</f>
        <v>66258</v>
      </c>
      <c r="Q36" s="43">
        <f>'BAR BB| Open rates'!Q36*0.9*0.9</f>
        <v>67878</v>
      </c>
      <c r="R36" s="43">
        <f>'BAR BB| Open rates'!R36*0.9*0.9</f>
        <v>66258</v>
      </c>
      <c r="S36" s="43">
        <f>'BAR BB| Open rates'!S36*0.9*0.9</f>
        <v>67878</v>
      </c>
      <c r="T36" s="43">
        <f>'BAR BB| Open rates'!T36*0.9*0.9</f>
        <v>66258</v>
      </c>
      <c r="U36" s="43">
        <f>'BAR BB| Open rates'!U36*0.9*0.9</f>
        <v>67878</v>
      </c>
      <c r="V36" s="43">
        <f>'BAR BB| Open rates'!V36*0.9*0.9</f>
        <v>66258</v>
      </c>
      <c r="W36" s="43">
        <f>'BAR BB| Open rates'!W36*0.9*0.9</f>
        <v>67878</v>
      </c>
      <c r="X36" s="43">
        <f>'BAR BB| Open rates'!X36*0.9*0.9</f>
        <v>66258</v>
      </c>
      <c r="Y36" s="43">
        <f>'BAR BB| Open rates'!Y36*0.9*0.9</f>
        <v>67878</v>
      </c>
      <c r="Z36" s="43">
        <f>'BAR BB| Open rates'!Z36*0.9*0.9</f>
        <v>66258</v>
      </c>
      <c r="AA36" s="43">
        <f>'BAR BB| Open rates'!AA36*0.9*0.9</f>
        <v>67878</v>
      </c>
      <c r="AB36" s="43">
        <f>'BAR BB| Open rates'!AB36*0.9*0.9</f>
        <v>66258</v>
      </c>
      <c r="AC36" s="43">
        <f>'BAR BB| Open rates'!AC36*0.9*0.9</f>
        <v>67878</v>
      </c>
      <c r="AD36" s="43">
        <f>'BAR BB| Open rates'!AD36*0.9*0.9</f>
        <v>62856</v>
      </c>
      <c r="AE36" s="43">
        <f>'BAR BB| Open rates'!AE36*0.9*0.9</f>
        <v>64638</v>
      </c>
      <c r="AF36" s="43">
        <f>'BAR BB| Open rates'!AF36*0.9*0.9</f>
        <v>62856</v>
      </c>
      <c r="AG36" s="43">
        <f>'BAR BB| Open rates'!AG36*0.9*0.9</f>
        <v>49167</v>
      </c>
      <c r="AH36" s="43">
        <f>'BAR BB| Open rates'!AH36*0.9*0.9</f>
        <v>49167</v>
      </c>
      <c r="AI36" s="43">
        <f>'BAR BB| Open rates'!AI36*0.9*0.9</f>
        <v>47385</v>
      </c>
      <c r="AJ36" s="43">
        <f>'BAR BB| Open rates'!AJ36*0.9*0.9</f>
        <v>49167</v>
      </c>
      <c r="AK36" s="43">
        <f>'BAR BB| Open rates'!AK36*0.9*0.9</f>
        <v>47385</v>
      </c>
      <c r="AL36" s="43">
        <f>'BAR BB| Open rates'!AL36*0.9*0.9</f>
        <v>49167</v>
      </c>
      <c r="AM36" s="43">
        <f>'BAR BB| Open rates'!AM36*0.9*0.9</f>
        <v>47385</v>
      </c>
      <c r="AN36" s="43">
        <f>'BAR BB| Open rates'!AN36*0.9*0.9</f>
        <v>49167</v>
      </c>
      <c r="AO36" s="43">
        <f>'BAR BB| Open rates'!AO36*0.9*0.9</f>
        <v>47385</v>
      </c>
      <c r="AP36" s="43">
        <f>'BAR BB| Open rates'!AP36*0.9*0.9</f>
        <v>46008</v>
      </c>
      <c r="AQ36" s="43">
        <f>'BAR BB| Open rates'!AQ36*0.9*0.9</f>
        <v>44388</v>
      </c>
      <c r="AR36" s="43">
        <f>'BAR BB| Open rates'!AR36*0.9*0.9</f>
        <v>46008</v>
      </c>
      <c r="AS36" s="43">
        <f>'BAR BB| Open rates'!AS36*0.9*0.9</f>
        <v>44388</v>
      </c>
      <c r="AT36" s="43">
        <f>'BAR BB| Open rates'!AT36*0.9*0.9</f>
        <v>46008</v>
      </c>
      <c r="AU36" s="43">
        <f>'BAR BB| Open rates'!AU36*0.9*0.9</f>
        <v>44388</v>
      </c>
      <c r="AV36" s="43">
        <f>'BAR BB| Open rates'!AV36*0.9*0.9</f>
        <v>46008</v>
      </c>
      <c r="AW36" s="43">
        <f>'BAR BB| Open rates'!AW36*0.9*0.9</f>
        <v>44388</v>
      </c>
      <c r="AX36" s="43">
        <f>'BAR BB| Open rates'!AX36*0.9*0.9</f>
        <v>46008</v>
      </c>
      <c r="AY36" s="43">
        <f>'BAR BB| Open rates'!AY36*0.9*0.9</f>
        <v>47385</v>
      </c>
      <c r="AZ36" s="43">
        <f>'BAR BB| Open rates'!AZ36*0.9*0.9</f>
        <v>49167</v>
      </c>
      <c r="BA36" s="43">
        <f>'BAR BB| Open rates'!BA36*0.9*0.9</f>
        <v>43578</v>
      </c>
      <c r="BB36" s="43">
        <f>'BAR BB| Open rates'!BB36*0.9*0.9</f>
        <v>39528</v>
      </c>
      <c r="BC36" s="43">
        <f>'BAR BB| Open rates'!BC36*0.9*0.9</f>
        <v>40338</v>
      </c>
      <c r="BD36" s="43">
        <f>'BAR BB| Open rates'!BD36*0.9*0.9</f>
        <v>39528</v>
      </c>
      <c r="BE36" s="43">
        <f>'BAR BB| Open rates'!BE36*0.9*0.9</f>
        <v>40338</v>
      </c>
      <c r="BF36" s="43">
        <f>'BAR BB| Open rates'!BF36*0.9*0.9</f>
        <v>39528</v>
      </c>
      <c r="BG36" s="43">
        <f>'BAR BB| Open rates'!BG36*0.9*0.9</f>
        <v>40338</v>
      </c>
      <c r="BH36" s="43">
        <f>'BAR BB| Open rates'!BH36*0.9*0.9</f>
        <v>39528</v>
      </c>
      <c r="BI36" s="43">
        <f>'BAR BB| Open rates'!BI36*0.9*0.9</f>
        <v>39528</v>
      </c>
      <c r="BJ36" s="43">
        <f>'BAR BB| Open rates'!BJ36*0.9*0.9</f>
        <v>40338</v>
      </c>
      <c r="BK36" s="43">
        <f>'BAR BB| Open rates'!BK36*0.9*0.9</f>
        <v>39528</v>
      </c>
      <c r="BL36" s="43">
        <f>'BAR BB| Open rates'!BL36*0.9*0.9</f>
        <v>40338</v>
      </c>
      <c r="BM36" s="43">
        <f>'BAR BB| Open rates'!BM36*0.9*0.9</f>
        <v>39528</v>
      </c>
      <c r="BN36" s="43">
        <f>'BAR BB| Open rates'!BN36*0.9*0.9</f>
        <v>40338</v>
      </c>
      <c r="BO36" s="43">
        <f>'BAR BB| Open rates'!BO36*0.9*0.9</f>
        <v>43335</v>
      </c>
      <c r="BP36" s="43">
        <f>'BAR BB| Open rates'!BP36*0.9*0.9</f>
        <v>45117</v>
      </c>
    </row>
    <row r="37" spans="1:68" s="36" customFormat="1" ht="12" customHeight="1" x14ac:dyDescent="0.2">
      <c r="A37" s="237">
        <v>4</v>
      </c>
      <c r="B37" s="43">
        <f>'BAR BB| Open rates'!B37*0.9*0.9</f>
        <v>47628</v>
      </c>
      <c r="C37" s="43">
        <f>'BAR BB| Open rates'!C37*0.9*0.9</f>
        <v>46818</v>
      </c>
      <c r="D37" s="43">
        <f>'BAR BB| Open rates'!D37*0.9*0.9</f>
        <v>47628</v>
      </c>
      <c r="E37" s="43">
        <f>'BAR BB| Open rates'!E37*0.9*0.9</f>
        <v>46818</v>
      </c>
      <c r="F37" s="43">
        <f>'BAR BB| Open rates'!F37*0.9*0.9</f>
        <v>49815</v>
      </c>
      <c r="G37" s="43">
        <f>'BAR BB| Open rates'!G37*0.9*0.9</f>
        <v>47628</v>
      </c>
      <c r="H37" s="43">
        <f>'BAR BB| Open rates'!H37*0.9*0.9</f>
        <v>63099</v>
      </c>
      <c r="I37" s="43">
        <f>'BAR BB| Open rates'!I37*0.9*0.9</f>
        <v>68688</v>
      </c>
      <c r="J37" s="43">
        <f>'BAR BB| Open rates'!J37*0.9*0.9</f>
        <v>84159</v>
      </c>
      <c r="K37" s="43">
        <f>'BAR BB| Open rates'!K37*0.9*0.9</f>
        <v>65286</v>
      </c>
      <c r="L37" s="43">
        <f>'BAR BB| Open rates'!L37*0.9*0.9</f>
        <v>67068</v>
      </c>
      <c r="M37" s="43">
        <f>'BAR BB| Open rates'!M37*0.9*0.9</f>
        <v>65286</v>
      </c>
      <c r="N37" s="43">
        <f>'BAR BB| Open rates'!N37*0.9*0.9</f>
        <v>68688</v>
      </c>
      <c r="O37" s="43">
        <f>'BAR BB| Open rates'!O37*0.9*0.9</f>
        <v>70308</v>
      </c>
      <c r="P37" s="43">
        <f>'BAR BB| Open rates'!P37*0.9*0.9</f>
        <v>68688</v>
      </c>
      <c r="Q37" s="43">
        <f>'BAR BB| Open rates'!Q37*0.9*0.9</f>
        <v>70308</v>
      </c>
      <c r="R37" s="43">
        <f>'BAR BB| Open rates'!R37*0.9*0.9</f>
        <v>68688</v>
      </c>
      <c r="S37" s="43">
        <f>'BAR BB| Open rates'!S37*0.9*0.9</f>
        <v>70308</v>
      </c>
      <c r="T37" s="43">
        <f>'BAR BB| Open rates'!T37*0.9*0.9</f>
        <v>68688</v>
      </c>
      <c r="U37" s="43">
        <f>'BAR BB| Open rates'!U37*0.9*0.9</f>
        <v>70308</v>
      </c>
      <c r="V37" s="43">
        <f>'BAR BB| Open rates'!V37*0.9*0.9</f>
        <v>68688</v>
      </c>
      <c r="W37" s="43">
        <f>'BAR BB| Open rates'!W37*0.9*0.9</f>
        <v>70308</v>
      </c>
      <c r="X37" s="43">
        <f>'BAR BB| Open rates'!X37*0.9*0.9</f>
        <v>68688</v>
      </c>
      <c r="Y37" s="43">
        <f>'BAR BB| Open rates'!Y37*0.9*0.9</f>
        <v>70308</v>
      </c>
      <c r="Z37" s="43">
        <f>'BAR BB| Open rates'!Z37*0.9*0.9</f>
        <v>68688</v>
      </c>
      <c r="AA37" s="43">
        <f>'BAR BB| Open rates'!AA37*0.9*0.9</f>
        <v>70308</v>
      </c>
      <c r="AB37" s="43">
        <f>'BAR BB| Open rates'!AB37*0.9*0.9</f>
        <v>68688</v>
      </c>
      <c r="AC37" s="43">
        <f>'BAR BB| Open rates'!AC37*0.9*0.9</f>
        <v>70308</v>
      </c>
      <c r="AD37" s="43">
        <f>'BAR BB| Open rates'!AD37*0.9*0.9</f>
        <v>65286</v>
      </c>
      <c r="AE37" s="43">
        <f>'BAR BB| Open rates'!AE37*0.9*0.9</f>
        <v>67068</v>
      </c>
      <c r="AF37" s="43">
        <f>'BAR BB| Open rates'!AF37*0.9*0.9</f>
        <v>65286</v>
      </c>
      <c r="AG37" s="43">
        <f>'BAR BB| Open rates'!AG37*0.9*0.9</f>
        <v>51597</v>
      </c>
      <c r="AH37" s="43">
        <f>'BAR BB| Open rates'!AH37*0.9*0.9</f>
        <v>51597</v>
      </c>
      <c r="AI37" s="43">
        <f>'BAR BB| Open rates'!AI37*0.9*0.9</f>
        <v>49815</v>
      </c>
      <c r="AJ37" s="43">
        <f>'BAR BB| Open rates'!AJ37*0.9*0.9</f>
        <v>51597</v>
      </c>
      <c r="AK37" s="43">
        <f>'BAR BB| Open rates'!AK37*0.9*0.9</f>
        <v>49815</v>
      </c>
      <c r="AL37" s="43">
        <f>'BAR BB| Open rates'!AL37*0.9*0.9</f>
        <v>51597</v>
      </c>
      <c r="AM37" s="43">
        <f>'BAR BB| Open rates'!AM37*0.9*0.9</f>
        <v>49815</v>
      </c>
      <c r="AN37" s="43">
        <f>'BAR BB| Open rates'!AN37*0.9*0.9</f>
        <v>51597</v>
      </c>
      <c r="AO37" s="43">
        <f>'BAR BB| Open rates'!AO37*0.9*0.9</f>
        <v>49815</v>
      </c>
      <c r="AP37" s="43">
        <f>'BAR BB| Open rates'!AP37*0.9*0.9</f>
        <v>48438</v>
      </c>
      <c r="AQ37" s="43">
        <f>'BAR BB| Open rates'!AQ37*0.9*0.9</f>
        <v>46818</v>
      </c>
      <c r="AR37" s="43">
        <f>'BAR BB| Open rates'!AR37*0.9*0.9</f>
        <v>48438</v>
      </c>
      <c r="AS37" s="43">
        <f>'BAR BB| Open rates'!AS37*0.9*0.9</f>
        <v>46818</v>
      </c>
      <c r="AT37" s="43">
        <f>'BAR BB| Open rates'!AT37*0.9*0.9</f>
        <v>48438</v>
      </c>
      <c r="AU37" s="43">
        <f>'BAR BB| Open rates'!AU37*0.9*0.9</f>
        <v>46818</v>
      </c>
      <c r="AV37" s="43">
        <f>'BAR BB| Open rates'!AV37*0.9*0.9</f>
        <v>48438</v>
      </c>
      <c r="AW37" s="43">
        <f>'BAR BB| Open rates'!AW37*0.9*0.9</f>
        <v>46818</v>
      </c>
      <c r="AX37" s="43">
        <f>'BAR BB| Open rates'!AX37*0.9*0.9</f>
        <v>48438</v>
      </c>
      <c r="AY37" s="43">
        <f>'BAR BB| Open rates'!AY37*0.9*0.9</f>
        <v>49815</v>
      </c>
      <c r="AZ37" s="43">
        <f>'BAR BB| Open rates'!AZ37*0.9*0.9</f>
        <v>51597</v>
      </c>
      <c r="BA37" s="43">
        <f>'BAR BB| Open rates'!BA37*0.9*0.9</f>
        <v>46008</v>
      </c>
      <c r="BB37" s="43">
        <f>'BAR BB| Open rates'!BB37*0.9*0.9</f>
        <v>41958</v>
      </c>
      <c r="BC37" s="43">
        <f>'BAR BB| Open rates'!BC37*0.9*0.9</f>
        <v>42768</v>
      </c>
      <c r="BD37" s="43">
        <f>'BAR BB| Open rates'!BD37*0.9*0.9</f>
        <v>41958</v>
      </c>
      <c r="BE37" s="43">
        <f>'BAR BB| Open rates'!BE37*0.9*0.9</f>
        <v>42768</v>
      </c>
      <c r="BF37" s="43">
        <f>'BAR BB| Open rates'!BF37*0.9*0.9</f>
        <v>41958</v>
      </c>
      <c r="BG37" s="43">
        <f>'BAR BB| Open rates'!BG37*0.9*0.9</f>
        <v>42768</v>
      </c>
      <c r="BH37" s="43">
        <f>'BAR BB| Open rates'!BH37*0.9*0.9</f>
        <v>41958</v>
      </c>
      <c r="BI37" s="43">
        <f>'BAR BB| Open rates'!BI37*0.9*0.9</f>
        <v>41958</v>
      </c>
      <c r="BJ37" s="43">
        <f>'BAR BB| Open rates'!BJ37*0.9*0.9</f>
        <v>42768</v>
      </c>
      <c r="BK37" s="43">
        <f>'BAR BB| Open rates'!BK37*0.9*0.9</f>
        <v>41958</v>
      </c>
      <c r="BL37" s="43">
        <f>'BAR BB| Open rates'!BL37*0.9*0.9</f>
        <v>42768</v>
      </c>
      <c r="BM37" s="43">
        <f>'BAR BB| Open rates'!BM37*0.9*0.9</f>
        <v>41958</v>
      </c>
      <c r="BN37" s="43">
        <f>'BAR BB| Open rates'!BN37*0.9*0.9</f>
        <v>42768</v>
      </c>
      <c r="BO37" s="43">
        <f>'BAR BB| Open rates'!BO37*0.9*0.9</f>
        <v>45765</v>
      </c>
      <c r="BP37" s="43">
        <f>'BAR BB| Open rates'!BP37*0.9*0.9</f>
        <v>47547</v>
      </c>
    </row>
    <row r="38" spans="1:68" s="36" customFormat="1" ht="12" customHeight="1" x14ac:dyDescent="0.2">
      <c r="A38" s="237">
        <v>5</v>
      </c>
      <c r="B38" s="43">
        <f>'BAR BB| Open rates'!B38*0.9*0.9</f>
        <v>50058</v>
      </c>
      <c r="C38" s="43">
        <f>'BAR BB| Open rates'!C38*0.9*0.9</f>
        <v>49248</v>
      </c>
      <c r="D38" s="43">
        <f>'BAR BB| Open rates'!D38*0.9*0.9</f>
        <v>50058</v>
      </c>
      <c r="E38" s="43">
        <f>'BAR BB| Open rates'!E38*0.9*0.9</f>
        <v>49248</v>
      </c>
      <c r="F38" s="43">
        <f>'BAR BB| Open rates'!F38*0.9*0.9</f>
        <v>52245</v>
      </c>
      <c r="G38" s="43">
        <f>'BAR BB| Open rates'!G38*0.9*0.9</f>
        <v>50058</v>
      </c>
      <c r="H38" s="43">
        <f>'BAR BB| Open rates'!H38*0.9*0.9</f>
        <v>65529</v>
      </c>
      <c r="I38" s="43">
        <f>'BAR BB| Open rates'!I38*0.9*0.9</f>
        <v>71118</v>
      </c>
      <c r="J38" s="43">
        <f>'BAR BB| Open rates'!J38*0.9*0.9</f>
        <v>86589</v>
      </c>
      <c r="K38" s="43">
        <f>'BAR BB| Open rates'!K38*0.9*0.9</f>
        <v>67716</v>
      </c>
      <c r="L38" s="43">
        <f>'BAR BB| Open rates'!L38*0.9*0.9</f>
        <v>69498</v>
      </c>
      <c r="M38" s="43">
        <f>'BAR BB| Open rates'!M38*0.9*0.9</f>
        <v>67716</v>
      </c>
      <c r="N38" s="43">
        <f>'BAR BB| Open rates'!N38*0.9*0.9</f>
        <v>71118</v>
      </c>
      <c r="O38" s="43">
        <f>'BAR BB| Open rates'!O38*0.9*0.9</f>
        <v>72738</v>
      </c>
      <c r="P38" s="43">
        <f>'BAR BB| Open rates'!P38*0.9*0.9</f>
        <v>71118</v>
      </c>
      <c r="Q38" s="43">
        <f>'BAR BB| Open rates'!Q38*0.9*0.9</f>
        <v>72738</v>
      </c>
      <c r="R38" s="43">
        <f>'BAR BB| Open rates'!R38*0.9*0.9</f>
        <v>71118</v>
      </c>
      <c r="S38" s="43">
        <f>'BAR BB| Open rates'!S38*0.9*0.9</f>
        <v>72738</v>
      </c>
      <c r="T38" s="43">
        <f>'BAR BB| Open rates'!T38*0.9*0.9</f>
        <v>71118</v>
      </c>
      <c r="U38" s="43">
        <f>'BAR BB| Open rates'!U38*0.9*0.9</f>
        <v>72738</v>
      </c>
      <c r="V38" s="43">
        <f>'BAR BB| Open rates'!V38*0.9*0.9</f>
        <v>71118</v>
      </c>
      <c r="W38" s="43">
        <f>'BAR BB| Open rates'!W38*0.9*0.9</f>
        <v>72738</v>
      </c>
      <c r="X38" s="43">
        <f>'BAR BB| Open rates'!X38*0.9*0.9</f>
        <v>71118</v>
      </c>
      <c r="Y38" s="43">
        <f>'BAR BB| Open rates'!Y38*0.9*0.9</f>
        <v>72738</v>
      </c>
      <c r="Z38" s="43">
        <f>'BAR BB| Open rates'!Z38*0.9*0.9</f>
        <v>71118</v>
      </c>
      <c r="AA38" s="43">
        <f>'BAR BB| Open rates'!AA38*0.9*0.9</f>
        <v>72738</v>
      </c>
      <c r="AB38" s="43">
        <f>'BAR BB| Open rates'!AB38*0.9*0.9</f>
        <v>71118</v>
      </c>
      <c r="AC38" s="43">
        <f>'BAR BB| Open rates'!AC38*0.9*0.9</f>
        <v>72738</v>
      </c>
      <c r="AD38" s="43">
        <f>'BAR BB| Open rates'!AD38*0.9*0.9</f>
        <v>67716</v>
      </c>
      <c r="AE38" s="43">
        <f>'BAR BB| Open rates'!AE38*0.9*0.9</f>
        <v>69498</v>
      </c>
      <c r="AF38" s="43">
        <f>'BAR BB| Open rates'!AF38*0.9*0.9</f>
        <v>67716</v>
      </c>
      <c r="AG38" s="43">
        <f>'BAR BB| Open rates'!AG38*0.9*0.9</f>
        <v>54027</v>
      </c>
      <c r="AH38" s="43">
        <f>'BAR BB| Open rates'!AH38*0.9*0.9</f>
        <v>54027</v>
      </c>
      <c r="AI38" s="43">
        <f>'BAR BB| Open rates'!AI38*0.9*0.9</f>
        <v>52245</v>
      </c>
      <c r="AJ38" s="43">
        <f>'BAR BB| Open rates'!AJ38*0.9*0.9</f>
        <v>54027</v>
      </c>
      <c r="AK38" s="43">
        <f>'BAR BB| Open rates'!AK38*0.9*0.9</f>
        <v>52245</v>
      </c>
      <c r="AL38" s="43">
        <f>'BAR BB| Open rates'!AL38*0.9*0.9</f>
        <v>54027</v>
      </c>
      <c r="AM38" s="43">
        <f>'BAR BB| Open rates'!AM38*0.9*0.9</f>
        <v>52245</v>
      </c>
      <c r="AN38" s="43">
        <f>'BAR BB| Open rates'!AN38*0.9*0.9</f>
        <v>54027</v>
      </c>
      <c r="AO38" s="43">
        <f>'BAR BB| Open rates'!AO38*0.9*0.9</f>
        <v>52245</v>
      </c>
      <c r="AP38" s="43">
        <f>'BAR BB| Open rates'!AP38*0.9*0.9</f>
        <v>50868</v>
      </c>
      <c r="AQ38" s="43">
        <f>'BAR BB| Open rates'!AQ38*0.9*0.9</f>
        <v>49248</v>
      </c>
      <c r="AR38" s="43">
        <f>'BAR BB| Open rates'!AR38*0.9*0.9</f>
        <v>50868</v>
      </c>
      <c r="AS38" s="43">
        <f>'BAR BB| Open rates'!AS38*0.9*0.9</f>
        <v>49248</v>
      </c>
      <c r="AT38" s="43">
        <f>'BAR BB| Open rates'!AT38*0.9*0.9</f>
        <v>50868</v>
      </c>
      <c r="AU38" s="43">
        <f>'BAR BB| Open rates'!AU38*0.9*0.9</f>
        <v>49248</v>
      </c>
      <c r="AV38" s="43">
        <f>'BAR BB| Open rates'!AV38*0.9*0.9</f>
        <v>50868</v>
      </c>
      <c r="AW38" s="43">
        <f>'BAR BB| Open rates'!AW38*0.9*0.9</f>
        <v>49248</v>
      </c>
      <c r="AX38" s="43">
        <f>'BAR BB| Open rates'!AX38*0.9*0.9</f>
        <v>50868</v>
      </c>
      <c r="AY38" s="43">
        <f>'BAR BB| Open rates'!AY38*0.9*0.9</f>
        <v>52245</v>
      </c>
      <c r="AZ38" s="43">
        <f>'BAR BB| Open rates'!AZ38*0.9*0.9</f>
        <v>54027</v>
      </c>
      <c r="BA38" s="43">
        <f>'BAR BB| Open rates'!BA38*0.9*0.9</f>
        <v>48438</v>
      </c>
      <c r="BB38" s="43">
        <f>'BAR BB| Open rates'!BB38*0.9*0.9</f>
        <v>44388</v>
      </c>
      <c r="BC38" s="43">
        <f>'BAR BB| Open rates'!BC38*0.9*0.9</f>
        <v>45198</v>
      </c>
      <c r="BD38" s="43">
        <f>'BAR BB| Open rates'!BD38*0.9*0.9</f>
        <v>44388</v>
      </c>
      <c r="BE38" s="43">
        <f>'BAR BB| Open rates'!BE38*0.9*0.9</f>
        <v>45198</v>
      </c>
      <c r="BF38" s="43">
        <f>'BAR BB| Open rates'!BF38*0.9*0.9</f>
        <v>44388</v>
      </c>
      <c r="BG38" s="43">
        <f>'BAR BB| Open rates'!BG38*0.9*0.9</f>
        <v>45198</v>
      </c>
      <c r="BH38" s="43">
        <f>'BAR BB| Open rates'!BH38*0.9*0.9</f>
        <v>44388</v>
      </c>
      <c r="BI38" s="43">
        <f>'BAR BB| Open rates'!BI38*0.9*0.9</f>
        <v>44388</v>
      </c>
      <c r="BJ38" s="43">
        <f>'BAR BB| Open rates'!BJ38*0.9*0.9</f>
        <v>45198</v>
      </c>
      <c r="BK38" s="43">
        <f>'BAR BB| Open rates'!BK38*0.9*0.9</f>
        <v>44388</v>
      </c>
      <c r="BL38" s="43">
        <f>'BAR BB| Open rates'!BL38*0.9*0.9</f>
        <v>45198</v>
      </c>
      <c r="BM38" s="43">
        <f>'BAR BB| Open rates'!BM38*0.9*0.9</f>
        <v>44388</v>
      </c>
      <c r="BN38" s="43">
        <f>'BAR BB| Open rates'!BN38*0.9*0.9</f>
        <v>45198</v>
      </c>
      <c r="BO38" s="43">
        <f>'BAR BB| Open rates'!BO38*0.9*0.9</f>
        <v>48195</v>
      </c>
      <c r="BP38" s="43">
        <f>'BAR BB| Open rates'!BP38*0.9*0.9</f>
        <v>49977</v>
      </c>
    </row>
    <row r="39" spans="1:68" s="36" customFormat="1" ht="12" customHeight="1" x14ac:dyDescent="0.2">
      <c r="A39" s="237">
        <v>6</v>
      </c>
      <c r="B39" s="43">
        <f>'BAR BB| Open rates'!B39*0.9*0.9</f>
        <v>52488</v>
      </c>
      <c r="C39" s="43">
        <f>'BAR BB| Open rates'!C39*0.9*0.9</f>
        <v>51678</v>
      </c>
      <c r="D39" s="43">
        <f>'BAR BB| Open rates'!D39*0.9*0.9</f>
        <v>52488</v>
      </c>
      <c r="E39" s="43">
        <f>'BAR BB| Open rates'!E39*0.9*0.9</f>
        <v>51678</v>
      </c>
      <c r="F39" s="43">
        <f>'BAR BB| Open rates'!F39*0.9*0.9</f>
        <v>54675</v>
      </c>
      <c r="G39" s="43">
        <f>'BAR BB| Open rates'!G39*0.9*0.9</f>
        <v>52488</v>
      </c>
      <c r="H39" s="43">
        <f>'BAR BB| Open rates'!H39*0.9*0.9</f>
        <v>67959</v>
      </c>
      <c r="I39" s="43">
        <f>'BAR BB| Open rates'!I39*0.9*0.9</f>
        <v>73548</v>
      </c>
      <c r="J39" s="43">
        <f>'BAR BB| Open rates'!J39*0.9*0.9</f>
        <v>89019</v>
      </c>
      <c r="K39" s="43">
        <f>'BAR BB| Open rates'!K39*0.9*0.9</f>
        <v>70146</v>
      </c>
      <c r="L39" s="43">
        <f>'BAR BB| Open rates'!L39*0.9*0.9</f>
        <v>71928</v>
      </c>
      <c r="M39" s="43">
        <f>'BAR BB| Open rates'!M39*0.9*0.9</f>
        <v>70146</v>
      </c>
      <c r="N39" s="43">
        <f>'BAR BB| Open rates'!N39*0.9*0.9</f>
        <v>73548</v>
      </c>
      <c r="O39" s="43">
        <f>'BAR BB| Open rates'!O39*0.9*0.9</f>
        <v>75168</v>
      </c>
      <c r="P39" s="43">
        <f>'BAR BB| Open rates'!P39*0.9*0.9</f>
        <v>73548</v>
      </c>
      <c r="Q39" s="43">
        <f>'BAR BB| Open rates'!Q39*0.9*0.9</f>
        <v>75168</v>
      </c>
      <c r="R39" s="43">
        <f>'BAR BB| Open rates'!R39*0.9*0.9</f>
        <v>73548</v>
      </c>
      <c r="S39" s="43">
        <f>'BAR BB| Open rates'!S39*0.9*0.9</f>
        <v>75168</v>
      </c>
      <c r="T39" s="43">
        <f>'BAR BB| Open rates'!T39*0.9*0.9</f>
        <v>73548</v>
      </c>
      <c r="U39" s="43">
        <f>'BAR BB| Open rates'!U39*0.9*0.9</f>
        <v>75168</v>
      </c>
      <c r="V39" s="43">
        <f>'BAR BB| Open rates'!V39*0.9*0.9</f>
        <v>73548</v>
      </c>
      <c r="W39" s="43">
        <f>'BAR BB| Open rates'!W39*0.9*0.9</f>
        <v>75168</v>
      </c>
      <c r="X39" s="43">
        <f>'BAR BB| Open rates'!X39*0.9*0.9</f>
        <v>73548</v>
      </c>
      <c r="Y39" s="43">
        <f>'BAR BB| Open rates'!Y39*0.9*0.9</f>
        <v>75168</v>
      </c>
      <c r="Z39" s="43">
        <f>'BAR BB| Open rates'!Z39*0.9*0.9</f>
        <v>73548</v>
      </c>
      <c r="AA39" s="43">
        <f>'BAR BB| Open rates'!AA39*0.9*0.9</f>
        <v>75168</v>
      </c>
      <c r="AB39" s="43">
        <f>'BAR BB| Open rates'!AB39*0.9*0.9</f>
        <v>73548</v>
      </c>
      <c r="AC39" s="43">
        <f>'BAR BB| Open rates'!AC39*0.9*0.9</f>
        <v>75168</v>
      </c>
      <c r="AD39" s="43">
        <f>'BAR BB| Open rates'!AD39*0.9*0.9</f>
        <v>70146</v>
      </c>
      <c r="AE39" s="43">
        <f>'BAR BB| Open rates'!AE39*0.9*0.9</f>
        <v>71928</v>
      </c>
      <c r="AF39" s="43">
        <f>'BAR BB| Open rates'!AF39*0.9*0.9</f>
        <v>70146</v>
      </c>
      <c r="AG39" s="43">
        <f>'BAR BB| Open rates'!AG39*0.9*0.9</f>
        <v>56457</v>
      </c>
      <c r="AH39" s="43">
        <f>'BAR BB| Open rates'!AH39*0.9*0.9</f>
        <v>56457</v>
      </c>
      <c r="AI39" s="43">
        <f>'BAR BB| Open rates'!AI39*0.9*0.9</f>
        <v>54675</v>
      </c>
      <c r="AJ39" s="43">
        <f>'BAR BB| Open rates'!AJ39*0.9*0.9</f>
        <v>56457</v>
      </c>
      <c r="AK39" s="43">
        <f>'BAR BB| Open rates'!AK39*0.9*0.9</f>
        <v>54675</v>
      </c>
      <c r="AL39" s="43">
        <f>'BAR BB| Open rates'!AL39*0.9*0.9</f>
        <v>56457</v>
      </c>
      <c r="AM39" s="43">
        <f>'BAR BB| Open rates'!AM39*0.9*0.9</f>
        <v>54675</v>
      </c>
      <c r="AN39" s="43">
        <f>'BAR BB| Open rates'!AN39*0.9*0.9</f>
        <v>56457</v>
      </c>
      <c r="AO39" s="43">
        <f>'BAR BB| Open rates'!AO39*0.9*0.9</f>
        <v>54675</v>
      </c>
      <c r="AP39" s="43">
        <f>'BAR BB| Open rates'!AP39*0.9*0.9</f>
        <v>53298</v>
      </c>
      <c r="AQ39" s="43">
        <f>'BAR BB| Open rates'!AQ39*0.9*0.9</f>
        <v>51678</v>
      </c>
      <c r="AR39" s="43">
        <f>'BAR BB| Open rates'!AR39*0.9*0.9</f>
        <v>53298</v>
      </c>
      <c r="AS39" s="43">
        <f>'BAR BB| Open rates'!AS39*0.9*0.9</f>
        <v>51678</v>
      </c>
      <c r="AT39" s="43">
        <f>'BAR BB| Open rates'!AT39*0.9*0.9</f>
        <v>53298</v>
      </c>
      <c r="AU39" s="43">
        <f>'BAR BB| Open rates'!AU39*0.9*0.9</f>
        <v>51678</v>
      </c>
      <c r="AV39" s="43">
        <f>'BAR BB| Open rates'!AV39*0.9*0.9</f>
        <v>53298</v>
      </c>
      <c r="AW39" s="43">
        <f>'BAR BB| Open rates'!AW39*0.9*0.9</f>
        <v>51678</v>
      </c>
      <c r="AX39" s="43">
        <f>'BAR BB| Open rates'!AX39*0.9*0.9</f>
        <v>53298</v>
      </c>
      <c r="AY39" s="43">
        <f>'BAR BB| Open rates'!AY39*0.9*0.9</f>
        <v>54675</v>
      </c>
      <c r="AZ39" s="43">
        <f>'BAR BB| Open rates'!AZ39*0.9*0.9</f>
        <v>56457</v>
      </c>
      <c r="BA39" s="43">
        <f>'BAR BB| Open rates'!BA39*0.9*0.9</f>
        <v>50868</v>
      </c>
      <c r="BB39" s="43">
        <f>'BAR BB| Open rates'!BB39*0.9*0.9</f>
        <v>46818</v>
      </c>
      <c r="BC39" s="43">
        <f>'BAR BB| Open rates'!BC39*0.9*0.9</f>
        <v>47628</v>
      </c>
      <c r="BD39" s="43">
        <f>'BAR BB| Open rates'!BD39*0.9*0.9</f>
        <v>46818</v>
      </c>
      <c r="BE39" s="43">
        <f>'BAR BB| Open rates'!BE39*0.9*0.9</f>
        <v>47628</v>
      </c>
      <c r="BF39" s="43">
        <f>'BAR BB| Open rates'!BF39*0.9*0.9</f>
        <v>46818</v>
      </c>
      <c r="BG39" s="43">
        <f>'BAR BB| Open rates'!BG39*0.9*0.9</f>
        <v>47628</v>
      </c>
      <c r="BH39" s="43">
        <f>'BAR BB| Open rates'!BH39*0.9*0.9</f>
        <v>46818</v>
      </c>
      <c r="BI39" s="43">
        <f>'BAR BB| Open rates'!BI39*0.9*0.9</f>
        <v>46818</v>
      </c>
      <c r="BJ39" s="43">
        <f>'BAR BB| Open rates'!BJ39*0.9*0.9</f>
        <v>47628</v>
      </c>
      <c r="BK39" s="43">
        <f>'BAR BB| Open rates'!BK39*0.9*0.9</f>
        <v>46818</v>
      </c>
      <c r="BL39" s="43">
        <f>'BAR BB| Open rates'!BL39*0.9*0.9</f>
        <v>47628</v>
      </c>
      <c r="BM39" s="43">
        <f>'BAR BB| Open rates'!BM39*0.9*0.9</f>
        <v>46818</v>
      </c>
      <c r="BN39" s="43">
        <f>'BAR BB| Open rates'!BN39*0.9*0.9</f>
        <v>47628</v>
      </c>
      <c r="BO39" s="43">
        <f>'BAR BB| Open rates'!BO39*0.9*0.9</f>
        <v>50625</v>
      </c>
      <c r="BP39" s="43">
        <f>'BAR BB| Open rates'!BP39*0.9*0.9</f>
        <v>52407</v>
      </c>
    </row>
    <row r="40" spans="1:68" s="36" customFormat="1" ht="12" hidden="1" customHeight="1" x14ac:dyDescent="0.2">
      <c r="A40" s="236" t="s">
        <v>183</v>
      </c>
    </row>
    <row r="41" spans="1:68" s="36" customFormat="1" ht="12" hidden="1" customHeight="1" x14ac:dyDescent="0.2">
      <c r="A41" s="237">
        <v>1</v>
      </c>
    </row>
    <row r="42" spans="1:68" s="36" customFormat="1" ht="12" hidden="1" customHeight="1" x14ac:dyDescent="0.2">
      <c r="A42" s="237">
        <v>2</v>
      </c>
    </row>
    <row r="43" spans="1:68" s="36" customFormat="1" ht="12" hidden="1" customHeight="1" x14ac:dyDescent="0.2">
      <c r="A43" s="237">
        <v>3</v>
      </c>
    </row>
    <row r="44" spans="1:68" s="36" customFormat="1" ht="12" hidden="1" customHeight="1" x14ac:dyDescent="0.2">
      <c r="A44" s="237">
        <v>4</v>
      </c>
    </row>
    <row r="45" spans="1:68" s="36" customFormat="1" ht="12" hidden="1" customHeight="1" x14ac:dyDescent="0.2">
      <c r="A45" s="237">
        <v>5</v>
      </c>
    </row>
    <row r="46" spans="1:68" s="36" customFormat="1" ht="12" hidden="1" customHeight="1" x14ac:dyDescent="0.2">
      <c r="A46" s="237">
        <v>6</v>
      </c>
    </row>
    <row r="47" spans="1:68" s="36" customFormat="1" ht="12" hidden="1" customHeight="1" x14ac:dyDescent="0.2">
      <c r="A47" s="237">
        <v>7</v>
      </c>
    </row>
    <row r="48" spans="1:68"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89"/>
    </row>
    <row r="60" spans="1:1" s="33" customFormat="1" x14ac:dyDescent="0.2">
      <c r="A60" s="89"/>
    </row>
    <row r="61" spans="1:1" s="33" customFormat="1" x14ac:dyDescent="0.2">
      <c r="A61" s="369" t="s">
        <v>172</v>
      </c>
    </row>
    <row r="62" spans="1:1" s="33" customFormat="1" x14ac:dyDescent="0.2">
      <c r="A62" s="369"/>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372</v>
      </c>
    </row>
    <row r="67" spans="1:1" s="6" customFormat="1" ht="22.5" customHeight="1" x14ac:dyDescent="0.2">
      <c r="A67" s="173" t="s">
        <v>76</v>
      </c>
    </row>
    <row r="68" spans="1:1" s="6" customFormat="1" ht="25.5" customHeight="1" x14ac:dyDescent="0.2">
      <c r="A68" s="173" t="s">
        <v>442</v>
      </c>
    </row>
    <row r="69" spans="1:1" s="6" customFormat="1" ht="28.5" customHeight="1" x14ac:dyDescent="0.2">
      <c r="A69" s="173" t="s">
        <v>77</v>
      </c>
    </row>
    <row r="70" spans="1:1" s="6" customFormat="1" ht="29.25" customHeight="1" x14ac:dyDescent="0.2">
      <c r="A70" s="173" t="s">
        <v>78</v>
      </c>
    </row>
    <row r="71" spans="1:1" s="36" customFormat="1" ht="23.25" customHeight="1" x14ac:dyDescent="0.2">
      <c r="A71" s="175" t="s">
        <v>79</v>
      </c>
    </row>
    <row r="72" spans="1:1" s="36" customFormat="1" ht="25.5" customHeight="1" x14ac:dyDescent="0.2">
      <c r="A72" s="175" t="s">
        <v>187</v>
      </c>
    </row>
    <row r="73" spans="1:1" s="33" customFormat="1" x14ac:dyDescent="0.2">
      <c r="A73" s="89"/>
    </row>
    <row r="74" spans="1:1" s="33" customFormat="1" x14ac:dyDescent="0.2">
      <c r="A74" s="171" t="s">
        <v>81</v>
      </c>
    </row>
    <row r="75" spans="1:1" s="33" customFormat="1" ht="108" x14ac:dyDescent="0.2">
      <c r="A75" s="176" t="s">
        <v>462</v>
      </c>
    </row>
    <row r="76" spans="1:1" s="33" customFormat="1" x14ac:dyDescent="0.2"/>
    <row r="77" spans="1:1" s="33" customFormat="1" x14ac:dyDescent="0.2">
      <c r="A77" s="171" t="s">
        <v>83</v>
      </c>
    </row>
    <row r="78" spans="1:1" s="33" customFormat="1" ht="30" customHeight="1" x14ac:dyDescent="0.2">
      <c r="A78" s="256" t="s">
        <v>434</v>
      </c>
    </row>
    <row r="79" spans="1:1" s="33" customFormat="1" ht="24" x14ac:dyDescent="0.2">
      <c r="A79" s="213" t="s">
        <v>435</v>
      </c>
    </row>
    <row r="80" spans="1:1" s="33" customFormat="1" x14ac:dyDescent="0.2"/>
    <row r="81" spans="1:1" s="33" customFormat="1" ht="24" x14ac:dyDescent="0.2">
      <c r="A81" s="179" t="s">
        <v>174</v>
      </c>
    </row>
    <row r="82" spans="1:1" s="33" customFormat="1" x14ac:dyDescent="0.2"/>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sheetData>
  <mergeCells count="1">
    <mergeCell ref="A61:A6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sheetPr>
  <dimension ref="A1:BP94"/>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7.28515625" style="32" customWidth="1"/>
    <col min="2" max="16384" width="9.85546875" style="32"/>
  </cols>
  <sheetData>
    <row r="1" spans="1:68" x14ac:dyDescent="0.2">
      <c r="A1" s="63" t="s">
        <v>61</v>
      </c>
    </row>
    <row r="2" spans="1:68" x14ac:dyDescent="0.2">
      <c r="A2" s="11" t="s">
        <v>185</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rates'!B6*0.85*0.9</f>
        <v>10633.5</v>
      </c>
      <c r="C6" s="57">
        <f>'BAR BB| Open rates'!C6*0.85*0.9</f>
        <v>9868.5</v>
      </c>
      <c r="D6" s="57">
        <f>'BAR BB| Open rates'!D6*0.85*0.9</f>
        <v>10633.5</v>
      </c>
      <c r="E6" s="57">
        <f>'BAR BB| Open rates'!E6*0.85*0.9</f>
        <v>9868.5</v>
      </c>
      <c r="F6" s="57">
        <f>'BAR BB| Open rates'!F6*0.85*0.9</f>
        <v>12699</v>
      </c>
      <c r="G6" s="57">
        <f>'BAR BB| Open rates'!G6*0.85*0.9</f>
        <v>10633.5</v>
      </c>
      <c r="H6" s="57">
        <f>'BAR BB| Open rates'!H6*0.85*0.9</f>
        <v>10633.5</v>
      </c>
      <c r="I6" s="57">
        <f>'BAR BB| Open rates'!I6*0.85*0.9</f>
        <v>15912</v>
      </c>
      <c r="J6" s="57">
        <f>'BAR BB| Open rates'!J6*0.85*0.9</f>
        <v>30523.5</v>
      </c>
      <c r="K6" s="57">
        <f>'BAR BB| Open rates'!K6*0.85*0.9</f>
        <v>12699</v>
      </c>
      <c r="L6" s="57">
        <f>'BAR BB| Open rates'!L6*0.85*0.9</f>
        <v>14382</v>
      </c>
      <c r="M6" s="57">
        <f>'BAR BB| Open rates'!M6*0.85*0.9</f>
        <v>12699</v>
      </c>
      <c r="N6" s="57">
        <f>'BAR BB| Open rates'!N6*0.85*0.9</f>
        <v>15912</v>
      </c>
      <c r="O6" s="57">
        <f>'BAR BB| Open rates'!O6*0.85*0.9</f>
        <v>17442</v>
      </c>
      <c r="P6" s="57">
        <f>'BAR BB| Open rates'!P6*0.85*0.9</f>
        <v>15912</v>
      </c>
      <c r="Q6" s="57">
        <f>'BAR BB| Open rates'!Q6*0.85*0.9</f>
        <v>17442</v>
      </c>
      <c r="R6" s="57">
        <f>'BAR BB| Open rates'!R6*0.85*0.9</f>
        <v>15912</v>
      </c>
      <c r="S6" s="57">
        <f>'BAR BB| Open rates'!S6*0.85*0.9</f>
        <v>17442</v>
      </c>
      <c r="T6" s="57">
        <f>'BAR BB| Open rates'!T6*0.85*0.9</f>
        <v>15912</v>
      </c>
      <c r="U6" s="57">
        <f>'BAR BB| Open rates'!U6*0.85*0.9</f>
        <v>17442</v>
      </c>
      <c r="V6" s="57">
        <f>'BAR BB| Open rates'!V6*0.85*0.9</f>
        <v>15912</v>
      </c>
      <c r="W6" s="57">
        <f>'BAR BB| Open rates'!W6*0.85*0.9</f>
        <v>17442</v>
      </c>
      <c r="X6" s="57">
        <f>'BAR BB| Open rates'!X6*0.85*0.9</f>
        <v>15912</v>
      </c>
      <c r="Y6" s="57">
        <f>'BAR BB| Open rates'!Y6*0.85*0.9</f>
        <v>17442</v>
      </c>
      <c r="Z6" s="57">
        <f>'BAR BB| Open rates'!Z6*0.85*0.9</f>
        <v>15912</v>
      </c>
      <c r="AA6" s="57">
        <f>'BAR BB| Open rates'!AA6*0.85*0.9</f>
        <v>17442</v>
      </c>
      <c r="AB6" s="57">
        <f>'BAR BB| Open rates'!AB6*0.85*0.9</f>
        <v>15912</v>
      </c>
      <c r="AC6" s="57">
        <f>'BAR BB| Open rates'!AC6*0.85*0.9</f>
        <v>17442</v>
      </c>
      <c r="AD6" s="57">
        <f>'BAR BB| Open rates'!AD6*0.85*0.9</f>
        <v>12699</v>
      </c>
      <c r="AE6" s="57">
        <f>'BAR BB| Open rates'!AE6*0.85*0.9</f>
        <v>14382</v>
      </c>
      <c r="AF6" s="57">
        <f>'BAR BB| Open rates'!AF6*0.85*0.9</f>
        <v>12699</v>
      </c>
      <c r="AG6" s="57">
        <f>'BAR BB| Open rates'!AG6*0.85*0.9</f>
        <v>14382</v>
      </c>
      <c r="AH6" s="57">
        <f>'BAR BB| Open rates'!AH6*0.85*0.9</f>
        <v>14382</v>
      </c>
      <c r="AI6" s="57">
        <f>'BAR BB| Open rates'!AI6*0.85*0.9</f>
        <v>12699</v>
      </c>
      <c r="AJ6" s="57">
        <f>'BAR BB| Open rates'!AJ6*0.85*0.9</f>
        <v>14382</v>
      </c>
      <c r="AK6" s="57">
        <f>'BAR BB| Open rates'!AK6*0.85*0.9</f>
        <v>12699</v>
      </c>
      <c r="AL6" s="57">
        <f>'BAR BB| Open rates'!AL6*0.85*0.9</f>
        <v>14382</v>
      </c>
      <c r="AM6" s="57">
        <f>'BAR BB| Open rates'!AM6*0.85*0.9</f>
        <v>12699</v>
      </c>
      <c r="AN6" s="57">
        <f>'BAR BB| Open rates'!AN6*0.85*0.9</f>
        <v>14382</v>
      </c>
      <c r="AO6" s="57">
        <f>'BAR BB| Open rates'!AO6*0.85*0.9</f>
        <v>12699</v>
      </c>
      <c r="AP6" s="57">
        <f>'BAR BB| Open rates'!AP6*0.85*0.9</f>
        <v>11398.5</v>
      </c>
      <c r="AQ6" s="57">
        <f>'BAR BB| Open rates'!AQ6*0.85*0.9</f>
        <v>9868.5</v>
      </c>
      <c r="AR6" s="57">
        <f>'BAR BB| Open rates'!AR6*0.85*0.9</f>
        <v>11398.5</v>
      </c>
      <c r="AS6" s="57">
        <f>'BAR BB| Open rates'!AS6*0.85*0.9</f>
        <v>9868.5</v>
      </c>
      <c r="AT6" s="57">
        <f>'BAR BB| Open rates'!AT6*0.85*0.9</f>
        <v>11398.5</v>
      </c>
      <c r="AU6" s="57">
        <f>'BAR BB| Open rates'!AU6*0.85*0.9</f>
        <v>9868.5</v>
      </c>
      <c r="AV6" s="57">
        <f>'BAR BB| Open rates'!AV6*0.85*0.9</f>
        <v>11398.5</v>
      </c>
      <c r="AW6" s="57">
        <f>'BAR BB| Open rates'!AW6*0.85*0.9</f>
        <v>9868.5</v>
      </c>
      <c r="AX6" s="57">
        <f>'BAR BB| Open rates'!AX6*0.85*0.9</f>
        <v>11398.5</v>
      </c>
      <c r="AY6" s="57">
        <f>'BAR BB| Open rates'!AY6*0.85*0.9</f>
        <v>12699</v>
      </c>
      <c r="AZ6" s="57">
        <f>'BAR BB| Open rates'!AZ6*0.85*0.9</f>
        <v>14382</v>
      </c>
      <c r="BA6" s="57">
        <f>'BAR BB| Open rates'!BA6*0.85*0.9</f>
        <v>9103.5</v>
      </c>
      <c r="BB6" s="57">
        <f>'BAR BB| Open rates'!BB6*0.85*0.9</f>
        <v>9103.5</v>
      </c>
      <c r="BC6" s="57">
        <f>'BAR BB| Open rates'!BC6*0.85*0.9</f>
        <v>9868.5</v>
      </c>
      <c r="BD6" s="57">
        <f>'BAR BB| Open rates'!BD6*0.85*0.9</f>
        <v>9103.5</v>
      </c>
      <c r="BE6" s="57">
        <f>'BAR BB| Open rates'!BE6*0.85*0.9</f>
        <v>9868.5</v>
      </c>
      <c r="BF6" s="57">
        <f>'BAR BB| Open rates'!BF6*0.85*0.9</f>
        <v>9103.5</v>
      </c>
      <c r="BG6" s="57">
        <f>'BAR BB| Open rates'!BG6*0.85*0.9</f>
        <v>9868.5</v>
      </c>
      <c r="BH6" s="57">
        <f>'BAR BB| Open rates'!BH6*0.85*0.9</f>
        <v>9103.5</v>
      </c>
      <c r="BI6" s="57">
        <f>'BAR BB| Open rates'!BI6*0.85*0.9</f>
        <v>9103.5</v>
      </c>
      <c r="BJ6" s="57">
        <f>'BAR BB| Open rates'!BJ6*0.85*0.9</f>
        <v>9868.5</v>
      </c>
      <c r="BK6" s="57">
        <f>'BAR BB| Open rates'!BK6*0.85*0.9</f>
        <v>9103.5</v>
      </c>
      <c r="BL6" s="57">
        <f>'BAR BB| Open rates'!BL6*0.85*0.9</f>
        <v>9868.5</v>
      </c>
      <c r="BM6" s="57">
        <f>'BAR BB| Open rates'!BM6*0.85*0.9</f>
        <v>9103.5</v>
      </c>
      <c r="BN6" s="57">
        <f>'BAR BB| Open rates'!BN6*0.85*0.9</f>
        <v>9868.5</v>
      </c>
      <c r="BO6" s="57">
        <f>'BAR BB| Open rates'!BO6*0.85*0.9</f>
        <v>12699</v>
      </c>
      <c r="BP6" s="57">
        <f>'BAR BB| Open rates'!BP6*0.85*0.9</f>
        <v>14382</v>
      </c>
    </row>
    <row r="7" spans="1:68" s="36" customFormat="1" ht="12" customHeight="1" x14ac:dyDescent="0.2">
      <c r="A7" s="183">
        <v>2</v>
      </c>
      <c r="B7" s="57">
        <f>'BAR BB| Open rates'!B7*0.85*0.9</f>
        <v>12928.5</v>
      </c>
      <c r="C7" s="57">
        <f>'BAR BB| Open rates'!C7*0.85*0.9</f>
        <v>12163.5</v>
      </c>
      <c r="D7" s="57">
        <f>'BAR BB| Open rates'!D7*0.85*0.9</f>
        <v>12928.5</v>
      </c>
      <c r="E7" s="57">
        <f>'BAR BB| Open rates'!E7*0.85*0.9</f>
        <v>12163.5</v>
      </c>
      <c r="F7" s="57">
        <f>'BAR BB| Open rates'!F7*0.85*0.9</f>
        <v>14994</v>
      </c>
      <c r="G7" s="57">
        <f>'BAR BB| Open rates'!G7*0.85*0.9</f>
        <v>12928.5</v>
      </c>
      <c r="H7" s="57">
        <f>'BAR BB| Open rates'!H7*0.85*0.9</f>
        <v>12928.5</v>
      </c>
      <c r="I7" s="57">
        <f>'BAR BB| Open rates'!I7*0.85*0.9</f>
        <v>18207</v>
      </c>
      <c r="J7" s="57">
        <f>'BAR BB| Open rates'!J7*0.85*0.9</f>
        <v>32818.5</v>
      </c>
      <c r="K7" s="57">
        <f>'BAR BB| Open rates'!K7*0.85*0.9</f>
        <v>14994</v>
      </c>
      <c r="L7" s="57">
        <f>'BAR BB| Open rates'!L7*0.85*0.9</f>
        <v>16677</v>
      </c>
      <c r="M7" s="57">
        <f>'BAR BB| Open rates'!M7*0.85*0.9</f>
        <v>14994</v>
      </c>
      <c r="N7" s="57">
        <f>'BAR BB| Open rates'!N7*0.85*0.9</f>
        <v>18207</v>
      </c>
      <c r="O7" s="57">
        <f>'BAR BB| Open rates'!O7*0.85*0.9</f>
        <v>19737</v>
      </c>
      <c r="P7" s="57">
        <f>'BAR BB| Open rates'!P7*0.85*0.9</f>
        <v>18207</v>
      </c>
      <c r="Q7" s="57">
        <f>'BAR BB| Open rates'!Q7*0.85*0.9</f>
        <v>19737</v>
      </c>
      <c r="R7" s="57">
        <f>'BAR BB| Open rates'!R7*0.85*0.9</f>
        <v>18207</v>
      </c>
      <c r="S7" s="57">
        <f>'BAR BB| Open rates'!S7*0.85*0.9</f>
        <v>19737</v>
      </c>
      <c r="T7" s="57">
        <f>'BAR BB| Open rates'!T7*0.85*0.9</f>
        <v>18207</v>
      </c>
      <c r="U7" s="57">
        <f>'BAR BB| Open rates'!U7*0.85*0.9</f>
        <v>19737</v>
      </c>
      <c r="V7" s="57">
        <f>'BAR BB| Open rates'!V7*0.85*0.9</f>
        <v>18207</v>
      </c>
      <c r="W7" s="57">
        <f>'BAR BB| Open rates'!W7*0.85*0.9</f>
        <v>19737</v>
      </c>
      <c r="X7" s="57">
        <f>'BAR BB| Open rates'!X7*0.85*0.9</f>
        <v>18207</v>
      </c>
      <c r="Y7" s="57">
        <f>'BAR BB| Open rates'!Y7*0.85*0.9</f>
        <v>19737</v>
      </c>
      <c r="Z7" s="57">
        <f>'BAR BB| Open rates'!Z7*0.85*0.9</f>
        <v>18207</v>
      </c>
      <c r="AA7" s="57">
        <f>'BAR BB| Open rates'!AA7*0.85*0.9</f>
        <v>19737</v>
      </c>
      <c r="AB7" s="57">
        <f>'BAR BB| Open rates'!AB7*0.85*0.9</f>
        <v>18207</v>
      </c>
      <c r="AC7" s="57">
        <f>'BAR BB| Open rates'!AC7*0.85*0.9</f>
        <v>19737</v>
      </c>
      <c r="AD7" s="57">
        <f>'BAR BB| Open rates'!AD7*0.85*0.9</f>
        <v>14994</v>
      </c>
      <c r="AE7" s="57">
        <f>'BAR BB| Open rates'!AE7*0.85*0.9</f>
        <v>16677</v>
      </c>
      <c r="AF7" s="57">
        <f>'BAR BB| Open rates'!AF7*0.85*0.9</f>
        <v>14994</v>
      </c>
      <c r="AG7" s="57">
        <f>'BAR BB| Open rates'!AG7*0.85*0.9</f>
        <v>16677</v>
      </c>
      <c r="AH7" s="57">
        <f>'BAR BB| Open rates'!AH7*0.85*0.9</f>
        <v>16677</v>
      </c>
      <c r="AI7" s="57">
        <f>'BAR BB| Open rates'!AI7*0.85*0.9</f>
        <v>14994</v>
      </c>
      <c r="AJ7" s="57">
        <f>'BAR BB| Open rates'!AJ7*0.85*0.9</f>
        <v>16677</v>
      </c>
      <c r="AK7" s="57">
        <f>'BAR BB| Open rates'!AK7*0.85*0.9</f>
        <v>14994</v>
      </c>
      <c r="AL7" s="57">
        <f>'BAR BB| Open rates'!AL7*0.85*0.9</f>
        <v>16677</v>
      </c>
      <c r="AM7" s="57">
        <f>'BAR BB| Open rates'!AM7*0.85*0.9</f>
        <v>14994</v>
      </c>
      <c r="AN7" s="57">
        <f>'BAR BB| Open rates'!AN7*0.85*0.9</f>
        <v>16677</v>
      </c>
      <c r="AO7" s="57">
        <f>'BAR BB| Open rates'!AO7*0.85*0.9</f>
        <v>14994</v>
      </c>
      <c r="AP7" s="57">
        <f>'BAR BB| Open rates'!AP7*0.85*0.9</f>
        <v>13693.5</v>
      </c>
      <c r="AQ7" s="57">
        <f>'BAR BB| Open rates'!AQ7*0.85*0.9</f>
        <v>12163.5</v>
      </c>
      <c r="AR7" s="57">
        <f>'BAR BB| Open rates'!AR7*0.85*0.9</f>
        <v>13693.5</v>
      </c>
      <c r="AS7" s="57">
        <f>'BAR BB| Open rates'!AS7*0.85*0.9</f>
        <v>12163.5</v>
      </c>
      <c r="AT7" s="57">
        <f>'BAR BB| Open rates'!AT7*0.85*0.9</f>
        <v>13693.5</v>
      </c>
      <c r="AU7" s="57">
        <f>'BAR BB| Open rates'!AU7*0.85*0.9</f>
        <v>12163.5</v>
      </c>
      <c r="AV7" s="57">
        <f>'BAR BB| Open rates'!AV7*0.85*0.9</f>
        <v>13693.5</v>
      </c>
      <c r="AW7" s="57">
        <f>'BAR BB| Open rates'!AW7*0.85*0.9</f>
        <v>12163.5</v>
      </c>
      <c r="AX7" s="57">
        <f>'BAR BB| Open rates'!AX7*0.85*0.9</f>
        <v>13693.5</v>
      </c>
      <c r="AY7" s="57">
        <f>'BAR BB| Open rates'!AY7*0.85*0.9</f>
        <v>14994</v>
      </c>
      <c r="AZ7" s="57">
        <f>'BAR BB| Open rates'!AZ7*0.85*0.9</f>
        <v>16677</v>
      </c>
      <c r="BA7" s="57">
        <f>'BAR BB| Open rates'!BA7*0.85*0.9</f>
        <v>11398.5</v>
      </c>
      <c r="BB7" s="57">
        <f>'BAR BB| Open rates'!BB7*0.85*0.9</f>
        <v>11398.5</v>
      </c>
      <c r="BC7" s="57">
        <f>'BAR BB| Open rates'!BC7*0.85*0.9</f>
        <v>12163.5</v>
      </c>
      <c r="BD7" s="57">
        <f>'BAR BB| Open rates'!BD7*0.85*0.9</f>
        <v>11398.5</v>
      </c>
      <c r="BE7" s="57">
        <f>'BAR BB| Open rates'!BE7*0.85*0.9</f>
        <v>12163.5</v>
      </c>
      <c r="BF7" s="57">
        <f>'BAR BB| Open rates'!BF7*0.85*0.9</f>
        <v>11398.5</v>
      </c>
      <c r="BG7" s="57">
        <f>'BAR BB| Open rates'!BG7*0.85*0.9</f>
        <v>12163.5</v>
      </c>
      <c r="BH7" s="57">
        <f>'BAR BB| Open rates'!BH7*0.85*0.9</f>
        <v>11398.5</v>
      </c>
      <c r="BI7" s="57">
        <f>'BAR BB| Open rates'!BI7*0.85*0.9</f>
        <v>11398.5</v>
      </c>
      <c r="BJ7" s="57">
        <f>'BAR BB| Open rates'!BJ7*0.85*0.9</f>
        <v>12163.5</v>
      </c>
      <c r="BK7" s="57">
        <f>'BAR BB| Open rates'!BK7*0.85*0.9</f>
        <v>11398.5</v>
      </c>
      <c r="BL7" s="57">
        <f>'BAR BB| Open rates'!BL7*0.85*0.9</f>
        <v>12163.5</v>
      </c>
      <c r="BM7" s="57">
        <f>'BAR BB| Open rates'!BM7*0.85*0.9</f>
        <v>11398.5</v>
      </c>
      <c r="BN7" s="57">
        <f>'BAR BB| Open rates'!BN7*0.85*0.9</f>
        <v>12163.5</v>
      </c>
      <c r="BO7" s="57">
        <f>'BAR BB| Open rates'!BO7*0.85*0.9</f>
        <v>14994</v>
      </c>
      <c r="BP7" s="57">
        <f>'BAR BB| Open rates'!BP7*0.85*0.9</f>
        <v>16677</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rates'!B9*0.85*0.9</f>
        <v>12163.5</v>
      </c>
      <c r="C9" s="57">
        <f>'BAR BB| Open rates'!C9*0.85*0.9</f>
        <v>11398.5</v>
      </c>
      <c r="D9" s="57">
        <f>'BAR BB| Open rates'!D9*0.85*0.9</f>
        <v>12163.5</v>
      </c>
      <c r="E9" s="57">
        <f>'BAR BB| Open rates'!E9*0.85*0.9</f>
        <v>11398.5</v>
      </c>
      <c r="F9" s="57">
        <f>'BAR BB| Open rates'!F9*0.85*0.9</f>
        <v>14229</v>
      </c>
      <c r="G9" s="57">
        <f>'BAR BB| Open rates'!G9*0.85*0.9</f>
        <v>12163.5</v>
      </c>
      <c r="H9" s="57">
        <f>'BAR BB| Open rates'!H9*0.85*0.9</f>
        <v>12928.5</v>
      </c>
      <c r="I9" s="57">
        <f>'BAR BB| Open rates'!I9*0.85*0.9</f>
        <v>18207</v>
      </c>
      <c r="J9" s="57">
        <f>'BAR BB| Open rates'!J9*0.85*0.9</f>
        <v>32818.5</v>
      </c>
      <c r="K9" s="57">
        <f>'BAR BB| Open rates'!K9*0.85*0.9</f>
        <v>14994</v>
      </c>
      <c r="L9" s="57">
        <f>'BAR BB| Open rates'!L9*0.85*0.9</f>
        <v>16677</v>
      </c>
      <c r="M9" s="57">
        <f>'BAR BB| Open rates'!M9*0.85*0.9</f>
        <v>14994</v>
      </c>
      <c r="N9" s="57">
        <f>'BAR BB| Open rates'!N9*0.85*0.9</f>
        <v>18207</v>
      </c>
      <c r="O9" s="57">
        <f>'BAR BB| Open rates'!O9*0.85*0.9</f>
        <v>19737</v>
      </c>
      <c r="P9" s="57">
        <f>'BAR BB| Open rates'!P9*0.85*0.9</f>
        <v>18207</v>
      </c>
      <c r="Q9" s="57">
        <f>'BAR BB| Open rates'!Q9*0.85*0.9</f>
        <v>19737</v>
      </c>
      <c r="R9" s="57">
        <f>'BAR BB| Open rates'!R9*0.85*0.9</f>
        <v>18207</v>
      </c>
      <c r="S9" s="57">
        <f>'BAR BB| Open rates'!S9*0.85*0.9</f>
        <v>19737</v>
      </c>
      <c r="T9" s="57">
        <f>'BAR BB| Open rates'!T9*0.85*0.9</f>
        <v>18207</v>
      </c>
      <c r="U9" s="57">
        <f>'BAR BB| Open rates'!U9*0.85*0.9</f>
        <v>19737</v>
      </c>
      <c r="V9" s="57">
        <f>'BAR BB| Open rates'!V9*0.85*0.9</f>
        <v>18207</v>
      </c>
      <c r="W9" s="57">
        <f>'BAR BB| Open rates'!W9*0.85*0.9</f>
        <v>19737</v>
      </c>
      <c r="X9" s="57">
        <f>'BAR BB| Open rates'!X9*0.85*0.9</f>
        <v>18207</v>
      </c>
      <c r="Y9" s="57">
        <f>'BAR BB| Open rates'!Y9*0.85*0.9</f>
        <v>19737</v>
      </c>
      <c r="Z9" s="57">
        <f>'BAR BB| Open rates'!Z9*0.85*0.9</f>
        <v>18207</v>
      </c>
      <c r="AA9" s="57">
        <f>'BAR BB| Open rates'!AA9*0.85*0.9</f>
        <v>19737</v>
      </c>
      <c r="AB9" s="57">
        <f>'BAR BB| Open rates'!AB9*0.85*0.9</f>
        <v>18207</v>
      </c>
      <c r="AC9" s="57">
        <f>'BAR BB| Open rates'!AC9*0.85*0.9</f>
        <v>19737</v>
      </c>
      <c r="AD9" s="57">
        <f>'BAR BB| Open rates'!AD9*0.85*0.9</f>
        <v>14994</v>
      </c>
      <c r="AE9" s="57">
        <f>'BAR BB| Open rates'!AE9*0.85*0.9</f>
        <v>16677</v>
      </c>
      <c r="AF9" s="57">
        <f>'BAR BB| Open rates'!AF9*0.85*0.9</f>
        <v>14994</v>
      </c>
      <c r="AG9" s="57">
        <f>'BAR BB| Open rates'!AG9*0.85*0.9</f>
        <v>16677</v>
      </c>
      <c r="AH9" s="57">
        <f>'BAR BB| Open rates'!AH9*0.85*0.9</f>
        <v>16677</v>
      </c>
      <c r="AI9" s="57">
        <f>'BAR BB| Open rates'!AI9*0.85*0.9</f>
        <v>14994</v>
      </c>
      <c r="AJ9" s="57">
        <f>'BAR BB| Open rates'!AJ9*0.85*0.9</f>
        <v>16677</v>
      </c>
      <c r="AK9" s="57">
        <f>'BAR BB| Open rates'!AK9*0.85*0.9</f>
        <v>14994</v>
      </c>
      <c r="AL9" s="57">
        <f>'BAR BB| Open rates'!AL9*0.85*0.9</f>
        <v>16677</v>
      </c>
      <c r="AM9" s="57">
        <f>'BAR BB| Open rates'!AM9*0.85*0.9</f>
        <v>14994</v>
      </c>
      <c r="AN9" s="57">
        <f>'BAR BB| Open rates'!AN9*0.85*0.9</f>
        <v>16677</v>
      </c>
      <c r="AO9" s="57">
        <f>'BAR BB| Open rates'!AO9*0.85*0.9</f>
        <v>14994</v>
      </c>
      <c r="AP9" s="57">
        <f>'BAR BB| Open rates'!AP9*0.85*0.9</f>
        <v>13693.5</v>
      </c>
      <c r="AQ9" s="57">
        <f>'BAR BB| Open rates'!AQ9*0.85*0.9</f>
        <v>12163.5</v>
      </c>
      <c r="AR9" s="57">
        <f>'BAR BB| Open rates'!AR9*0.85*0.9</f>
        <v>13693.5</v>
      </c>
      <c r="AS9" s="57">
        <f>'BAR BB| Open rates'!AS9*0.85*0.9</f>
        <v>12163.5</v>
      </c>
      <c r="AT9" s="57">
        <f>'BAR BB| Open rates'!AT9*0.85*0.9</f>
        <v>13693.5</v>
      </c>
      <c r="AU9" s="57">
        <f>'BAR BB| Open rates'!AU9*0.85*0.9</f>
        <v>12163.5</v>
      </c>
      <c r="AV9" s="57">
        <f>'BAR BB| Open rates'!AV9*0.85*0.9</f>
        <v>13693.5</v>
      </c>
      <c r="AW9" s="57">
        <f>'BAR BB| Open rates'!AW9*0.85*0.9</f>
        <v>12163.5</v>
      </c>
      <c r="AX9" s="57">
        <f>'BAR BB| Open rates'!AX9*0.85*0.9</f>
        <v>13693.5</v>
      </c>
      <c r="AY9" s="57">
        <f>'BAR BB| Open rates'!AY9*0.85*0.9</f>
        <v>14994</v>
      </c>
      <c r="AZ9" s="57">
        <f>'BAR BB| Open rates'!AZ9*0.85*0.9</f>
        <v>16677</v>
      </c>
      <c r="BA9" s="57">
        <f>'BAR BB| Open rates'!BA9*0.85*0.9</f>
        <v>11398.5</v>
      </c>
      <c r="BB9" s="57">
        <f>'BAR BB| Open rates'!BB9*0.85*0.9</f>
        <v>10633.5</v>
      </c>
      <c r="BC9" s="57">
        <f>'BAR BB| Open rates'!BC9*0.85*0.9</f>
        <v>11398.5</v>
      </c>
      <c r="BD9" s="57">
        <f>'BAR BB| Open rates'!BD9*0.85*0.9</f>
        <v>10633.5</v>
      </c>
      <c r="BE9" s="57">
        <f>'BAR BB| Open rates'!BE9*0.85*0.9</f>
        <v>11398.5</v>
      </c>
      <c r="BF9" s="57">
        <f>'BAR BB| Open rates'!BF9*0.85*0.9</f>
        <v>10633.5</v>
      </c>
      <c r="BG9" s="57">
        <f>'BAR BB| Open rates'!BG9*0.85*0.9</f>
        <v>11398.5</v>
      </c>
      <c r="BH9" s="57">
        <f>'BAR BB| Open rates'!BH9*0.85*0.9</f>
        <v>10633.5</v>
      </c>
      <c r="BI9" s="57">
        <f>'BAR BB| Open rates'!BI9*0.85*0.9</f>
        <v>10633.5</v>
      </c>
      <c r="BJ9" s="57">
        <f>'BAR BB| Open rates'!BJ9*0.85*0.9</f>
        <v>11398.5</v>
      </c>
      <c r="BK9" s="57">
        <f>'BAR BB| Open rates'!BK9*0.85*0.9</f>
        <v>10633.5</v>
      </c>
      <c r="BL9" s="57">
        <f>'BAR BB| Open rates'!BL9*0.85*0.9</f>
        <v>11398.5</v>
      </c>
      <c r="BM9" s="57">
        <f>'BAR BB| Open rates'!BM9*0.85*0.9</f>
        <v>10633.5</v>
      </c>
      <c r="BN9" s="57">
        <f>'BAR BB| Open rates'!BN9*0.85*0.9</f>
        <v>11398.5</v>
      </c>
      <c r="BO9" s="57">
        <f>'BAR BB| Open rates'!BO9*0.85*0.9</f>
        <v>14229</v>
      </c>
      <c r="BP9" s="57">
        <f>'BAR BB| Open rates'!BP9*0.85*0.9</f>
        <v>15912</v>
      </c>
    </row>
    <row r="10" spans="1:68" s="36" customFormat="1" ht="12" customHeight="1" x14ac:dyDescent="0.2">
      <c r="A10" s="237">
        <v>2</v>
      </c>
      <c r="B10" s="57">
        <f>'BAR BB| Open rates'!B10*0.85*0.9</f>
        <v>14458.5</v>
      </c>
      <c r="C10" s="57">
        <f>'BAR BB| Open rates'!C10*0.85*0.9</f>
        <v>13693.5</v>
      </c>
      <c r="D10" s="57">
        <f>'BAR BB| Open rates'!D10*0.85*0.9</f>
        <v>14458.5</v>
      </c>
      <c r="E10" s="57">
        <f>'BAR BB| Open rates'!E10*0.85*0.9</f>
        <v>13693.5</v>
      </c>
      <c r="F10" s="57">
        <f>'BAR BB| Open rates'!F10*0.85*0.9</f>
        <v>16524</v>
      </c>
      <c r="G10" s="57">
        <f>'BAR BB| Open rates'!G10*0.85*0.9</f>
        <v>14458.5</v>
      </c>
      <c r="H10" s="57">
        <f>'BAR BB| Open rates'!H10*0.85*0.9</f>
        <v>15223.5</v>
      </c>
      <c r="I10" s="57">
        <f>'BAR BB| Open rates'!I10*0.85*0.9</f>
        <v>20502</v>
      </c>
      <c r="J10" s="57">
        <f>'BAR BB| Open rates'!J10*0.85*0.9</f>
        <v>35113.5</v>
      </c>
      <c r="K10" s="57">
        <f>'BAR BB| Open rates'!K10*0.85*0.9</f>
        <v>17289</v>
      </c>
      <c r="L10" s="57">
        <f>'BAR BB| Open rates'!L10*0.85*0.9</f>
        <v>18972</v>
      </c>
      <c r="M10" s="57">
        <f>'BAR BB| Open rates'!M10*0.85*0.9</f>
        <v>17289</v>
      </c>
      <c r="N10" s="57">
        <f>'BAR BB| Open rates'!N10*0.85*0.9</f>
        <v>20502</v>
      </c>
      <c r="O10" s="57">
        <f>'BAR BB| Open rates'!O10*0.85*0.9</f>
        <v>22032</v>
      </c>
      <c r="P10" s="57">
        <f>'BAR BB| Open rates'!P10*0.85*0.9</f>
        <v>20502</v>
      </c>
      <c r="Q10" s="57">
        <f>'BAR BB| Open rates'!Q10*0.85*0.9</f>
        <v>22032</v>
      </c>
      <c r="R10" s="57">
        <f>'BAR BB| Open rates'!R10*0.85*0.9</f>
        <v>20502</v>
      </c>
      <c r="S10" s="57">
        <f>'BAR BB| Open rates'!S10*0.85*0.9</f>
        <v>22032</v>
      </c>
      <c r="T10" s="57">
        <f>'BAR BB| Open rates'!T10*0.85*0.9</f>
        <v>20502</v>
      </c>
      <c r="U10" s="57">
        <f>'BAR BB| Open rates'!U10*0.85*0.9</f>
        <v>22032</v>
      </c>
      <c r="V10" s="57">
        <f>'BAR BB| Open rates'!V10*0.85*0.9</f>
        <v>20502</v>
      </c>
      <c r="W10" s="57">
        <f>'BAR BB| Open rates'!W10*0.85*0.9</f>
        <v>22032</v>
      </c>
      <c r="X10" s="57">
        <f>'BAR BB| Open rates'!X10*0.85*0.9</f>
        <v>20502</v>
      </c>
      <c r="Y10" s="57">
        <f>'BAR BB| Open rates'!Y10*0.85*0.9</f>
        <v>22032</v>
      </c>
      <c r="Z10" s="57">
        <f>'BAR BB| Open rates'!Z10*0.85*0.9</f>
        <v>20502</v>
      </c>
      <c r="AA10" s="57">
        <f>'BAR BB| Open rates'!AA10*0.85*0.9</f>
        <v>22032</v>
      </c>
      <c r="AB10" s="57">
        <f>'BAR BB| Open rates'!AB10*0.85*0.9</f>
        <v>20502</v>
      </c>
      <c r="AC10" s="57">
        <f>'BAR BB| Open rates'!AC10*0.85*0.9</f>
        <v>22032</v>
      </c>
      <c r="AD10" s="57">
        <f>'BAR BB| Open rates'!AD10*0.85*0.9</f>
        <v>17289</v>
      </c>
      <c r="AE10" s="57">
        <f>'BAR BB| Open rates'!AE10*0.85*0.9</f>
        <v>18972</v>
      </c>
      <c r="AF10" s="57">
        <f>'BAR BB| Open rates'!AF10*0.85*0.9</f>
        <v>17289</v>
      </c>
      <c r="AG10" s="57">
        <f>'BAR BB| Open rates'!AG10*0.85*0.9</f>
        <v>18972</v>
      </c>
      <c r="AH10" s="57">
        <f>'BAR BB| Open rates'!AH10*0.85*0.9</f>
        <v>18972</v>
      </c>
      <c r="AI10" s="57">
        <f>'BAR BB| Open rates'!AI10*0.85*0.9</f>
        <v>17289</v>
      </c>
      <c r="AJ10" s="57">
        <f>'BAR BB| Open rates'!AJ10*0.85*0.9</f>
        <v>18972</v>
      </c>
      <c r="AK10" s="57">
        <f>'BAR BB| Open rates'!AK10*0.85*0.9</f>
        <v>17289</v>
      </c>
      <c r="AL10" s="57">
        <f>'BAR BB| Open rates'!AL10*0.85*0.9</f>
        <v>18972</v>
      </c>
      <c r="AM10" s="57">
        <f>'BAR BB| Open rates'!AM10*0.85*0.9</f>
        <v>17289</v>
      </c>
      <c r="AN10" s="57">
        <f>'BAR BB| Open rates'!AN10*0.85*0.9</f>
        <v>18972</v>
      </c>
      <c r="AO10" s="57">
        <f>'BAR BB| Open rates'!AO10*0.85*0.9</f>
        <v>17289</v>
      </c>
      <c r="AP10" s="57">
        <f>'BAR BB| Open rates'!AP10*0.85*0.9</f>
        <v>15988.5</v>
      </c>
      <c r="AQ10" s="57">
        <f>'BAR BB| Open rates'!AQ10*0.85*0.9</f>
        <v>14458.5</v>
      </c>
      <c r="AR10" s="57">
        <f>'BAR BB| Open rates'!AR10*0.85*0.9</f>
        <v>15988.5</v>
      </c>
      <c r="AS10" s="57">
        <f>'BAR BB| Open rates'!AS10*0.85*0.9</f>
        <v>14458.5</v>
      </c>
      <c r="AT10" s="57">
        <f>'BAR BB| Open rates'!AT10*0.85*0.9</f>
        <v>15988.5</v>
      </c>
      <c r="AU10" s="57">
        <f>'BAR BB| Open rates'!AU10*0.85*0.9</f>
        <v>14458.5</v>
      </c>
      <c r="AV10" s="57">
        <f>'BAR BB| Open rates'!AV10*0.85*0.9</f>
        <v>15988.5</v>
      </c>
      <c r="AW10" s="57">
        <f>'BAR BB| Open rates'!AW10*0.85*0.9</f>
        <v>14458.5</v>
      </c>
      <c r="AX10" s="57">
        <f>'BAR BB| Open rates'!AX10*0.85*0.9</f>
        <v>15988.5</v>
      </c>
      <c r="AY10" s="57">
        <f>'BAR BB| Open rates'!AY10*0.85*0.9</f>
        <v>17289</v>
      </c>
      <c r="AZ10" s="57">
        <f>'BAR BB| Open rates'!AZ10*0.85*0.9</f>
        <v>18972</v>
      </c>
      <c r="BA10" s="57">
        <f>'BAR BB| Open rates'!BA10*0.85*0.9</f>
        <v>13693.5</v>
      </c>
      <c r="BB10" s="57">
        <f>'BAR BB| Open rates'!BB10*0.85*0.9</f>
        <v>12928.5</v>
      </c>
      <c r="BC10" s="57">
        <f>'BAR BB| Open rates'!BC10*0.85*0.9</f>
        <v>13693.5</v>
      </c>
      <c r="BD10" s="57">
        <f>'BAR BB| Open rates'!BD10*0.85*0.9</f>
        <v>12928.5</v>
      </c>
      <c r="BE10" s="57">
        <f>'BAR BB| Open rates'!BE10*0.85*0.9</f>
        <v>13693.5</v>
      </c>
      <c r="BF10" s="57">
        <f>'BAR BB| Open rates'!BF10*0.85*0.9</f>
        <v>12928.5</v>
      </c>
      <c r="BG10" s="57">
        <f>'BAR BB| Open rates'!BG10*0.85*0.9</f>
        <v>13693.5</v>
      </c>
      <c r="BH10" s="57">
        <f>'BAR BB| Open rates'!BH10*0.85*0.9</f>
        <v>12928.5</v>
      </c>
      <c r="BI10" s="57">
        <f>'BAR BB| Open rates'!BI10*0.85*0.9</f>
        <v>12928.5</v>
      </c>
      <c r="BJ10" s="57">
        <f>'BAR BB| Open rates'!BJ10*0.85*0.9</f>
        <v>13693.5</v>
      </c>
      <c r="BK10" s="57">
        <f>'BAR BB| Open rates'!BK10*0.85*0.9</f>
        <v>12928.5</v>
      </c>
      <c r="BL10" s="57">
        <f>'BAR BB| Open rates'!BL10*0.85*0.9</f>
        <v>13693.5</v>
      </c>
      <c r="BM10" s="57">
        <f>'BAR BB| Open rates'!BM10*0.85*0.9</f>
        <v>12928.5</v>
      </c>
      <c r="BN10" s="57">
        <f>'BAR BB| Open rates'!BN10*0.85*0.9</f>
        <v>13693.5</v>
      </c>
      <c r="BO10" s="57">
        <f>'BAR BB| Open rates'!BO10*0.85*0.9</f>
        <v>16524</v>
      </c>
      <c r="BP10" s="57">
        <f>'BAR BB| Open rates'!BP10*0.85*0.9</f>
        <v>18207</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rates'!B12*0.85*0.9</f>
        <v>15912</v>
      </c>
      <c r="C12" s="57">
        <f>'BAR BB| Open rates'!C12*0.85*0.9</f>
        <v>15147</v>
      </c>
      <c r="D12" s="57">
        <f>'BAR BB| Open rates'!D12*0.85*0.9</f>
        <v>15912</v>
      </c>
      <c r="E12" s="57">
        <f>'BAR BB| Open rates'!E12*0.85*0.9</f>
        <v>15147</v>
      </c>
      <c r="F12" s="57">
        <f>'BAR BB| Open rates'!F12*0.85*0.9</f>
        <v>17977.5</v>
      </c>
      <c r="G12" s="57">
        <f>'BAR BB| Open rates'!G12*0.85*0.9</f>
        <v>15912</v>
      </c>
      <c r="H12" s="57">
        <f>'BAR BB| Open rates'!H12*0.85*0.9</f>
        <v>15912</v>
      </c>
      <c r="I12" s="57">
        <f>'BAR BB| Open rates'!I12*0.85*0.9</f>
        <v>21190.5</v>
      </c>
      <c r="J12" s="57">
        <f>'BAR BB| Open rates'!J12*0.85*0.9</f>
        <v>35802</v>
      </c>
      <c r="K12" s="57">
        <f>'BAR BB| Open rates'!K12*0.85*0.9</f>
        <v>17977.5</v>
      </c>
      <c r="L12" s="57">
        <f>'BAR BB| Open rates'!L12*0.85*0.9</f>
        <v>19660.5</v>
      </c>
      <c r="M12" s="57">
        <f>'BAR BB| Open rates'!M12*0.85*0.9</f>
        <v>17977.5</v>
      </c>
      <c r="N12" s="57">
        <f>'BAR BB| Open rates'!N12*0.85*0.9</f>
        <v>21190.5</v>
      </c>
      <c r="O12" s="57">
        <f>'BAR BB| Open rates'!O12*0.85*0.9</f>
        <v>22720.5</v>
      </c>
      <c r="P12" s="57">
        <f>'BAR BB| Open rates'!P12*0.85*0.9</f>
        <v>21190.5</v>
      </c>
      <c r="Q12" s="57">
        <f>'BAR BB| Open rates'!Q12*0.85*0.9</f>
        <v>22720.5</v>
      </c>
      <c r="R12" s="57">
        <f>'BAR BB| Open rates'!R12*0.85*0.9</f>
        <v>21190.5</v>
      </c>
      <c r="S12" s="57">
        <f>'BAR BB| Open rates'!S12*0.85*0.9</f>
        <v>22720.5</v>
      </c>
      <c r="T12" s="57">
        <f>'BAR BB| Open rates'!T12*0.85*0.9</f>
        <v>21190.5</v>
      </c>
      <c r="U12" s="57">
        <f>'BAR BB| Open rates'!U12*0.85*0.9</f>
        <v>22720.5</v>
      </c>
      <c r="V12" s="57">
        <f>'BAR BB| Open rates'!V12*0.85*0.9</f>
        <v>21190.5</v>
      </c>
      <c r="W12" s="57">
        <f>'BAR BB| Open rates'!W12*0.85*0.9</f>
        <v>22720.5</v>
      </c>
      <c r="X12" s="57">
        <f>'BAR BB| Open rates'!X12*0.85*0.9</f>
        <v>21190.5</v>
      </c>
      <c r="Y12" s="57">
        <f>'BAR BB| Open rates'!Y12*0.85*0.9</f>
        <v>22720.5</v>
      </c>
      <c r="Z12" s="57">
        <f>'BAR BB| Open rates'!Z12*0.85*0.9</f>
        <v>21190.5</v>
      </c>
      <c r="AA12" s="57">
        <f>'BAR BB| Open rates'!AA12*0.85*0.9</f>
        <v>22720.5</v>
      </c>
      <c r="AB12" s="57">
        <f>'BAR BB| Open rates'!AB12*0.85*0.9</f>
        <v>21190.5</v>
      </c>
      <c r="AC12" s="57">
        <f>'BAR BB| Open rates'!AC12*0.85*0.9</f>
        <v>22720.5</v>
      </c>
      <c r="AD12" s="57">
        <f>'BAR BB| Open rates'!AD12*0.85*0.9</f>
        <v>17977.5</v>
      </c>
      <c r="AE12" s="57">
        <f>'BAR BB| Open rates'!AE12*0.85*0.9</f>
        <v>19660.5</v>
      </c>
      <c r="AF12" s="57">
        <f>'BAR BB| Open rates'!AF12*0.85*0.9</f>
        <v>17977.5</v>
      </c>
      <c r="AG12" s="57">
        <f>'BAR BB| Open rates'!AG12*0.85*0.9</f>
        <v>19660.5</v>
      </c>
      <c r="AH12" s="57">
        <f>'BAR BB| Open rates'!AH12*0.85*0.9</f>
        <v>19660.5</v>
      </c>
      <c r="AI12" s="57">
        <f>'BAR BB| Open rates'!AI12*0.85*0.9</f>
        <v>17977.5</v>
      </c>
      <c r="AJ12" s="57">
        <f>'BAR BB| Open rates'!AJ12*0.85*0.9</f>
        <v>19660.5</v>
      </c>
      <c r="AK12" s="57">
        <f>'BAR BB| Open rates'!AK12*0.85*0.9</f>
        <v>17977.5</v>
      </c>
      <c r="AL12" s="57">
        <f>'BAR BB| Open rates'!AL12*0.85*0.9</f>
        <v>19660.5</v>
      </c>
      <c r="AM12" s="57">
        <f>'BAR BB| Open rates'!AM12*0.85*0.9</f>
        <v>17977.5</v>
      </c>
      <c r="AN12" s="57">
        <f>'BAR BB| Open rates'!AN12*0.85*0.9</f>
        <v>19660.5</v>
      </c>
      <c r="AO12" s="57">
        <f>'BAR BB| Open rates'!AO12*0.85*0.9</f>
        <v>17977.5</v>
      </c>
      <c r="AP12" s="57">
        <f>'BAR BB| Open rates'!AP12*0.85*0.9</f>
        <v>16677</v>
      </c>
      <c r="AQ12" s="57">
        <f>'BAR BB| Open rates'!AQ12*0.85*0.9</f>
        <v>15147</v>
      </c>
      <c r="AR12" s="57">
        <f>'BAR BB| Open rates'!AR12*0.85*0.9</f>
        <v>16677</v>
      </c>
      <c r="AS12" s="57">
        <f>'BAR BB| Open rates'!AS12*0.85*0.9</f>
        <v>15147</v>
      </c>
      <c r="AT12" s="57">
        <f>'BAR BB| Open rates'!AT12*0.85*0.9</f>
        <v>16677</v>
      </c>
      <c r="AU12" s="57">
        <f>'BAR BB| Open rates'!AU12*0.85*0.9</f>
        <v>15147</v>
      </c>
      <c r="AV12" s="57">
        <f>'BAR BB| Open rates'!AV12*0.85*0.9</f>
        <v>16677</v>
      </c>
      <c r="AW12" s="57">
        <f>'BAR BB| Open rates'!AW12*0.85*0.9</f>
        <v>15147</v>
      </c>
      <c r="AX12" s="57">
        <f>'BAR BB| Open rates'!AX12*0.85*0.9</f>
        <v>16677</v>
      </c>
      <c r="AY12" s="57">
        <f>'BAR BB| Open rates'!AY12*0.85*0.9</f>
        <v>17977.5</v>
      </c>
      <c r="AZ12" s="57">
        <f>'BAR BB| Open rates'!AZ12*0.85*0.9</f>
        <v>19660.5</v>
      </c>
      <c r="BA12" s="57">
        <f>'BAR BB| Open rates'!BA12*0.85*0.9</f>
        <v>14382</v>
      </c>
      <c r="BB12" s="57">
        <f>'BAR BB| Open rates'!BB12*0.85*0.9</f>
        <v>13617</v>
      </c>
      <c r="BC12" s="57">
        <f>'BAR BB| Open rates'!BC12*0.85*0.9</f>
        <v>14382</v>
      </c>
      <c r="BD12" s="57">
        <f>'BAR BB| Open rates'!BD12*0.85*0.9</f>
        <v>13617</v>
      </c>
      <c r="BE12" s="57">
        <f>'BAR BB| Open rates'!BE12*0.85*0.9</f>
        <v>14382</v>
      </c>
      <c r="BF12" s="57">
        <f>'BAR BB| Open rates'!BF12*0.85*0.9</f>
        <v>13617</v>
      </c>
      <c r="BG12" s="57">
        <f>'BAR BB| Open rates'!BG12*0.85*0.9</f>
        <v>14382</v>
      </c>
      <c r="BH12" s="57">
        <f>'BAR BB| Open rates'!BH12*0.85*0.9</f>
        <v>13617</v>
      </c>
      <c r="BI12" s="57">
        <f>'BAR BB| Open rates'!BI12*0.85*0.9</f>
        <v>13617</v>
      </c>
      <c r="BJ12" s="57">
        <f>'BAR BB| Open rates'!BJ12*0.85*0.9</f>
        <v>14382</v>
      </c>
      <c r="BK12" s="57">
        <f>'BAR BB| Open rates'!BK12*0.85*0.9</f>
        <v>13617</v>
      </c>
      <c r="BL12" s="57">
        <f>'BAR BB| Open rates'!BL12*0.85*0.9</f>
        <v>14382</v>
      </c>
      <c r="BM12" s="57">
        <f>'BAR BB| Open rates'!BM12*0.85*0.9</f>
        <v>13617</v>
      </c>
      <c r="BN12" s="57">
        <f>'BAR BB| Open rates'!BN12*0.85*0.9</f>
        <v>14382</v>
      </c>
      <c r="BO12" s="57">
        <f>'BAR BB| Open rates'!BO12*0.85*0.9</f>
        <v>17212.5</v>
      </c>
      <c r="BP12" s="57">
        <f>'BAR BB| Open rates'!BP12*0.85*0.9</f>
        <v>18895.5</v>
      </c>
    </row>
    <row r="13" spans="1:68" s="36" customFormat="1" ht="12" customHeight="1" x14ac:dyDescent="0.2">
      <c r="A13" s="237">
        <v>2</v>
      </c>
      <c r="B13" s="57">
        <f>'BAR BB| Open rates'!B13*0.85*0.9</f>
        <v>18207</v>
      </c>
      <c r="C13" s="57">
        <f>'BAR BB| Open rates'!C13*0.85*0.9</f>
        <v>17442</v>
      </c>
      <c r="D13" s="57">
        <f>'BAR BB| Open rates'!D13*0.85*0.9</f>
        <v>18207</v>
      </c>
      <c r="E13" s="57">
        <f>'BAR BB| Open rates'!E13*0.85*0.9</f>
        <v>17442</v>
      </c>
      <c r="F13" s="57">
        <f>'BAR BB| Open rates'!F13*0.85*0.9</f>
        <v>20272.5</v>
      </c>
      <c r="G13" s="57">
        <f>'BAR BB| Open rates'!G13*0.85*0.9</f>
        <v>18207</v>
      </c>
      <c r="H13" s="57">
        <f>'BAR BB| Open rates'!H13*0.85*0.9</f>
        <v>18207</v>
      </c>
      <c r="I13" s="57">
        <f>'BAR BB| Open rates'!I13*0.85*0.9</f>
        <v>23485.5</v>
      </c>
      <c r="J13" s="57">
        <f>'BAR BB| Open rates'!J13*0.85*0.9</f>
        <v>38097</v>
      </c>
      <c r="K13" s="57">
        <f>'BAR BB| Open rates'!K13*0.85*0.9</f>
        <v>20272.5</v>
      </c>
      <c r="L13" s="57">
        <f>'BAR BB| Open rates'!L13*0.85*0.9</f>
        <v>21955.5</v>
      </c>
      <c r="M13" s="57">
        <f>'BAR BB| Open rates'!M13*0.85*0.9</f>
        <v>20272.5</v>
      </c>
      <c r="N13" s="57">
        <f>'BAR BB| Open rates'!N13*0.85*0.9</f>
        <v>23485.5</v>
      </c>
      <c r="O13" s="57">
        <f>'BAR BB| Open rates'!O13*0.85*0.9</f>
        <v>25015.5</v>
      </c>
      <c r="P13" s="57">
        <f>'BAR BB| Open rates'!P13*0.85*0.9</f>
        <v>23485.5</v>
      </c>
      <c r="Q13" s="57">
        <f>'BAR BB| Open rates'!Q13*0.85*0.9</f>
        <v>25015.5</v>
      </c>
      <c r="R13" s="57">
        <f>'BAR BB| Open rates'!R13*0.85*0.9</f>
        <v>23485.5</v>
      </c>
      <c r="S13" s="57">
        <f>'BAR BB| Open rates'!S13*0.85*0.9</f>
        <v>25015.5</v>
      </c>
      <c r="T13" s="57">
        <f>'BAR BB| Open rates'!T13*0.85*0.9</f>
        <v>23485.5</v>
      </c>
      <c r="U13" s="57">
        <f>'BAR BB| Open rates'!U13*0.85*0.9</f>
        <v>25015.5</v>
      </c>
      <c r="V13" s="57">
        <f>'BAR BB| Open rates'!V13*0.85*0.9</f>
        <v>23485.5</v>
      </c>
      <c r="W13" s="57">
        <f>'BAR BB| Open rates'!W13*0.85*0.9</f>
        <v>25015.5</v>
      </c>
      <c r="X13" s="57">
        <f>'BAR BB| Open rates'!X13*0.85*0.9</f>
        <v>23485.5</v>
      </c>
      <c r="Y13" s="57">
        <f>'BAR BB| Open rates'!Y13*0.85*0.9</f>
        <v>25015.5</v>
      </c>
      <c r="Z13" s="57">
        <f>'BAR BB| Open rates'!Z13*0.85*0.9</f>
        <v>23485.5</v>
      </c>
      <c r="AA13" s="57">
        <f>'BAR BB| Open rates'!AA13*0.85*0.9</f>
        <v>25015.5</v>
      </c>
      <c r="AB13" s="57">
        <f>'BAR BB| Open rates'!AB13*0.85*0.9</f>
        <v>23485.5</v>
      </c>
      <c r="AC13" s="57">
        <f>'BAR BB| Open rates'!AC13*0.85*0.9</f>
        <v>25015.5</v>
      </c>
      <c r="AD13" s="57">
        <f>'BAR BB| Open rates'!AD13*0.85*0.9</f>
        <v>20272.5</v>
      </c>
      <c r="AE13" s="57">
        <f>'BAR BB| Open rates'!AE13*0.85*0.9</f>
        <v>21955.5</v>
      </c>
      <c r="AF13" s="57">
        <f>'BAR BB| Open rates'!AF13*0.85*0.9</f>
        <v>20272.5</v>
      </c>
      <c r="AG13" s="57">
        <f>'BAR BB| Open rates'!AG13*0.85*0.9</f>
        <v>21955.5</v>
      </c>
      <c r="AH13" s="57">
        <f>'BAR BB| Open rates'!AH13*0.85*0.9</f>
        <v>21955.5</v>
      </c>
      <c r="AI13" s="57">
        <f>'BAR BB| Open rates'!AI13*0.85*0.9</f>
        <v>20272.5</v>
      </c>
      <c r="AJ13" s="57">
        <f>'BAR BB| Open rates'!AJ13*0.85*0.9</f>
        <v>21955.5</v>
      </c>
      <c r="AK13" s="57">
        <f>'BAR BB| Open rates'!AK13*0.85*0.9</f>
        <v>20272.5</v>
      </c>
      <c r="AL13" s="57">
        <f>'BAR BB| Open rates'!AL13*0.85*0.9</f>
        <v>21955.5</v>
      </c>
      <c r="AM13" s="57">
        <f>'BAR BB| Open rates'!AM13*0.85*0.9</f>
        <v>20272.5</v>
      </c>
      <c r="AN13" s="57">
        <f>'BAR BB| Open rates'!AN13*0.85*0.9</f>
        <v>21955.5</v>
      </c>
      <c r="AO13" s="57">
        <f>'BAR BB| Open rates'!AO13*0.85*0.9</f>
        <v>20272.5</v>
      </c>
      <c r="AP13" s="57">
        <f>'BAR BB| Open rates'!AP13*0.85*0.9</f>
        <v>18972</v>
      </c>
      <c r="AQ13" s="57">
        <f>'BAR BB| Open rates'!AQ13*0.85*0.9</f>
        <v>17442</v>
      </c>
      <c r="AR13" s="57">
        <f>'BAR BB| Open rates'!AR13*0.85*0.9</f>
        <v>18972</v>
      </c>
      <c r="AS13" s="57">
        <f>'BAR BB| Open rates'!AS13*0.85*0.9</f>
        <v>17442</v>
      </c>
      <c r="AT13" s="57">
        <f>'BAR BB| Open rates'!AT13*0.85*0.9</f>
        <v>18972</v>
      </c>
      <c r="AU13" s="57">
        <f>'BAR BB| Open rates'!AU13*0.85*0.9</f>
        <v>17442</v>
      </c>
      <c r="AV13" s="57">
        <f>'BAR BB| Open rates'!AV13*0.85*0.9</f>
        <v>18972</v>
      </c>
      <c r="AW13" s="57">
        <f>'BAR BB| Open rates'!AW13*0.85*0.9</f>
        <v>17442</v>
      </c>
      <c r="AX13" s="57">
        <f>'BAR BB| Open rates'!AX13*0.85*0.9</f>
        <v>18972</v>
      </c>
      <c r="AY13" s="57">
        <f>'BAR BB| Open rates'!AY13*0.85*0.9</f>
        <v>20272.5</v>
      </c>
      <c r="AZ13" s="57">
        <f>'BAR BB| Open rates'!AZ13*0.85*0.9</f>
        <v>21955.5</v>
      </c>
      <c r="BA13" s="57">
        <f>'BAR BB| Open rates'!BA13*0.85*0.9</f>
        <v>16677</v>
      </c>
      <c r="BB13" s="57">
        <f>'BAR BB| Open rates'!BB13*0.85*0.9</f>
        <v>15912</v>
      </c>
      <c r="BC13" s="57">
        <f>'BAR BB| Open rates'!BC13*0.85*0.9</f>
        <v>16677</v>
      </c>
      <c r="BD13" s="57">
        <f>'BAR BB| Open rates'!BD13*0.85*0.9</f>
        <v>15912</v>
      </c>
      <c r="BE13" s="57">
        <f>'BAR BB| Open rates'!BE13*0.85*0.9</f>
        <v>16677</v>
      </c>
      <c r="BF13" s="57">
        <f>'BAR BB| Open rates'!BF13*0.85*0.9</f>
        <v>15912</v>
      </c>
      <c r="BG13" s="57">
        <f>'BAR BB| Open rates'!BG13*0.85*0.9</f>
        <v>16677</v>
      </c>
      <c r="BH13" s="57">
        <f>'BAR BB| Open rates'!BH13*0.85*0.9</f>
        <v>15912</v>
      </c>
      <c r="BI13" s="57">
        <f>'BAR BB| Open rates'!BI13*0.85*0.9</f>
        <v>15912</v>
      </c>
      <c r="BJ13" s="57">
        <f>'BAR BB| Open rates'!BJ13*0.85*0.9</f>
        <v>16677</v>
      </c>
      <c r="BK13" s="57">
        <f>'BAR BB| Open rates'!BK13*0.85*0.9</f>
        <v>15912</v>
      </c>
      <c r="BL13" s="57">
        <f>'BAR BB| Open rates'!BL13*0.85*0.9</f>
        <v>16677</v>
      </c>
      <c r="BM13" s="57">
        <f>'BAR BB| Open rates'!BM13*0.85*0.9</f>
        <v>15912</v>
      </c>
      <c r="BN13" s="57">
        <f>'BAR BB| Open rates'!BN13*0.85*0.9</f>
        <v>16677</v>
      </c>
      <c r="BO13" s="57">
        <f>'BAR BB| Open rates'!BO13*0.85*0.9</f>
        <v>19507.5</v>
      </c>
      <c r="BP13" s="57">
        <f>'BAR BB| Open rates'!BP13*0.85*0.9</f>
        <v>21190.5</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rates'!B15*0.85*0.9</f>
        <v>20502</v>
      </c>
      <c r="C15" s="57">
        <f>'BAR BB| Open rates'!C15*0.85*0.9</f>
        <v>19737</v>
      </c>
      <c r="D15" s="57">
        <f>'BAR BB| Open rates'!D15*0.85*0.9</f>
        <v>20502</v>
      </c>
      <c r="E15" s="57">
        <f>'BAR BB| Open rates'!E15*0.85*0.9</f>
        <v>19737</v>
      </c>
      <c r="F15" s="57">
        <f>'BAR BB| Open rates'!F15*0.85*0.9</f>
        <v>22567.5</v>
      </c>
      <c r="G15" s="57">
        <f>'BAR BB| Open rates'!G15*0.85*0.9</f>
        <v>20502</v>
      </c>
      <c r="H15" s="57">
        <f>'BAR BB| Open rates'!H15*0.85*0.9</f>
        <v>24327</v>
      </c>
      <c r="I15" s="57">
        <f>'BAR BB| Open rates'!I15*0.85*0.9</f>
        <v>29605.5</v>
      </c>
      <c r="J15" s="57">
        <f>'BAR BB| Open rates'!J15*0.85*0.9</f>
        <v>44217</v>
      </c>
      <c r="K15" s="57">
        <f>'BAR BB| Open rates'!K15*0.85*0.9</f>
        <v>26392.5</v>
      </c>
      <c r="L15" s="57">
        <f>'BAR BB| Open rates'!L15*0.85*0.9</f>
        <v>28075.5</v>
      </c>
      <c r="M15" s="57">
        <f>'BAR BB| Open rates'!M15*0.85*0.9</f>
        <v>26392.5</v>
      </c>
      <c r="N15" s="57">
        <f>'BAR BB| Open rates'!N15*0.85*0.9</f>
        <v>29605.5</v>
      </c>
      <c r="O15" s="57">
        <f>'BAR BB| Open rates'!O15*0.85*0.9</f>
        <v>31135.5</v>
      </c>
      <c r="P15" s="57">
        <f>'BAR BB| Open rates'!P15*0.85*0.9</f>
        <v>29605.5</v>
      </c>
      <c r="Q15" s="57">
        <f>'BAR BB| Open rates'!Q15*0.85*0.9</f>
        <v>31135.5</v>
      </c>
      <c r="R15" s="57">
        <f>'BAR BB| Open rates'!R15*0.85*0.9</f>
        <v>29605.5</v>
      </c>
      <c r="S15" s="57">
        <f>'BAR BB| Open rates'!S15*0.85*0.9</f>
        <v>31135.5</v>
      </c>
      <c r="T15" s="57">
        <f>'BAR BB| Open rates'!T15*0.85*0.9</f>
        <v>29605.5</v>
      </c>
      <c r="U15" s="57">
        <f>'BAR BB| Open rates'!U15*0.85*0.9</f>
        <v>31135.5</v>
      </c>
      <c r="V15" s="57">
        <f>'BAR BB| Open rates'!V15*0.85*0.9</f>
        <v>29605.5</v>
      </c>
      <c r="W15" s="57">
        <f>'BAR BB| Open rates'!W15*0.85*0.9</f>
        <v>31135.5</v>
      </c>
      <c r="X15" s="57">
        <f>'BAR BB| Open rates'!X15*0.85*0.9</f>
        <v>29605.5</v>
      </c>
      <c r="Y15" s="57">
        <f>'BAR BB| Open rates'!Y15*0.85*0.9</f>
        <v>31135.5</v>
      </c>
      <c r="Z15" s="57">
        <f>'BAR BB| Open rates'!Z15*0.85*0.9</f>
        <v>29605.5</v>
      </c>
      <c r="AA15" s="57">
        <f>'BAR BB| Open rates'!AA15*0.85*0.9</f>
        <v>31135.5</v>
      </c>
      <c r="AB15" s="57">
        <f>'BAR BB| Open rates'!AB15*0.85*0.9</f>
        <v>29605.5</v>
      </c>
      <c r="AC15" s="57">
        <f>'BAR BB| Open rates'!AC15*0.85*0.9</f>
        <v>31135.5</v>
      </c>
      <c r="AD15" s="57">
        <f>'BAR BB| Open rates'!AD15*0.85*0.9</f>
        <v>26392.5</v>
      </c>
      <c r="AE15" s="57">
        <f>'BAR BB| Open rates'!AE15*0.85*0.9</f>
        <v>28075.5</v>
      </c>
      <c r="AF15" s="57">
        <f>'BAR BB| Open rates'!AF15*0.85*0.9</f>
        <v>26392.5</v>
      </c>
      <c r="AG15" s="57">
        <f>'BAR BB| Open rates'!AG15*0.85*0.9</f>
        <v>28075.5</v>
      </c>
      <c r="AH15" s="57">
        <f>'BAR BB| Open rates'!AH15*0.85*0.9</f>
        <v>28075.5</v>
      </c>
      <c r="AI15" s="57">
        <f>'BAR BB| Open rates'!AI15*0.85*0.9</f>
        <v>26392.5</v>
      </c>
      <c r="AJ15" s="57">
        <f>'BAR BB| Open rates'!AJ15*0.85*0.9</f>
        <v>28075.5</v>
      </c>
      <c r="AK15" s="57">
        <f>'BAR BB| Open rates'!AK15*0.85*0.9</f>
        <v>26392.5</v>
      </c>
      <c r="AL15" s="57">
        <f>'BAR BB| Open rates'!AL15*0.85*0.9</f>
        <v>28075.5</v>
      </c>
      <c r="AM15" s="57">
        <f>'BAR BB| Open rates'!AM15*0.85*0.9</f>
        <v>26392.5</v>
      </c>
      <c r="AN15" s="57">
        <f>'BAR BB| Open rates'!AN15*0.85*0.9</f>
        <v>28075.5</v>
      </c>
      <c r="AO15" s="57">
        <f>'BAR BB| Open rates'!AO15*0.85*0.9</f>
        <v>26392.5</v>
      </c>
      <c r="AP15" s="57">
        <f>'BAR BB| Open rates'!AP15*0.85*0.9</f>
        <v>24327</v>
      </c>
      <c r="AQ15" s="57">
        <f>'BAR BB| Open rates'!AQ15*0.85*0.9</f>
        <v>22797</v>
      </c>
      <c r="AR15" s="57">
        <f>'BAR BB| Open rates'!AR15*0.85*0.9</f>
        <v>24327</v>
      </c>
      <c r="AS15" s="57">
        <f>'BAR BB| Open rates'!AS15*0.85*0.9</f>
        <v>22797</v>
      </c>
      <c r="AT15" s="57">
        <f>'BAR BB| Open rates'!AT15*0.85*0.9</f>
        <v>24327</v>
      </c>
      <c r="AU15" s="57">
        <f>'BAR BB| Open rates'!AU15*0.85*0.9</f>
        <v>22797</v>
      </c>
      <c r="AV15" s="57">
        <f>'BAR BB| Open rates'!AV15*0.85*0.9</f>
        <v>24327</v>
      </c>
      <c r="AW15" s="57">
        <f>'BAR BB| Open rates'!AW15*0.85*0.9</f>
        <v>22797</v>
      </c>
      <c r="AX15" s="57">
        <f>'BAR BB| Open rates'!AX15*0.85*0.9</f>
        <v>24327</v>
      </c>
      <c r="AY15" s="57">
        <f>'BAR BB| Open rates'!AY15*0.85*0.9</f>
        <v>25627.5</v>
      </c>
      <c r="AZ15" s="57">
        <f>'BAR BB| Open rates'!AZ15*0.85*0.9</f>
        <v>27310.5</v>
      </c>
      <c r="BA15" s="57">
        <f>'BAR BB| Open rates'!BA15*0.85*0.9</f>
        <v>22032</v>
      </c>
      <c r="BB15" s="57">
        <f>'BAR BB| Open rates'!BB15*0.85*0.9</f>
        <v>20502</v>
      </c>
      <c r="BC15" s="57">
        <f>'BAR BB| Open rates'!BC15*0.85*0.9</f>
        <v>21267</v>
      </c>
      <c r="BD15" s="57">
        <f>'BAR BB| Open rates'!BD15*0.85*0.9</f>
        <v>20502</v>
      </c>
      <c r="BE15" s="57">
        <f>'BAR BB| Open rates'!BE15*0.85*0.9</f>
        <v>21267</v>
      </c>
      <c r="BF15" s="57">
        <f>'BAR BB| Open rates'!BF15*0.85*0.9</f>
        <v>20502</v>
      </c>
      <c r="BG15" s="57">
        <f>'BAR BB| Open rates'!BG15*0.85*0.9</f>
        <v>21267</v>
      </c>
      <c r="BH15" s="57">
        <f>'BAR BB| Open rates'!BH15*0.85*0.9</f>
        <v>20502</v>
      </c>
      <c r="BI15" s="57">
        <f>'BAR BB| Open rates'!BI15*0.85*0.9</f>
        <v>20502</v>
      </c>
      <c r="BJ15" s="57">
        <f>'BAR BB| Open rates'!BJ15*0.85*0.9</f>
        <v>21267</v>
      </c>
      <c r="BK15" s="57">
        <f>'BAR BB| Open rates'!BK15*0.85*0.9</f>
        <v>20502</v>
      </c>
      <c r="BL15" s="57">
        <f>'BAR BB| Open rates'!BL15*0.85*0.9</f>
        <v>21267</v>
      </c>
      <c r="BM15" s="57">
        <f>'BAR BB| Open rates'!BM15*0.85*0.9</f>
        <v>20502</v>
      </c>
      <c r="BN15" s="57">
        <f>'BAR BB| Open rates'!BN15*0.85*0.9</f>
        <v>21267</v>
      </c>
      <c r="BO15" s="57">
        <f>'BAR BB| Open rates'!BO15*0.85*0.9</f>
        <v>24097.5</v>
      </c>
      <c r="BP15" s="57">
        <f>'BAR BB| Open rates'!BP15*0.85*0.9</f>
        <v>25780.5</v>
      </c>
    </row>
    <row r="16" spans="1:68" s="36" customFormat="1" ht="12" customHeight="1" x14ac:dyDescent="0.2">
      <c r="A16" s="237">
        <v>2</v>
      </c>
      <c r="B16" s="57">
        <f>'BAR BB| Open rates'!B16*0.85*0.9</f>
        <v>22797</v>
      </c>
      <c r="C16" s="57">
        <f>'BAR BB| Open rates'!C16*0.85*0.9</f>
        <v>22032</v>
      </c>
      <c r="D16" s="57">
        <f>'BAR BB| Open rates'!D16*0.85*0.9</f>
        <v>22797</v>
      </c>
      <c r="E16" s="57">
        <f>'BAR BB| Open rates'!E16*0.85*0.9</f>
        <v>22032</v>
      </c>
      <c r="F16" s="57">
        <f>'BAR BB| Open rates'!F16*0.85*0.9</f>
        <v>24862.5</v>
      </c>
      <c r="G16" s="57">
        <f>'BAR BB| Open rates'!G16*0.85*0.9</f>
        <v>22797</v>
      </c>
      <c r="H16" s="57">
        <f>'BAR BB| Open rates'!H16*0.85*0.9</f>
        <v>26622</v>
      </c>
      <c r="I16" s="57">
        <f>'BAR BB| Open rates'!I16*0.85*0.9</f>
        <v>31900.5</v>
      </c>
      <c r="J16" s="57">
        <f>'BAR BB| Open rates'!J16*0.85*0.9</f>
        <v>46512</v>
      </c>
      <c r="K16" s="57">
        <f>'BAR BB| Open rates'!K16*0.85*0.9</f>
        <v>28687.5</v>
      </c>
      <c r="L16" s="57">
        <f>'BAR BB| Open rates'!L16*0.85*0.9</f>
        <v>30370.5</v>
      </c>
      <c r="M16" s="57">
        <f>'BAR BB| Open rates'!M16*0.85*0.9</f>
        <v>28687.5</v>
      </c>
      <c r="N16" s="57">
        <f>'BAR BB| Open rates'!N16*0.85*0.9</f>
        <v>31900.5</v>
      </c>
      <c r="O16" s="57">
        <f>'BAR BB| Open rates'!O16*0.85*0.9</f>
        <v>33430.5</v>
      </c>
      <c r="P16" s="57">
        <f>'BAR BB| Open rates'!P16*0.85*0.9</f>
        <v>31900.5</v>
      </c>
      <c r="Q16" s="57">
        <f>'BAR BB| Open rates'!Q16*0.85*0.9</f>
        <v>33430.5</v>
      </c>
      <c r="R16" s="57">
        <f>'BAR BB| Open rates'!R16*0.85*0.9</f>
        <v>31900.5</v>
      </c>
      <c r="S16" s="57">
        <f>'BAR BB| Open rates'!S16*0.85*0.9</f>
        <v>33430.5</v>
      </c>
      <c r="T16" s="57">
        <f>'BAR BB| Open rates'!T16*0.85*0.9</f>
        <v>31900.5</v>
      </c>
      <c r="U16" s="57">
        <f>'BAR BB| Open rates'!U16*0.85*0.9</f>
        <v>33430.5</v>
      </c>
      <c r="V16" s="57">
        <f>'BAR BB| Open rates'!V16*0.85*0.9</f>
        <v>31900.5</v>
      </c>
      <c r="W16" s="57">
        <f>'BAR BB| Open rates'!W16*0.85*0.9</f>
        <v>33430.5</v>
      </c>
      <c r="X16" s="57">
        <f>'BAR BB| Open rates'!X16*0.85*0.9</f>
        <v>31900.5</v>
      </c>
      <c r="Y16" s="57">
        <f>'BAR BB| Open rates'!Y16*0.85*0.9</f>
        <v>33430.5</v>
      </c>
      <c r="Z16" s="57">
        <f>'BAR BB| Open rates'!Z16*0.85*0.9</f>
        <v>31900.5</v>
      </c>
      <c r="AA16" s="57">
        <f>'BAR BB| Open rates'!AA16*0.85*0.9</f>
        <v>33430.5</v>
      </c>
      <c r="AB16" s="57">
        <f>'BAR BB| Open rates'!AB16*0.85*0.9</f>
        <v>31900.5</v>
      </c>
      <c r="AC16" s="57">
        <f>'BAR BB| Open rates'!AC16*0.85*0.9</f>
        <v>33430.5</v>
      </c>
      <c r="AD16" s="57">
        <f>'BAR BB| Open rates'!AD16*0.85*0.9</f>
        <v>28687.5</v>
      </c>
      <c r="AE16" s="57">
        <f>'BAR BB| Open rates'!AE16*0.85*0.9</f>
        <v>30370.5</v>
      </c>
      <c r="AF16" s="57">
        <f>'BAR BB| Open rates'!AF16*0.85*0.9</f>
        <v>28687.5</v>
      </c>
      <c r="AG16" s="57">
        <f>'BAR BB| Open rates'!AG16*0.85*0.9</f>
        <v>30370.5</v>
      </c>
      <c r="AH16" s="57">
        <f>'BAR BB| Open rates'!AH16*0.85*0.9</f>
        <v>30370.5</v>
      </c>
      <c r="AI16" s="57">
        <f>'BAR BB| Open rates'!AI16*0.85*0.9</f>
        <v>28687.5</v>
      </c>
      <c r="AJ16" s="57">
        <f>'BAR BB| Open rates'!AJ16*0.85*0.9</f>
        <v>30370.5</v>
      </c>
      <c r="AK16" s="57">
        <f>'BAR BB| Open rates'!AK16*0.85*0.9</f>
        <v>28687.5</v>
      </c>
      <c r="AL16" s="57">
        <f>'BAR BB| Open rates'!AL16*0.85*0.9</f>
        <v>30370.5</v>
      </c>
      <c r="AM16" s="57">
        <f>'BAR BB| Open rates'!AM16*0.85*0.9</f>
        <v>28687.5</v>
      </c>
      <c r="AN16" s="57">
        <f>'BAR BB| Open rates'!AN16*0.85*0.9</f>
        <v>30370.5</v>
      </c>
      <c r="AO16" s="57">
        <f>'BAR BB| Open rates'!AO16*0.85*0.9</f>
        <v>28687.5</v>
      </c>
      <c r="AP16" s="57">
        <f>'BAR BB| Open rates'!AP16*0.85*0.9</f>
        <v>26622</v>
      </c>
      <c r="AQ16" s="57">
        <f>'BAR BB| Open rates'!AQ16*0.85*0.9</f>
        <v>25092</v>
      </c>
      <c r="AR16" s="57">
        <f>'BAR BB| Open rates'!AR16*0.85*0.9</f>
        <v>26622</v>
      </c>
      <c r="AS16" s="57">
        <f>'BAR BB| Open rates'!AS16*0.85*0.9</f>
        <v>25092</v>
      </c>
      <c r="AT16" s="57">
        <f>'BAR BB| Open rates'!AT16*0.85*0.9</f>
        <v>26622</v>
      </c>
      <c r="AU16" s="57">
        <f>'BAR BB| Open rates'!AU16*0.85*0.9</f>
        <v>25092</v>
      </c>
      <c r="AV16" s="57">
        <f>'BAR BB| Open rates'!AV16*0.85*0.9</f>
        <v>26622</v>
      </c>
      <c r="AW16" s="57">
        <f>'BAR BB| Open rates'!AW16*0.85*0.9</f>
        <v>25092</v>
      </c>
      <c r="AX16" s="57">
        <f>'BAR BB| Open rates'!AX16*0.85*0.9</f>
        <v>26622</v>
      </c>
      <c r="AY16" s="57">
        <f>'BAR BB| Open rates'!AY16*0.85*0.9</f>
        <v>27922.5</v>
      </c>
      <c r="AZ16" s="57">
        <f>'BAR BB| Open rates'!AZ16*0.85*0.9</f>
        <v>29605.5</v>
      </c>
      <c r="BA16" s="57">
        <f>'BAR BB| Open rates'!BA16*0.85*0.9</f>
        <v>24327</v>
      </c>
      <c r="BB16" s="57">
        <f>'BAR BB| Open rates'!BB16*0.85*0.9</f>
        <v>22797</v>
      </c>
      <c r="BC16" s="57">
        <f>'BAR BB| Open rates'!BC16*0.85*0.9</f>
        <v>23562</v>
      </c>
      <c r="BD16" s="57">
        <f>'BAR BB| Open rates'!BD16*0.85*0.9</f>
        <v>22797</v>
      </c>
      <c r="BE16" s="57">
        <f>'BAR BB| Open rates'!BE16*0.85*0.9</f>
        <v>23562</v>
      </c>
      <c r="BF16" s="57">
        <f>'BAR BB| Open rates'!BF16*0.85*0.9</f>
        <v>22797</v>
      </c>
      <c r="BG16" s="57">
        <f>'BAR BB| Open rates'!BG16*0.85*0.9</f>
        <v>23562</v>
      </c>
      <c r="BH16" s="57">
        <f>'BAR BB| Open rates'!BH16*0.85*0.9</f>
        <v>22797</v>
      </c>
      <c r="BI16" s="57">
        <f>'BAR BB| Open rates'!BI16*0.85*0.9</f>
        <v>22797</v>
      </c>
      <c r="BJ16" s="57">
        <f>'BAR BB| Open rates'!BJ16*0.85*0.9</f>
        <v>23562</v>
      </c>
      <c r="BK16" s="57">
        <f>'BAR BB| Open rates'!BK16*0.85*0.9</f>
        <v>22797</v>
      </c>
      <c r="BL16" s="57">
        <f>'BAR BB| Open rates'!BL16*0.85*0.9</f>
        <v>23562</v>
      </c>
      <c r="BM16" s="57">
        <f>'BAR BB| Open rates'!BM16*0.85*0.9</f>
        <v>22797</v>
      </c>
      <c r="BN16" s="57">
        <f>'BAR BB| Open rates'!BN16*0.85*0.9</f>
        <v>23562</v>
      </c>
      <c r="BO16" s="57">
        <f>'BAR BB| Open rates'!BO16*0.85*0.9</f>
        <v>26392.5</v>
      </c>
      <c r="BP16" s="57">
        <f>'BAR BB| Open rates'!BP16*0.85*0.9</f>
        <v>28075.5</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rates'!B18*0.85*0.9</f>
        <v>21343.5</v>
      </c>
      <c r="C18" s="57">
        <f>'BAR BB| Open rates'!C18*0.85*0.9</f>
        <v>20578.5</v>
      </c>
      <c r="D18" s="57">
        <f>'BAR BB| Open rates'!D18*0.85*0.9</f>
        <v>21343.5</v>
      </c>
      <c r="E18" s="57">
        <f>'BAR BB| Open rates'!E18*0.85*0.9</f>
        <v>20578.5</v>
      </c>
      <c r="F18" s="57">
        <f>'BAR BB| Open rates'!F18*0.85*0.9</f>
        <v>23409</v>
      </c>
      <c r="G18" s="57">
        <f>'BAR BB| Open rates'!G18*0.85*0.9</f>
        <v>21343.5</v>
      </c>
      <c r="H18" s="57">
        <f>'BAR BB| Open rates'!H18*0.85*0.9</f>
        <v>25092</v>
      </c>
      <c r="I18" s="57">
        <f>'BAR BB| Open rates'!I18*0.85*0.9</f>
        <v>30370.5</v>
      </c>
      <c r="J18" s="57">
        <f>'BAR BB| Open rates'!J18*0.85*0.9</f>
        <v>44982</v>
      </c>
      <c r="K18" s="57">
        <f>'BAR BB| Open rates'!K18*0.85*0.9</f>
        <v>27157.5</v>
      </c>
      <c r="L18" s="57">
        <f>'BAR BB| Open rates'!L18*0.85*0.9</f>
        <v>28840.5</v>
      </c>
      <c r="M18" s="57">
        <f>'BAR BB| Open rates'!M18*0.85*0.9</f>
        <v>27157.5</v>
      </c>
      <c r="N18" s="57">
        <f>'BAR BB| Open rates'!N18*0.85*0.9</f>
        <v>30370.5</v>
      </c>
      <c r="O18" s="57">
        <f>'BAR BB| Open rates'!O18*0.85*0.9</f>
        <v>31900.5</v>
      </c>
      <c r="P18" s="57">
        <f>'BAR BB| Open rates'!P18*0.85*0.9</f>
        <v>30370.5</v>
      </c>
      <c r="Q18" s="57">
        <f>'BAR BB| Open rates'!Q18*0.85*0.9</f>
        <v>31900.5</v>
      </c>
      <c r="R18" s="57">
        <f>'BAR BB| Open rates'!R18*0.85*0.9</f>
        <v>30370.5</v>
      </c>
      <c r="S18" s="57">
        <f>'BAR BB| Open rates'!S18*0.85*0.9</f>
        <v>31900.5</v>
      </c>
      <c r="T18" s="57">
        <f>'BAR BB| Open rates'!T18*0.85*0.9</f>
        <v>30370.5</v>
      </c>
      <c r="U18" s="57">
        <f>'BAR BB| Open rates'!U18*0.85*0.9</f>
        <v>31900.5</v>
      </c>
      <c r="V18" s="57">
        <f>'BAR BB| Open rates'!V18*0.85*0.9</f>
        <v>30370.5</v>
      </c>
      <c r="W18" s="57">
        <f>'BAR BB| Open rates'!W18*0.85*0.9</f>
        <v>31900.5</v>
      </c>
      <c r="X18" s="57">
        <f>'BAR BB| Open rates'!X18*0.85*0.9</f>
        <v>30370.5</v>
      </c>
      <c r="Y18" s="57">
        <f>'BAR BB| Open rates'!Y18*0.85*0.9</f>
        <v>31900.5</v>
      </c>
      <c r="Z18" s="57">
        <f>'BAR BB| Open rates'!Z18*0.85*0.9</f>
        <v>30370.5</v>
      </c>
      <c r="AA18" s="57">
        <f>'BAR BB| Open rates'!AA18*0.85*0.9</f>
        <v>31900.5</v>
      </c>
      <c r="AB18" s="57">
        <f>'BAR BB| Open rates'!AB18*0.85*0.9</f>
        <v>30370.5</v>
      </c>
      <c r="AC18" s="57">
        <f>'BAR BB| Open rates'!AC18*0.85*0.9</f>
        <v>31900.5</v>
      </c>
      <c r="AD18" s="57">
        <f>'BAR BB| Open rates'!AD18*0.85*0.9</f>
        <v>27157.5</v>
      </c>
      <c r="AE18" s="57">
        <f>'BAR BB| Open rates'!AE18*0.85*0.9</f>
        <v>28840.5</v>
      </c>
      <c r="AF18" s="57">
        <f>'BAR BB| Open rates'!AF18*0.85*0.9</f>
        <v>27157.5</v>
      </c>
      <c r="AG18" s="57">
        <f>'BAR BB| Open rates'!AG18*0.85*0.9</f>
        <v>28840.5</v>
      </c>
      <c r="AH18" s="57">
        <f>'BAR BB| Open rates'!AH18*0.85*0.9</f>
        <v>28840.5</v>
      </c>
      <c r="AI18" s="57">
        <f>'BAR BB| Open rates'!AI18*0.85*0.9</f>
        <v>27157.5</v>
      </c>
      <c r="AJ18" s="57">
        <f>'BAR BB| Open rates'!AJ18*0.85*0.9</f>
        <v>28840.5</v>
      </c>
      <c r="AK18" s="57">
        <f>'BAR BB| Open rates'!AK18*0.85*0.9</f>
        <v>27157.5</v>
      </c>
      <c r="AL18" s="57">
        <f>'BAR BB| Open rates'!AL18*0.85*0.9</f>
        <v>28840.5</v>
      </c>
      <c r="AM18" s="57">
        <f>'BAR BB| Open rates'!AM18*0.85*0.9</f>
        <v>27157.5</v>
      </c>
      <c r="AN18" s="57">
        <f>'BAR BB| Open rates'!AN18*0.85*0.9</f>
        <v>28840.5</v>
      </c>
      <c r="AO18" s="57">
        <f>'BAR BB| Open rates'!AO18*0.85*0.9</f>
        <v>27157.5</v>
      </c>
      <c r="AP18" s="57">
        <f>'BAR BB| Open rates'!AP18*0.85*0.9</f>
        <v>24403.5</v>
      </c>
      <c r="AQ18" s="57">
        <f>'BAR BB| Open rates'!AQ18*0.85*0.9</f>
        <v>22873.5</v>
      </c>
      <c r="AR18" s="57">
        <f>'BAR BB| Open rates'!AR18*0.85*0.9</f>
        <v>24403.5</v>
      </c>
      <c r="AS18" s="57">
        <f>'BAR BB| Open rates'!AS18*0.85*0.9</f>
        <v>22873.5</v>
      </c>
      <c r="AT18" s="57">
        <f>'BAR BB| Open rates'!AT18*0.85*0.9</f>
        <v>24403.5</v>
      </c>
      <c r="AU18" s="57">
        <f>'BAR BB| Open rates'!AU18*0.85*0.9</f>
        <v>22873.5</v>
      </c>
      <c r="AV18" s="57">
        <f>'BAR BB| Open rates'!AV18*0.85*0.9</f>
        <v>24403.5</v>
      </c>
      <c r="AW18" s="57">
        <f>'BAR BB| Open rates'!AW18*0.85*0.9</f>
        <v>22873.5</v>
      </c>
      <c r="AX18" s="57">
        <f>'BAR BB| Open rates'!AX18*0.85*0.9</f>
        <v>24403.5</v>
      </c>
      <c r="AY18" s="57">
        <f>'BAR BB| Open rates'!AY18*0.85*0.9</f>
        <v>25704</v>
      </c>
      <c r="AZ18" s="57">
        <f>'BAR BB| Open rates'!AZ18*0.85*0.9</f>
        <v>27387</v>
      </c>
      <c r="BA18" s="57">
        <f>'BAR BB| Open rates'!BA18*0.85*0.9</f>
        <v>22108.5</v>
      </c>
      <c r="BB18" s="57">
        <f>'BAR BB| Open rates'!BB18*0.85*0.9</f>
        <v>20578.5</v>
      </c>
      <c r="BC18" s="57">
        <f>'BAR BB| Open rates'!BC18*0.85*0.9</f>
        <v>21343.5</v>
      </c>
      <c r="BD18" s="57">
        <f>'BAR BB| Open rates'!BD18*0.85*0.9</f>
        <v>20578.5</v>
      </c>
      <c r="BE18" s="57">
        <f>'BAR BB| Open rates'!BE18*0.85*0.9</f>
        <v>21343.5</v>
      </c>
      <c r="BF18" s="57">
        <f>'BAR BB| Open rates'!BF18*0.85*0.9</f>
        <v>20578.5</v>
      </c>
      <c r="BG18" s="57">
        <f>'BAR BB| Open rates'!BG18*0.85*0.9</f>
        <v>21343.5</v>
      </c>
      <c r="BH18" s="57">
        <f>'BAR BB| Open rates'!BH18*0.85*0.9</f>
        <v>20578.5</v>
      </c>
      <c r="BI18" s="57">
        <f>'BAR BB| Open rates'!BI18*0.85*0.9</f>
        <v>20578.5</v>
      </c>
      <c r="BJ18" s="57">
        <f>'BAR BB| Open rates'!BJ18*0.85*0.9</f>
        <v>21343.5</v>
      </c>
      <c r="BK18" s="57">
        <f>'BAR BB| Open rates'!BK18*0.85*0.9</f>
        <v>20578.5</v>
      </c>
      <c r="BL18" s="57">
        <f>'BAR BB| Open rates'!BL18*0.85*0.9</f>
        <v>21343.5</v>
      </c>
      <c r="BM18" s="57">
        <f>'BAR BB| Open rates'!BM18*0.85*0.9</f>
        <v>20578.5</v>
      </c>
      <c r="BN18" s="57">
        <f>'BAR BB| Open rates'!BN18*0.85*0.9</f>
        <v>21343.5</v>
      </c>
      <c r="BO18" s="57">
        <f>'BAR BB| Open rates'!BO18*0.85*0.9</f>
        <v>24174</v>
      </c>
      <c r="BP18" s="57">
        <f>'BAR BB| Open rates'!BP18*0.85*0.9</f>
        <v>25857</v>
      </c>
    </row>
    <row r="19" spans="1:68" s="36" customFormat="1" ht="12" customHeight="1" x14ac:dyDescent="0.2">
      <c r="A19" s="237">
        <v>2</v>
      </c>
      <c r="B19" s="57">
        <f>'BAR BB| Open rates'!B19*0.85*0.9</f>
        <v>23638.5</v>
      </c>
      <c r="C19" s="57">
        <f>'BAR BB| Open rates'!C19*0.85*0.9</f>
        <v>22873.5</v>
      </c>
      <c r="D19" s="57">
        <f>'BAR BB| Open rates'!D19*0.85*0.9</f>
        <v>23638.5</v>
      </c>
      <c r="E19" s="57">
        <f>'BAR BB| Open rates'!E19*0.85*0.9</f>
        <v>22873.5</v>
      </c>
      <c r="F19" s="57">
        <f>'BAR BB| Open rates'!F19*0.85*0.9</f>
        <v>25704</v>
      </c>
      <c r="G19" s="57">
        <f>'BAR BB| Open rates'!G19*0.85*0.9</f>
        <v>23638.5</v>
      </c>
      <c r="H19" s="57">
        <f>'BAR BB| Open rates'!H19*0.85*0.9</f>
        <v>27387</v>
      </c>
      <c r="I19" s="57">
        <f>'BAR BB| Open rates'!I19*0.85*0.9</f>
        <v>32665.5</v>
      </c>
      <c r="J19" s="57">
        <f>'BAR BB| Open rates'!J19*0.85*0.9</f>
        <v>47277</v>
      </c>
      <c r="K19" s="57">
        <f>'BAR BB| Open rates'!K19*0.85*0.9</f>
        <v>29452.5</v>
      </c>
      <c r="L19" s="57">
        <f>'BAR BB| Open rates'!L19*0.85*0.9</f>
        <v>31135.5</v>
      </c>
      <c r="M19" s="57">
        <f>'BAR BB| Open rates'!M19*0.85*0.9</f>
        <v>29452.5</v>
      </c>
      <c r="N19" s="57">
        <f>'BAR BB| Open rates'!N19*0.85*0.9</f>
        <v>32665.5</v>
      </c>
      <c r="O19" s="57">
        <f>'BAR BB| Open rates'!O19*0.85*0.9</f>
        <v>34195.5</v>
      </c>
      <c r="P19" s="57">
        <f>'BAR BB| Open rates'!P19*0.85*0.9</f>
        <v>32665.5</v>
      </c>
      <c r="Q19" s="57">
        <f>'BAR BB| Open rates'!Q19*0.85*0.9</f>
        <v>34195.5</v>
      </c>
      <c r="R19" s="57">
        <f>'BAR BB| Open rates'!R19*0.85*0.9</f>
        <v>32665.5</v>
      </c>
      <c r="S19" s="57">
        <f>'BAR BB| Open rates'!S19*0.85*0.9</f>
        <v>34195.5</v>
      </c>
      <c r="T19" s="57">
        <f>'BAR BB| Open rates'!T19*0.85*0.9</f>
        <v>32665.5</v>
      </c>
      <c r="U19" s="57">
        <f>'BAR BB| Open rates'!U19*0.85*0.9</f>
        <v>34195.5</v>
      </c>
      <c r="V19" s="57">
        <f>'BAR BB| Open rates'!V19*0.85*0.9</f>
        <v>32665.5</v>
      </c>
      <c r="W19" s="57">
        <f>'BAR BB| Open rates'!W19*0.85*0.9</f>
        <v>34195.5</v>
      </c>
      <c r="X19" s="57">
        <f>'BAR BB| Open rates'!X19*0.85*0.9</f>
        <v>32665.5</v>
      </c>
      <c r="Y19" s="57">
        <f>'BAR BB| Open rates'!Y19*0.85*0.9</f>
        <v>34195.5</v>
      </c>
      <c r="Z19" s="57">
        <f>'BAR BB| Open rates'!Z19*0.85*0.9</f>
        <v>32665.5</v>
      </c>
      <c r="AA19" s="57">
        <f>'BAR BB| Open rates'!AA19*0.85*0.9</f>
        <v>34195.5</v>
      </c>
      <c r="AB19" s="57">
        <f>'BAR BB| Open rates'!AB19*0.85*0.9</f>
        <v>32665.5</v>
      </c>
      <c r="AC19" s="57">
        <f>'BAR BB| Open rates'!AC19*0.85*0.9</f>
        <v>34195.5</v>
      </c>
      <c r="AD19" s="57">
        <f>'BAR BB| Open rates'!AD19*0.85*0.9</f>
        <v>29452.5</v>
      </c>
      <c r="AE19" s="57">
        <f>'BAR BB| Open rates'!AE19*0.85*0.9</f>
        <v>31135.5</v>
      </c>
      <c r="AF19" s="57">
        <f>'BAR BB| Open rates'!AF19*0.85*0.9</f>
        <v>29452.5</v>
      </c>
      <c r="AG19" s="57">
        <f>'BAR BB| Open rates'!AG19*0.85*0.9</f>
        <v>31135.5</v>
      </c>
      <c r="AH19" s="57">
        <f>'BAR BB| Open rates'!AH19*0.85*0.9</f>
        <v>31135.5</v>
      </c>
      <c r="AI19" s="57">
        <f>'BAR BB| Open rates'!AI19*0.85*0.9</f>
        <v>29452.5</v>
      </c>
      <c r="AJ19" s="57">
        <f>'BAR BB| Open rates'!AJ19*0.85*0.9</f>
        <v>31135.5</v>
      </c>
      <c r="AK19" s="57">
        <f>'BAR BB| Open rates'!AK19*0.85*0.9</f>
        <v>29452.5</v>
      </c>
      <c r="AL19" s="57">
        <f>'BAR BB| Open rates'!AL19*0.85*0.9</f>
        <v>31135.5</v>
      </c>
      <c r="AM19" s="57">
        <f>'BAR BB| Open rates'!AM19*0.85*0.9</f>
        <v>29452.5</v>
      </c>
      <c r="AN19" s="57">
        <f>'BAR BB| Open rates'!AN19*0.85*0.9</f>
        <v>31135.5</v>
      </c>
      <c r="AO19" s="57">
        <f>'BAR BB| Open rates'!AO19*0.85*0.9</f>
        <v>29452.5</v>
      </c>
      <c r="AP19" s="57">
        <f>'BAR BB| Open rates'!AP19*0.85*0.9</f>
        <v>26698.5</v>
      </c>
      <c r="AQ19" s="57">
        <f>'BAR BB| Open rates'!AQ19*0.85*0.9</f>
        <v>25168.5</v>
      </c>
      <c r="AR19" s="57">
        <f>'BAR BB| Open rates'!AR19*0.85*0.9</f>
        <v>26698.5</v>
      </c>
      <c r="AS19" s="57">
        <f>'BAR BB| Open rates'!AS19*0.85*0.9</f>
        <v>25168.5</v>
      </c>
      <c r="AT19" s="57">
        <f>'BAR BB| Open rates'!AT19*0.85*0.9</f>
        <v>26698.5</v>
      </c>
      <c r="AU19" s="57">
        <f>'BAR BB| Open rates'!AU19*0.85*0.9</f>
        <v>25168.5</v>
      </c>
      <c r="AV19" s="57">
        <f>'BAR BB| Open rates'!AV19*0.85*0.9</f>
        <v>26698.5</v>
      </c>
      <c r="AW19" s="57">
        <f>'BAR BB| Open rates'!AW19*0.85*0.9</f>
        <v>25168.5</v>
      </c>
      <c r="AX19" s="57">
        <f>'BAR BB| Open rates'!AX19*0.85*0.9</f>
        <v>26698.5</v>
      </c>
      <c r="AY19" s="57">
        <f>'BAR BB| Open rates'!AY19*0.85*0.9</f>
        <v>27999</v>
      </c>
      <c r="AZ19" s="57">
        <f>'BAR BB| Open rates'!AZ19*0.85*0.9</f>
        <v>29682</v>
      </c>
      <c r="BA19" s="57">
        <f>'BAR BB| Open rates'!BA19*0.85*0.9</f>
        <v>24403.5</v>
      </c>
      <c r="BB19" s="57">
        <f>'BAR BB| Open rates'!BB19*0.85*0.9</f>
        <v>22873.5</v>
      </c>
      <c r="BC19" s="57">
        <f>'BAR BB| Open rates'!BC19*0.85*0.9</f>
        <v>23638.5</v>
      </c>
      <c r="BD19" s="57">
        <f>'BAR BB| Open rates'!BD19*0.85*0.9</f>
        <v>22873.5</v>
      </c>
      <c r="BE19" s="57">
        <f>'BAR BB| Open rates'!BE19*0.85*0.9</f>
        <v>23638.5</v>
      </c>
      <c r="BF19" s="57">
        <f>'BAR BB| Open rates'!BF19*0.85*0.9</f>
        <v>22873.5</v>
      </c>
      <c r="BG19" s="57">
        <f>'BAR BB| Open rates'!BG19*0.85*0.9</f>
        <v>23638.5</v>
      </c>
      <c r="BH19" s="57">
        <f>'BAR BB| Open rates'!BH19*0.85*0.9</f>
        <v>22873.5</v>
      </c>
      <c r="BI19" s="57">
        <f>'BAR BB| Open rates'!BI19*0.85*0.9</f>
        <v>22873.5</v>
      </c>
      <c r="BJ19" s="57">
        <f>'BAR BB| Open rates'!BJ19*0.85*0.9</f>
        <v>23638.5</v>
      </c>
      <c r="BK19" s="57">
        <f>'BAR BB| Open rates'!BK19*0.85*0.9</f>
        <v>22873.5</v>
      </c>
      <c r="BL19" s="57">
        <f>'BAR BB| Open rates'!BL19*0.85*0.9</f>
        <v>23638.5</v>
      </c>
      <c r="BM19" s="57">
        <f>'BAR BB| Open rates'!BM19*0.85*0.9</f>
        <v>22873.5</v>
      </c>
      <c r="BN19" s="57">
        <f>'BAR BB| Open rates'!BN19*0.85*0.9</f>
        <v>23638.5</v>
      </c>
      <c r="BO19" s="57">
        <f>'BAR BB| Open rates'!BO19*0.85*0.9</f>
        <v>26469</v>
      </c>
      <c r="BP19" s="57">
        <f>'BAR BB| Open rates'!BP19*0.85*0.9</f>
        <v>28152</v>
      </c>
    </row>
    <row r="20" spans="1:68" s="36" customFormat="1" ht="30"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rates'!B21*0.85*0.9</f>
        <v>21726</v>
      </c>
      <c r="C21" s="57">
        <f>'BAR BB| Open rates'!C21*0.85*0.9</f>
        <v>20961</v>
      </c>
      <c r="D21" s="57">
        <f>'BAR BB| Open rates'!D21*0.85*0.9</f>
        <v>21726</v>
      </c>
      <c r="E21" s="57">
        <f>'BAR BB| Open rates'!E21*0.85*0.9</f>
        <v>20961</v>
      </c>
      <c r="F21" s="57">
        <f>'BAR BB| Open rates'!F21*0.85*0.9</f>
        <v>23791.5</v>
      </c>
      <c r="G21" s="57">
        <f>'BAR BB| Open rates'!G21*0.85*0.9</f>
        <v>21726</v>
      </c>
      <c r="H21" s="57">
        <f>'BAR BB| Open rates'!H21*0.85*0.9</f>
        <v>25857</v>
      </c>
      <c r="I21" s="57">
        <f>'BAR BB| Open rates'!I21*0.85*0.9</f>
        <v>31135.5</v>
      </c>
      <c r="J21" s="57">
        <f>'BAR BB| Open rates'!J21*0.85*0.9</f>
        <v>45747</v>
      </c>
      <c r="K21" s="57">
        <f>'BAR BB| Open rates'!K21*0.85*0.9</f>
        <v>27922.5</v>
      </c>
      <c r="L21" s="57">
        <f>'BAR BB| Open rates'!L21*0.85*0.9</f>
        <v>29605.5</v>
      </c>
      <c r="M21" s="57">
        <f>'BAR BB| Open rates'!M21*0.85*0.9</f>
        <v>27922.5</v>
      </c>
      <c r="N21" s="57">
        <f>'BAR BB| Open rates'!N21*0.85*0.9</f>
        <v>31135.5</v>
      </c>
      <c r="O21" s="57">
        <f>'BAR BB| Open rates'!O21*0.85*0.9</f>
        <v>32665.5</v>
      </c>
      <c r="P21" s="57">
        <f>'BAR BB| Open rates'!P21*0.85*0.9</f>
        <v>31135.5</v>
      </c>
      <c r="Q21" s="57">
        <f>'BAR BB| Open rates'!Q21*0.85*0.9</f>
        <v>32665.5</v>
      </c>
      <c r="R21" s="57">
        <f>'BAR BB| Open rates'!R21*0.85*0.9</f>
        <v>31135.5</v>
      </c>
      <c r="S21" s="57">
        <f>'BAR BB| Open rates'!S21*0.85*0.9</f>
        <v>32665.5</v>
      </c>
      <c r="T21" s="57">
        <f>'BAR BB| Open rates'!T21*0.85*0.9</f>
        <v>31135.5</v>
      </c>
      <c r="U21" s="57">
        <f>'BAR BB| Open rates'!U21*0.85*0.9</f>
        <v>32665.5</v>
      </c>
      <c r="V21" s="57">
        <f>'BAR BB| Open rates'!V21*0.85*0.9</f>
        <v>31135.5</v>
      </c>
      <c r="W21" s="57">
        <f>'BAR BB| Open rates'!W21*0.85*0.9</f>
        <v>32665.5</v>
      </c>
      <c r="X21" s="57">
        <f>'BAR BB| Open rates'!X21*0.85*0.9</f>
        <v>31135.5</v>
      </c>
      <c r="Y21" s="57">
        <f>'BAR BB| Open rates'!Y21*0.85*0.9</f>
        <v>32665.5</v>
      </c>
      <c r="Z21" s="57">
        <f>'BAR BB| Open rates'!Z21*0.85*0.9</f>
        <v>31135.5</v>
      </c>
      <c r="AA21" s="57">
        <f>'BAR BB| Open rates'!AA21*0.85*0.9</f>
        <v>32665.5</v>
      </c>
      <c r="AB21" s="57">
        <f>'BAR BB| Open rates'!AB21*0.85*0.9</f>
        <v>31135.5</v>
      </c>
      <c r="AC21" s="57">
        <f>'BAR BB| Open rates'!AC21*0.85*0.9</f>
        <v>32665.5</v>
      </c>
      <c r="AD21" s="57">
        <f>'BAR BB| Open rates'!AD21*0.85*0.9</f>
        <v>27922.5</v>
      </c>
      <c r="AE21" s="57">
        <f>'BAR BB| Open rates'!AE21*0.85*0.9</f>
        <v>29605.5</v>
      </c>
      <c r="AF21" s="57">
        <f>'BAR BB| Open rates'!AF21*0.85*0.9</f>
        <v>27922.5</v>
      </c>
      <c r="AG21" s="57">
        <f>'BAR BB| Open rates'!AG21*0.85*0.9</f>
        <v>29605.5</v>
      </c>
      <c r="AH21" s="57">
        <f>'BAR BB| Open rates'!AH21*0.85*0.9</f>
        <v>29605.5</v>
      </c>
      <c r="AI21" s="57">
        <f>'BAR BB| Open rates'!AI21*0.85*0.9</f>
        <v>27922.5</v>
      </c>
      <c r="AJ21" s="57">
        <f>'BAR BB| Open rates'!AJ21*0.85*0.9</f>
        <v>29605.5</v>
      </c>
      <c r="AK21" s="57">
        <f>'BAR BB| Open rates'!AK21*0.85*0.9</f>
        <v>27922.5</v>
      </c>
      <c r="AL21" s="57">
        <f>'BAR BB| Open rates'!AL21*0.85*0.9</f>
        <v>29605.5</v>
      </c>
      <c r="AM21" s="57">
        <f>'BAR BB| Open rates'!AM21*0.85*0.9</f>
        <v>27922.5</v>
      </c>
      <c r="AN21" s="57">
        <f>'BAR BB| Open rates'!AN21*0.85*0.9</f>
        <v>29605.5</v>
      </c>
      <c r="AO21" s="57">
        <f>'BAR BB| Open rates'!AO21*0.85*0.9</f>
        <v>27922.5</v>
      </c>
      <c r="AP21" s="57">
        <f>'BAR BB| Open rates'!AP21*0.85*0.9</f>
        <v>24786</v>
      </c>
      <c r="AQ21" s="57">
        <f>'BAR BB| Open rates'!AQ21*0.85*0.9</f>
        <v>23256</v>
      </c>
      <c r="AR21" s="57">
        <f>'BAR BB| Open rates'!AR21*0.85*0.9</f>
        <v>24786</v>
      </c>
      <c r="AS21" s="57">
        <f>'BAR BB| Open rates'!AS21*0.85*0.9</f>
        <v>23256</v>
      </c>
      <c r="AT21" s="57">
        <f>'BAR BB| Open rates'!AT21*0.85*0.9</f>
        <v>24786</v>
      </c>
      <c r="AU21" s="57">
        <f>'BAR BB| Open rates'!AU21*0.85*0.9</f>
        <v>23256</v>
      </c>
      <c r="AV21" s="57">
        <f>'BAR BB| Open rates'!AV21*0.85*0.9</f>
        <v>24786</v>
      </c>
      <c r="AW21" s="57">
        <f>'BAR BB| Open rates'!AW21*0.85*0.9</f>
        <v>23256</v>
      </c>
      <c r="AX21" s="57">
        <f>'BAR BB| Open rates'!AX21*0.85*0.9</f>
        <v>24786</v>
      </c>
      <c r="AY21" s="57">
        <f>'BAR BB| Open rates'!AY21*0.85*0.9</f>
        <v>26086.5</v>
      </c>
      <c r="AZ21" s="57">
        <f>'BAR BB| Open rates'!AZ21*0.85*0.9</f>
        <v>27769.5</v>
      </c>
      <c r="BA21" s="57">
        <f>'BAR BB| Open rates'!BA21*0.85*0.9</f>
        <v>22491</v>
      </c>
      <c r="BB21" s="57">
        <f>'BAR BB| Open rates'!BB21*0.85*0.9</f>
        <v>20961</v>
      </c>
      <c r="BC21" s="57">
        <f>'BAR BB| Open rates'!BC21*0.85*0.9</f>
        <v>21726</v>
      </c>
      <c r="BD21" s="57">
        <f>'BAR BB| Open rates'!BD21*0.85*0.9</f>
        <v>20961</v>
      </c>
      <c r="BE21" s="57">
        <f>'BAR BB| Open rates'!BE21*0.85*0.9</f>
        <v>21726</v>
      </c>
      <c r="BF21" s="57">
        <f>'BAR BB| Open rates'!BF21*0.85*0.9</f>
        <v>20961</v>
      </c>
      <c r="BG21" s="57">
        <f>'BAR BB| Open rates'!BG21*0.85*0.9</f>
        <v>21726</v>
      </c>
      <c r="BH21" s="57">
        <f>'BAR BB| Open rates'!BH21*0.85*0.9</f>
        <v>20961</v>
      </c>
      <c r="BI21" s="57">
        <f>'BAR BB| Open rates'!BI21*0.85*0.9</f>
        <v>20961</v>
      </c>
      <c r="BJ21" s="57">
        <f>'BAR BB| Open rates'!BJ21*0.85*0.9</f>
        <v>21726</v>
      </c>
      <c r="BK21" s="57">
        <f>'BAR BB| Open rates'!BK21*0.85*0.9</f>
        <v>20961</v>
      </c>
      <c r="BL21" s="57">
        <f>'BAR BB| Open rates'!BL21*0.85*0.9</f>
        <v>21726</v>
      </c>
      <c r="BM21" s="57">
        <f>'BAR BB| Open rates'!BM21*0.85*0.9</f>
        <v>20961</v>
      </c>
      <c r="BN21" s="57">
        <f>'BAR BB| Open rates'!BN21*0.85*0.9</f>
        <v>21726</v>
      </c>
      <c r="BO21" s="57">
        <f>'BAR BB| Open rates'!BO21*0.85*0.9</f>
        <v>24556.5</v>
      </c>
      <c r="BP21" s="57">
        <f>'BAR BB| Open rates'!BP21*0.85*0.9</f>
        <v>26239.5</v>
      </c>
    </row>
    <row r="22" spans="1:68" s="36" customFormat="1" ht="12" customHeight="1" x14ac:dyDescent="0.2">
      <c r="A22" s="237">
        <v>2</v>
      </c>
      <c r="B22" s="57">
        <f>'BAR BB| Open rates'!B22*0.85*0.9</f>
        <v>24021</v>
      </c>
      <c r="C22" s="57">
        <f>'BAR BB| Open rates'!C22*0.85*0.9</f>
        <v>23256</v>
      </c>
      <c r="D22" s="57">
        <f>'BAR BB| Open rates'!D22*0.85*0.9</f>
        <v>24021</v>
      </c>
      <c r="E22" s="57">
        <f>'BAR BB| Open rates'!E22*0.85*0.9</f>
        <v>23256</v>
      </c>
      <c r="F22" s="57">
        <f>'BAR BB| Open rates'!F22*0.85*0.9</f>
        <v>26086.5</v>
      </c>
      <c r="G22" s="57">
        <f>'BAR BB| Open rates'!G22*0.85*0.9</f>
        <v>24021</v>
      </c>
      <c r="H22" s="57">
        <f>'BAR BB| Open rates'!H22*0.85*0.9</f>
        <v>28152</v>
      </c>
      <c r="I22" s="57">
        <f>'BAR BB| Open rates'!I22*0.85*0.9</f>
        <v>33430.5</v>
      </c>
      <c r="J22" s="57">
        <f>'BAR BB| Open rates'!J22*0.85*0.9</f>
        <v>48042</v>
      </c>
      <c r="K22" s="57">
        <f>'BAR BB| Open rates'!K22*0.85*0.9</f>
        <v>30217.5</v>
      </c>
      <c r="L22" s="57">
        <f>'BAR BB| Open rates'!L22*0.85*0.9</f>
        <v>31900.5</v>
      </c>
      <c r="M22" s="57">
        <f>'BAR BB| Open rates'!M22*0.85*0.9</f>
        <v>30217.5</v>
      </c>
      <c r="N22" s="57">
        <f>'BAR BB| Open rates'!N22*0.85*0.9</f>
        <v>33430.5</v>
      </c>
      <c r="O22" s="57">
        <f>'BAR BB| Open rates'!O22*0.85*0.9</f>
        <v>34960.5</v>
      </c>
      <c r="P22" s="57">
        <f>'BAR BB| Open rates'!P22*0.85*0.9</f>
        <v>33430.5</v>
      </c>
      <c r="Q22" s="57">
        <f>'BAR BB| Open rates'!Q22*0.85*0.9</f>
        <v>34960.5</v>
      </c>
      <c r="R22" s="57">
        <f>'BAR BB| Open rates'!R22*0.85*0.9</f>
        <v>33430.5</v>
      </c>
      <c r="S22" s="57">
        <f>'BAR BB| Open rates'!S22*0.85*0.9</f>
        <v>34960.5</v>
      </c>
      <c r="T22" s="57">
        <f>'BAR BB| Open rates'!T22*0.85*0.9</f>
        <v>33430.5</v>
      </c>
      <c r="U22" s="57">
        <f>'BAR BB| Open rates'!U22*0.85*0.9</f>
        <v>34960.5</v>
      </c>
      <c r="V22" s="57">
        <f>'BAR BB| Open rates'!V22*0.85*0.9</f>
        <v>33430.5</v>
      </c>
      <c r="W22" s="57">
        <f>'BAR BB| Open rates'!W22*0.85*0.9</f>
        <v>34960.5</v>
      </c>
      <c r="X22" s="57">
        <f>'BAR BB| Open rates'!X22*0.85*0.9</f>
        <v>33430.5</v>
      </c>
      <c r="Y22" s="57">
        <f>'BAR BB| Open rates'!Y22*0.85*0.9</f>
        <v>34960.5</v>
      </c>
      <c r="Z22" s="57">
        <f>'BAR BB| Open rates'!Z22*0.85*0.9</f>
        <v>33430.5</v>
      </c>
      <c r="AA22" s="57">
        <f>'BAR BB| Open rates'!AA22*0.85*0.9</f>
        <v>34960.5</v>
      </c>
      <c r="AB22" s="57">
        <f>'BAR BB| Open rates'!AB22*0.85*0.9</f>
        <v>33430.5</v>
      </c>
      <c r="AC22" s="57">
        <f>'BAR BB| Open rates'!AC22*0.85*0.9</f>
        <v>34960.5</v>
      </c>
      <c r="AD22" s="57">
        <f>'BAR BB| Open rates'!AD22*0.85*0.9</f>
        <v>30217.5</v>
      </c>
      <c r="AE22" s="57">
        <f>'BAR BB| Open rates'!AE22*0.85*0.9</f>
        <v>31900.5</v>
      </c>
      <c r="AF22" s="57">
        <f>'BAR BB| Open rates'!AF22*0.85*0.9</f>
        <v>30217.5</v>
      </c>
      <c r="AG22" s="57">
        <f>'BAR BB| Open rates'!AG22*0.85*0.9</f>
        <v>31900.5</v>
      </c>
      <c r="AH22" s="57">
        <f>'BAR BB| Open rates'!AH22*0.85*0.9</f>
        <v>31900.5</v>
      </c>
      <c r="AI22" s="57">
        <f>'BAR BB| Open rates'!AI22*0.85*0.9</f>
        <v>30217.5</v>
      </c>
      <c r="AJ22" s="57">
        <f>'BAR BB| Open rates'!AJ22*0.85*0.9</f>
        <v>31900.5</v>
      </c>
      <c r="AK22" s="57">
        <f>'BAR BB| Open rates'!AK22*0.85*0.9</f>
        <v>30217.5</v>
      </c>
      <c r="AL22" s="57">
        <f>'BAR BB| Open rates'!AL22*0.85*0.9</f>
        <v>31900.5</v>
      </c>
      <c r="AM22" s="57">
        <f>'BAR BB| Open rates'!AM22*0.85*0.9</f>
        <v>30217.5</v>
      </c>
      <c r="AN22" s="57">
        <f>'BAR BB| Open rates'!AN22*0.85*0.9</f>
        <v>31900.5</v>
      </c>
      <c r="AO22" s="57">
        <f>'BAR BB| Open rates'!AO22*0.85*0.9</f>
        <v>30217.5</v>
      </c>
      <c r="AP22" s="57">
        <f>'BAR BB| Open rates'!AP22*0.85*0.9</f>
        <v>27081</v>
      </c>
      <c r="AQ22" s="57">
        <f>'BAR BB| Open rates'!AQ22*0.85*0.9</f>
        <v>25551</v>
      </c>
      <c r="AR22" s="57">
        <f>'BAR BB| Open rates'!AR22*0.85*0.9</f>
        <v>27081</v>
      </c>
      <c r="AS22" s="57">
        <f>'BAR BB| Open rates'!AS22*0.85*0.9</f>
        <v>25551</v>
      </c>
      <c r="AT22" s="57">
        <f>'BAR BB| Open rates'!AT22*0.85*0.9</f>
        <v>27081</v>
      </c>
      <c r="AU22" s="57">
        <f>'BAR BB| Open rates'!AU22*0.85*0.9</f>
        <v>25551</v>
      </c>
      <c r="AV22" s="57">
        <f>'BAR BB| Open rates'!AV22*0.85*0.9</f>
        <v>27081</v>
      </c>
      <c r="AW22" s="57">
        <f>'BAR BB| Open rates'!AW22*0.85*0.9</f>
        <v>25551</v>
      </c>
      <c r="AX22" s="57">
        <f>'BAR BB| Open rates'!AX22*0.85*0.9</f>
        <v>27081</v>
      </c>
      <c r="AY22" s="57">
        <f>'BAR BB| Open rates'!AY22*0.85*0.9</f>
        <v>28381.5</v>
      </c>
      <c r="AZ22" s="57">
        <f>'BAR BB| Open rates'!AZ22*0.85*0.9</f>
        <v>30064.5</v>
      </c>
      <c r="BA22" s="57">
        <f>'BAR BB| Open rates'!BA22*0.85*0.9</f>
        <v>24786</v>
      </c>
      <c r="BB22" s="57">
        <f>'BAR BB| Open rates'!BB22*0.85*0.9</f>
        <v>23256</v>
      </c>
      <c r="BC22" s="57">
        <f>'BAR BB| Open rates'!BC22*0.85*0.9</f>
        <v>24021</v>
      </c>
      <c r="BD22" s="57">
        <f>'BAR BB| Open rates'!BD22*0.85*0.9</f>
        <v>23256</v>
      </c>
      <c r="BE22" s="57">
        <f>'BAR BB| Open rates'!BE22*0.85*0.9</f>
        <v>24021</v>
      </c>
      <c r="BF22" s="57">
        <f>'BAR BB| Open rates'!BF22*0.85*0.9</f>
        <v>23256</v>
      </c>
      <c r="BG22" s="57">
        <f>'BAR BB| Open rates'!BG22*0.85*0.9</f>
        <v>24021</v>
      </c>
      <c r="BH22" s="57">
        <f>'BAR BB| Open rates'!BH22*0.85*0.9</f>
        <v>23256</v>
      </c>
      <c r="BI22" s="57">
        <f>'BAR BB| Open rates'!BI22*0.85*0.9</f>
        <v>23256</v>
      </c>
      <c r="BJ22" s="57">
        <f>'BAR BB| Open rates'!BJ22*0.85*0.9</f>
        <v>24021</v>
      </c>
      <c r="BK22" s="57">
        <f>'BAR BB| Open rates'!BK22*0.85*0.9</f>
        <v>23256</v>
      </c>
      <c r="BL22" s="57">
        <f>'BAR BB| Open rates'!BL22*0.85*0.9</f>
        <v>24021</v>
      </c>
      <c r="BM22" s="57">
        <f>'BAR BB| Open rates'!BM22*0.85*0.9</f>
        <v>23256</v>
      </c>
      <c r="BN22" s="57">
        <f>'BAR BB| Open rates'!BN22*0.85*0.9</f>
        <v>24021</v>
      </c>
      <c r="BO22" s="57">
        <f>'BAR BB| Open rates'!BO22*0.85*0.9</f>
        <v>26851.5</v>
      </c>
      <c r="BP22" s="57">
        <f>'BAR BB| Open rates'!BP22*0.85*0.9</f>
        <v>28534.5</v>
      </c>
    </row>
    <row r="23" spans="1:68" s="36" customFormat="1" ht="29.25"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rates'!B24*0.85*0.9</f>
        <v>28152</v>
      </c>
      <c r="C24" s="57">
        <f>'BAR BB| Open rates'!C24*0.85*0.9</f>
        <v>27387</v>
      </c>
      <c r="D24" s="57">
        <f>'BAR BB| Open rates'!D24*0.85*0.9</f>
        <v>28152</v>
      </c>
      <c r="E24" s="57">
        <f>'BAR BB| Open rates'!E24*0.85*0.9</f>
        <v>27387</v>
      </c>
      <c r="F24" s="57">
        <f>'BAR BB| Open rates'!F24*0.85*0.9</f>
        <v>30217.5</v>
      </c>
      <c r="G24" s="57">
        <f>'BAR BB| Open rates'!G24*0.85*0.9</f>
        <v>28152</v>
      </c>
      <c r="H24" s="57">
        <f>'BAR BB| Open rates'!H24*0.85*0.9</f>
        <v>34272</v>
      </c>
      <c r="I24" s="57">
        <f>'BAR BB| Open rates'!I24*0.85*0.9</f>
        <v>39550.5</v>
      </c>
      <c r="J24" s="57">
        <f>'BAR BB| Open rates'!J24*0.85*0.9</f>
        <v>54162</v>
      </c>
      <c r="K24" s="57">
        <f>'BAR BB| Open rates'!K24*0.85*0.9</f>
        <v>36337.5</v>
      </c>
      <c r="L24" s="57">
        <f>'BAR BB| Open rates'!L24*0.85*0.9</f>
        <v>38020.5</v>
      </c>
      <c r="M24" s="57">
        <f>'BAR BB| Open rates'!M24*0.85*0.9</f>
        <v>36337.5</v>
      </c>
      <c r="N24" s="57">
        <f>'BAR BB| Open rates'!N24*0.85*0.9</f>
        <v>39550.5</v>
      </c>
      <c r="O24" s="57">
        <f>'BAR BB| Open rates'!O24*0.85*0.9</f>
        <v>41080.5</v>
      </c>
      <c r="P24" s="57">
        <f>'BAR BB| Open rates'!P24*0.85*0.9</f>
        <v>39550.5</v>
      </c>
      <c r="Q24" s="57">
        <f>'BAR BB| Open rates'!Q24*0.85*0.9</f>
        <v>41080.5</v>
      </c>
      <c r="R24" s="57">
        <f>'BAR BB| Open rates'!R24*0.85*0.9</f>
        <v>39550.5</v>
      </c>
      <c r="S24" s="57">
        <f>'BAR BB| Open rates'!S24*0.85*0.9</f>
        <v>41080.5</v>
      </c>
      <c r="T24" s="57">
        <f>'BAR BB| Open rates'!T24*0.85*0.9</f>
        <v>39550.5</v>
      </c>
      <c r="U24" s="57">
        <f>'BAR BB| Open rates'!U24*0.85*0.9</f>
        <v>41080.5</v>
      </c>
      <c r="V24" s="57">
        <f>'BAR BB| Open rates'!V24*0.85*0.9</f>
        <v>39550.5</v>
      </c>
      <c r="W24" s="57">
        <f>'BAR BB| Open rates'!W24*0.85*0.9</f>
        <v>41080.5</v>
      </c>
      <c r="X24" s="57">
        <f>'BAR BB| Open rates'!X24*0.85*0.9</f>
        <v>39550.5</v>
      </c>
      <c r="Y24" s="57">
        <f>'BAR BB| Open rates'!Y24*0.85*0.9</f>
        <v>41080.5</v>
      </c>
      <c r="Z24" s="57">
        <f>'BAR BB| Open rates'!Z24*0.85*0.9</f>
        <v>39550.5</v>
      </c>
      <c r="AA24" s="57">
        <f>'BAR BB| Open rates'!AA24*0.85*0.9</f>
        <v>41080.5</v>
      </c>
      <c r="AB24" s="57">
        <f>'BAR BB| Open rates'!AB24*0.85*0.9</f>
        <v>39550.5</v>
      </c>
      <c r="AC24" s="57">
        <f>'BAR BB| Open rates'!AC24*0.85*0.9</f>
        <v>41080.5</v>
      </c>
      <c r="AD24" s="57">
        <f>'BAR BB| Open rates'!AD24*0.85*0.9</f>
        <v>36337.5</v>
      </c>
      <c r="AE24" s="57">
        <f>'BAR BB| Open rates'!AE24*0.85*0.9</f>
        <v>38020.5</v>
      </c>
      <c r="AF24" s="57">
        <f>'BAR BB| Open rates'!AF24*0.85*0.9</f>
        <v>36337.5</v>
      </c>
      <c r="AG24" s="57">
        <f>'BAR BB| Open rates'!AG24*0.85*0.9</f>
        <v>33430.5</v>
      </c>
      <c r="AH24" s="57">
        <f>'BAR BB| Open rates'!AH24*0.85*0.9</f>
        <v>33430.5</v>
      </c>
      <c r="AI24" s="57">
        <f>'BAR BB| Open rates'!AI24*0.85*0.9</f>
        <v>31747.5</v>
      </c>
      <c r="AJ24" s="57">
        <f>'BAR BB| Open rates'!AJ24*0.85*0.9</f>
        <v>33430.5</v>
      </c>
      <c r="AK24" s="57">
        <f>'BAR BB| Open rates'!AK24*0.85*0.9</f>
        <v>31747.5</v>
      </c>
      <c r="AL24" s="57">
        <f>'BAR BB| Open rates'!AL24*0.85*0.9</f>
        <v>33430.5</v>
      </c>
      <c r="AM24" s="57">
        <f>'BAR BB| Open rates'!AM24*0.85*0.9</f>
        <v>31747.5</v>
      </c>
      <c r="AN24" s="57">
        <f>'BAR BB| Open rates'!AN24*0.85*0.9</f>
        <v>33430.5</v>
      </c>
      <c r="AO24" s="57">
        <f>'BAR BB| Open rates'!AO24*0.85*0.9</f>
        <v>31747.5</v>
      </c>
      <c r="AP24" s="57">
        <f>'BAR BB| Open rates'!AP24*0.85*0.9</f>
        <v>30447</v>
      </c>
      <c r="AQ24" s="57">
        <f>'BAR BB| Open rates'!AQ24*0.85*0.9</f>
        <v>28917</v>
      </c>
      <c r="AR24" s="57">
        <f>'BAR BB| Open rates'!AR24*0.85*0.9</f>
        <v>30447</v>
      </c>
      <c r="AS24" s="57">
        <f>'BAR BB| Open rates'!AS24*0.85*0.9</f>
        <v>28917</v>
      </c>
      <c r="AT24" s="57">
        <f>'BAR BB| Open rates'!AT24*0.85*0.9</f>
        <v>30447</v>
      </c>
      <c r="AU24" s="57">
        <f>'BAR BB| Open rates'!AU24*0.85*0.9</f>
        <v>28917</v>
      </c>
      <c r="AV24" s="57">
        <f>'BAR BB| Open rates'!AV24*0.85*0.9</f>
        <v>30447</v>
      </c>
      <c r="AW24" s="57">
        <f>'BAR BB| Open rates'!AW24*0.85*0.9</f>
        <v>28917</v>
      </c>
      <c r="AX24" s="57">
        <f>'BAR BB| Open rates'!AX24*0.85*0.9</f>
        <v>30447</v>
      </c>
      <c r="AY24" s="57">
        <f>'BAR BB| Open rates'!AY24*0.85*0.9</f>
        <v>31747.5</v>
      </c>
      <c r="AZ24" s="57">
        <f>'BAR BB| Open rates'!AZ24*0.85*0.9</f>
        <v>33430.5</v>
      </c>
      <c r="BA24" s="57">
        <f>'BAR BB| Open rates'!BA24*0.85*0.9</f>
        <v>28152</v>
      </c>
      <c r="BB24" s="57">
        <f>'BAR BB| Open rates'!BB24*0.85*0.9</f>
        <v>26622</v>
      </c>
      <c r="BC24" s="57">
        <f>'BAR BB| Open rates'!BC24*0.85*0.9</f>
        <v>27387</v>
      </c>
      <c r="BD24" s="57">
        <f>'BAR BB| Open rates'!BD24*0.85*0.9</f>
        <v>26622</v>
      </c>
      <c r="BE24" s="57">
        <f>'BAR BB| Open rates'!BE24*0.85*0.9</f>
        <v>27387</v>
      </c>
      <c r="BF24" s="57">
        <f>'BAR BB| Open rates'!BF24*0.85*0.9</f>
        <v>26622</v>
      </c>
      <c r="BG24" s="57">
        <f>'BAR BB| Open rates'!BG24*0.85*0.9</f>
        <v>27387</v>
      </c>
      <c r="BH24" s="57">
        <f>'BAR BB| Open rates'!BH24*0.85*0.9</f>
        <v>26622</v>
      </c>
      <c r="BI24" s="57">
        <f>'BAR BB| Open rates'!BI24*0.85*0.9</f>
        <v>26622</v>
      </c>
      <c r="BJ24" s="57">
        <f>'BAR BB| Open rates'!BJ24*0.85*0.9</f>
        <v>27387</v>
      </c>
      <c r="BK24" s="57">
        <f>'BAR BB| Open rates'!BK24*0.85*0.9</f>
        <v>26622</v>
      </c>
      <c r="BL24" s="57">
        <f>'BAR BB| Open rates'!BL24*0.85*0.9</f>
        <v>27387</v>
      </c>
      <c r="BM24" s="57">
        <f>'BAR BB| Open rates'!BM24*0.85*0.9</f>
        <v>26622</v>
      </c>
      <c r="BN24" s="57">
        <f>'BAR BB| Open rates'!BN24*0.85*0.9</f>
        <v>27387</v>
      </c>
      <c r="BO24" s="57">
        <f>'BAR BB| Open rates'!BO24*0.85*0.9</f>
        <v>30217.5</v>
      </c>
      <c r="BP24" s="57">
        <f>'BAR BB| Open rates'!BP24*0.85*0.9</f>
        <v>31900.5</v>
      </c>
    </row>
    <row r="25" spans="1:68" s="36" customFormat="1" ht="12" customHeight="1" x14ac:dyDescent="0.2">
      <c r="A25" s="237">
        <v>2</v>
      </c>
      <c r="B25" s="57">
        <f>'BAR BB| Open rates'!B25*0.85*0.9</f>
        <v>30447</v>
      </c>
      <c r="C25" s="57">
        <f>'BAR BB| Open rates'!C25*0.85*0.9</f>
        <v>29682</v>
      </c>
      <c r="D25" s="57">
        <f>'BAR BB| Open rates'!D25*0.85*0.9</f>
        <v>30447</v>
      </c>
      <c r="E25" s="57">
        <f>'BAR BB| Open rates'!E25*0.85*0.9</f>
        <v>29682</v>
      </c>
      <c r="F25" s="57">
        <f>'BAR BB| Open rates'!F25*0.85*0.9</f>
        <v>32512.5</v>
      </c>
      <c r="G25" s="57">
        <f>'BAR BB| Open rates'!G25*0.85*0.9</f>
        <v>30447</v>
      </c>
      <c r="H25" s="57">
        <f>'BAR BB| Open rates'!H25*0.85*0.9</f>
        <v>36567</v>
      </c>
      <c r="I25" s="57">
        <f>'BAR BB| Open rates'!I25*0.85*0.9</f>
        <v>41845.5</v>
      </c>
      <c r="J25" s="57">
        <f>'BAR BB| Open rates'!J25*0.85*0.9</f>
        <v>56457</v>
      </c>
      <c r="K25" s="57">
        <f>'BAR BB| Open rates'!K25*0.85*0.9</f>
        <v>38632.5</v>
      </c>
      <c r="L25" s="57">
        <f>'BAR BB| Open rates'!L25*0.85*0.9</f>
        <v>40315.5</v>
      </c>
      <c r="M25" s="57">
        <f>'BAR BB| Open rates'!M25*0.85*0.9</f>
        <v>38632.5</v>
      </c>
      <c r="N25" s="57">
        <f>'BAR BB| Open rates'!N25*0.85*0.9</f>
        <v>41845.5</v>
      </c>
      <c r="O25" s="57">
        <f>'BAR BB| Open rates'!O25*0.85*0.9</f>
        <v>43375.5</v>
      </c>
      <c r="P25" s="57">
        <f>'BAR BB| Open rates'!P25*0.85*0.9</f>
        <v>41845.5</v>
      </c>
      <c r="Q25" s="57">
        <f>'BAR BB| Open rates'!Q25*0.85*0.9</f>
        <v>43375.5</v>
      </c>
      <c r="R25" s="57">
        <f>'BAR BB| Open rates'!R25*0.85*0.9</f>
        <v>41845.5</v>
      </c>
      <c r="S25" s="57">
        <f>'BAR BB| Open rates'!S25*0.85*0.9</f>
        <v>43375.5</v>
      </c>
      <c r="T25" s="57">
        <f>'BAR BB| Open rates'!T25*0.85*0.9</f>
        <v>41845.5</v>
      </c>
      <c r="U25" s="57">
        <f>'BAR BB| Open rates'!U25*0.85*0.9</f>
        <v>43375.5</v>
      </c>
      <c r="V25" s="57">
        <f>'BAR BB| Open rates'!V25*0.85*0.9</f>
        <v>41845.5</v>
      </c>
      <c r="W25" s="57">
        <f>'BAR BB| Open rates'!W25*0.85*0.9</f>
        <v>43375.5</v>
      </c>
      <c r="X25" s="57">
        <f>'BAR BB| Open rates'!X25*0.85*0.9</f>
        <v>41845.5</v>
      </c>
      <c r="Y25" s="57">
        <f>'BAR BB| Open rates'!Y25*0.85*0.9</f>
        <v>43375.5</v>
      </c>
      <c r="Z25" s="57">
        <f>'BAR BB| Open rates'!Z25*0.85*0.9</f>
        <v>41845.5</v>
      </c>
      <c r="AA25" s="57">
        <f>'BAR BB| Open rates'!AA25*0.85*0.9</f>
        <v>43375.5</v>
      </c>
      <c r="AB25" s="57">
        <f>'BAR BB| Open rates'!AB25*0.85*0.9</f>
        <v>41845.5</v>
      </c>
      <c r="AC25" s="57">
        <f>'BAR BB| Open rates'!AC25*0.85*0.9</f>
        <v>43375.5</v>
      </c>
      <c r="AD25" s="57">
        <f>'BAR BB| Open rates'!AD25*0.85*0.9</f>
        <v>38632.5</v>
      </c>
      <c r="AE25" s="57">
        <f>'BAR BB| Open rates'!AE25*0.85*0.9</f>
        <v>40315.5</v>
      </c>
      <c r="AF25" s="57">
        <f>'BAR BB| Open rates'!AF25*0.85*0.9</f>
        <v>38632.5</v>
      </c>
      <c r="AG25" s="57">
        <f>'BAR BB| Open rates'!AG25*0.85*0.9</f>
        <v>35725.5</v>
      </c>
      <c r="AH25" s="57">
        <f>'BAR BB| Open rates'!AH25*0.85*0.9</f>
        <v>35725.5</v>
      </c>
      <c r="AI25" s="57">
        <f>'BAR BB| Open rates'!AI25*0.85*0.9</f>
        <v>34042.5</v>
      </c>
      <c r="AJ25" s="57">
        <f>'BAR BB| Open rates'!AJ25*0.85*0.9</f>
        <v>35725.5</v>
      </c>
      <c r="AK25" s="57">
        <f>'BAR BB| Open rates'!AK25*0.85*0.9</f>
        <v>34042.5</v>
      </c>
      <c r="AL25" s="57">
        <f>'BAR BB| Open rates'!AL25*0.85*0.9</f>
        <v>35725.5</v>
      </c>
      <c r="AM25" s="57">
        <f>'BAR BB| Open rates'!AM25*0.85*0.9</f>
        <v>34042.5</v>
      </c>
      <c r="AN25" s="57">
        <f>'BAR BB| Open rates'!AN25*0.85*0.9</f>
        <v>35725.5</v>
      </c>
      <c r="AO25" s="57">
        <f>'BAR BB| Open rates'!AO25*0.85*0.9</f>
        <v>34042.5</v>
      </c>
      <c r="AP25" s="57">
        <f>'BAR BB| Open rates'!AP25*0.85*0.9</f>
        <v>32742</v>
      </c>
      <c r="AQ25" s="57">
        <f>'BAR BB| Open rates'!AQ25*0.85*0.9</f>
        <v>31212</v>
      </c>
      <c r="AR25" s="57">
        <f>'BAR BB| Open rates'!AR25*0.85*0.9</f>
        <v>32742</v>
      </c>
      <c r="AS25" s="57">
        <f>'BAR BB| Open rates'!AS25*0.85*0.9</f>
        <v>31212</v>
      </c>
      <c r="AT25" s="57">
        <f>'BAR BB| Open rates'!AT25*0.85*0.9</f>
        <v>32742</v>
      </c>
      <c r="AU25" s="57">
        <f>'BAR BB| Open rates'!AU25*0.85*0.9</f>
        <v>31212</v>
      </c>
      <c r="AV25" s="57">
        <f>'BAR BB| Open rates'!AV25*0.85*0.9</f>
        <v>32742</v>
      </c>
      <c r="AW25" s="57">
        <f>'BAR BB| Open rates'!AW25*0.85*0.9</f>
        <v>31212</v>
      </c>
      <c r="AX25" s="57">
        <f>'BAR BB| Open rates'!AX25*0.85*0.9</f>
        <v>32742</v>
      </c>
      <c r="AY25" s="57">
        <f>'BAR BB| Open rates'!AY25*0.85*0.9</f>
        <v>34042.5</v>
      </c>
      <c r="AZ25" s="57">
        <f>'BAR BB| Open rates'!AZ25*0.85*0.9</f>
        <v>35725.5</v>
      </c>
      <c r="BA25" s="57">
        <f>'BAR BB| Open rates'!BA25*0.85*0.9</f>
        <v>30447</v>
      </c>
      <c r="BB25" s="57">
        <f>'BAR BB| Open rates'!BB25*0.85*0.9</f>
        <v>28917</v>
      </c>
      <c r="BC25" s="57">
        <f>'BAR BB| Open rates'!BC25*0.85*0.9</f>
        <v>29682</v>
      </c>
      <c r="BD25" s="57">
        <f>'BAR BB| Open rates'!BD25*0.85*0.9</f>
        <v>28917</v>
      </c>
      <c r="BE25" s="57">
        <f>'BAR BB| Open rates'!BE25*0.85*0.9</f>
        <v>29682</v>
      </c>
      <c r="BF25" s="57">
        <f>'BAR BB| Open rates'!BF25*0.85*0.9</f>
        <v>28917</v>
      </c>
      <c r="BG25" s="57">
        <f>'BAR BB| Open rates'!BG25*0.85*0.9</f>
        <v>29682</v>
      </c>
      <c r="BH25" s="57">
        <f>'BAR BB| Open rates'!BH25*0.85*0.9</f>
        <v>28917</v>
      </c>
      <c r="BI25" s="57">
        <f>'BAR BB| Open rates'!BI25*0.85*0.9</f>
        <v>28917</v>
      </c>
      <c r="BJ25" s="57">
        <f>'BAR BB| Open rates'!BJ25*0.85*0.9</f>
        <v>29682</v>
      </c>
      <c r="BK25" s="57">
        <f>'BAR BB| Open rates'!BK25*0.85*0.9</f>
        <v>28917</v>
      </c>
      <c r="BL25" s="57">
        <f>'BAR BB| Open rates'!BL25*0.85*0.9</f>
        <v>29682</v>
      </c>
      <c r="BM25" s="57">
        <f>'BAR BB| Open rates'!BM25*0.85*0.9</f>
        <v>28917</v>
      </c>
      <c r="BN25" s="57">
        <f>'BAR BB| Open rates'!BN25*0.85*0.9</f>
        <v>29682</v>
      </c>
      <c r="BO25" s="57">
        <f>'BAR BB| Open rates'!BO25*0.85*0.9</f>
        <v>32512.5</v>
      </c>
      <c r="BP25" s="57">
        <f>'BAR BB| Open rates'!BP25*0.85*0.9</f>
        <v>34195.5</v>
      </c>
    </row>
    <row r="26" spans="1:68" s="36" customFormat="1" ht="12" customHeight="1" x14ac:dyDescent="0.2">
      <c r="A26" s="237">
        <v>3</v>
      </c>
      <c r="B26" s="57">
        <f>'BAR BB| Open rates'!B26*0.85*0.9</f>
        <v>32742</v>
      </c>
      <c r="C26" s="57">
        <f>'BAR BB| Open rates'!C26*0.85*0.9</f>
        <v>31977</v>
      </c>
      <c r="D26" s="57">
        <f>'BAR BB| Open rates'!D26*0.85*0.9</f>
        <v>32742</v>
      </c>
      <c r="E26" s="57">
        <f>'BAR BB| Open rates'!E26*0.85*0.9</f>
        <v>31977</v>
      </c>
      <c r="F26" s="57">
        <f>'BAR BB| Open rates'!F26*0.85*0.9</f>
        <v>34807.5</v>
      </c>
      <c r="G26" s="57">
        <f>'BAR BB| Open rates'!G26*0.85*0.9</f>
        <v>32742</v>
      </c>
      <c r="H26" s="57">
        <f>'BAR BB| Open rates'!H26*0.85*0.9</f>
        <v>38862</v>
      </c>
      <c r="I26" s="57">
        <f>'BAR BB| Open rates'!I26*0.85*0.9</f>
        <v>44140.5</v>
      </c>
      <c r="J26" s="57">
        <f>'BAR BB| Open rates'!J26*0.85*0.9</f>
        <v>58752</v>
      </c>
      <c r="K26" s="57">
        <f>'BAR BB| Open rates'!K26*0.85*0.9</f>
        <v>40927.5</v>
      </c>
      <c r="L26" s="57">
        <f>'BAR BB| Open rates'!L26*0.85*0.9</f>
        <v>42610.5</v>
      </c>
      <c r="M26" s="57">
        <f>'BAR BB| Open rates'!M26*0.85*0.9</f>
        <v>40927.5</v>
      </c>
      <c r="N26" s="57">
        <f>'BAR BB| Open rates'!N26*0.85*0.9</f>
        <v>44140.5</v>
      </c>
      <c r="O26" s="57">
        <f>'BAR BB| Open rates'!O26*0.85*0.9</f>
        <v>45670.5</v>
      </c>
      <c r="P26" s="57">
        <f>'BAR BB| Open rates'!P26*0.85*0.9</f>
        <v>44140.5</v>
      </c>
      <c r="Q26" s="57">
        <f>'BAR BB| Open rates'!Q26*0.85*0.9</f>
        <v>45670.5</v>
      </c>
      <c r="R26" s="57">
        <f>'BAR BB| Open rates'!R26*0.85*0.9</f>
        <v>44140.5</v>
      </c>
      <c r="S26" s="57">
        <f>'BAR BB| Open rates'!S26*0.85*0.9</f>
        <v>45670.5</v>
      </c>
      <c r="T26" s="57">
        <f>'BAR BB| Open rates'!T26*0.85*0.9</f>
        <v>44140.5</v>
      </c>
      <c r="U26" s="57">
        <f>'BAR BB| Open rates'!U26*0.85*0.9</f>
        <v>45670.5</v>
      </c>
      <c r="V26" s="57">
        <f>'BAR BB| Open rates'!V26*0.85*0.9</f>
        <v>44140.5</v>
      </c>
      <c r="W26" s="57">
        <f>'BAR BB| Open rates'!W26*0.85*0.9</f>
        <v>45670.5</v>
      </c>
      <c r="X26" s="57">
        <f>'BAR BB| Open rates'!X26*0.85*0.9</f>
        <v>44140.5</v>
      </c>
      <c r="Y26" s="57">
        <f>'BAR BB| Open rates'!Y26*0.85*0.9</f>
        <v>45670.5</v>
      </c>
      <c r="Z26" s="57">
        <f>'BAR BB| Open rates'!Z26*0.85*0.9</f>
        <v>44140.5</v>
      </c>
      <c r="AA26" s="57">
        <f>'BAR BB| Open rates'!AA26*0.85*0.9</f>
        <v>45670.5</v>
      </c>
      <c r="AB26" s="57">
        <f>'BAR BB| Open rates'!AB26*0.85*0.9</f>
        <v>44140.5</v>
      </c>
      <c r="AC26" s="57">
        <f>'BAR BB| Open rates'!AC26*0.85*0.9</f>
        <v>45670.5</v>
      </c>
      <c r="AD26" s="57">
        <f>'BAR BB| Open rates'!AD26*0.85*0.9</f>
        <v>40927.5</v>
      </c>
      <c r="AE26" s="57">
        <f>'BAR BB| Open rates'!AE26*0.85*0.9</f>
        <v>42610.5</v>
      </c>
      <c r="AF26" s="57">
        <f>'BAR BB| Open rates'!AF26*0.85*0.9</f>
        <v>40927.5</v>
      </c>
      <c r="AG26" s="57">
        <f>'BAR BB| Open rates'!AG26*0.85*0.9</f>
        <v>38020.5</v>
      </c>
      <c r="AH26" s="57">
        <f>'BAR BB| Open rates'!AH26*0.85*0.9</f>
        <v>38020.5</v>
      </c>
      <c r="AI26" s="57">
        <f>'BAR BB| Open rates'!AI26*0.85*0.9</f>
        <v>36337.5</v>
      </c>
      <c r="AJ26" s="57">
        <f>'BAR BB| Open rates'!AJ26*0.85*0.9</f>
        <v>38020.5</v>
      </c>
      <c r="AK26" s="57">
        <f>'BAR BB| Open rates'!AK26*0.85*0.9</f>
        <v>36337.5</v>
      </c>
      <c r="AL26" s="57">
        <f>'BAR BB| Open rates'!AL26*0.85*0.9</f>
        <v>38020.5</v>
      </c>
      <c r="AM26" s="57">
        <f>'BAR BB| Open rates'!AM26*0.85*0.9</f>
        <v>36337.5</v>
      </c>
      <c r="AN26" s="57">
        <f>'BAR BB| Open rates'!AN26*0.85*0.9</f>
        <v>38020.5</v>
      </c>
      <c r="AO26" s="57">
        <f>'BAR BB| Open rates'!AO26*0.85*0.9</f>
        <v>36337.5</v>
      </c>
      <c r="AP26" s="57">
        <f>'BAR BB| Open rates'!AP26*0.85*0.9</f>
        <v>35037</v>
      </c>
      <c r="AQ26" s="57">
        <f>'BAR BB| Open rates'!AQ26*0.85*0.9</f>
        <v>33507</v>
      </c>
      <c r="AR26" s="57">
        <f>'BAR BB| Open rates'!AR26*0.85*0.9</f>
        <v>35037</v>
      </c>
      <c r="AS26" s="57">
        <f>'BAR BB| Open rates'!AS26*0.85*0.9</f>
        <v>33507</v>
      </c>
      <c r="AT26" s="57">
        <f>'BAR BB| Open rates'!AT26*0.85*0.9</f>
        <v>35037</v>
      </c>
      <c r="AU26" s="57">
        <f>'BAR BB| Open rates'!AU26*0.85*0.9</f>
        <v>33507</v>
      </c>
      <c r="AV26" s="57">
        <f>'BAR BB| Open rates'!AV26*0.85*0.9</f>
        <v>35037</v>
      </c>
      <c r="AW26" s="57">
        <f>'BAR BB| Open rates'!AW26*0.85*0.9</f>
        <v>33507</v>
      </c>
      <c r="AX26" s="57">
        <f>'BAR BB| Open rates'!AX26*0.85*0.9</f>
        <v>35037</v>
      </c>
      <c r="AY26" s="57">
        <f>'BAR BB| Open rates'!AY26*0.85*0.9</f>
        <v>36337.5</v>
      </c>
      <c r="AZ26" s="57">
        <f>'BAR BB| Open rates'!AZ26*0.85*0.9</f>
        <v>38020.5</v>
      </c>
      <c r="BA26" s="57">
        <f>'BAR BB| Open rates'!BA26*0.85*0.9</f>
        <v>32742</v>
      </c>
      <c r="BB26" s="57">
        <f>'BAR BB| Open rates'!BB26*0.85*0.9</f>
        <v>31212</v>
      </c>
      <c r="BC26" s="57">
        <f>'BAR BB| Open rates'!BC26*0.85*0.9</f>
        <v>31977</v>
      </c>
      <c r="BD26" s="57">
        <f>'BAR BB| Open rates'!BD26*0.85*0.9</f>
        <v>31212</v>
      </c>
      <c r="BE26" s="57">
        <f>'BAR BB| Open rates'!BE26*0.85*0.9</f>
        <v>31977</v>
      </c>
      <c r="BF26" s="57">
        <f>'BAR BB| Open rates'!BF26*0.85*0.9</f>
        <v>31212</v>
      </c>
      <c r="BG26" s="57">
        <f>'BAR BB| Open rates'!BG26*0.85*0.9</f>
        <v>31977</v>
      </c>
      <c r="BH26" s="57">
        <f>'BAR BB| Open rates'!BH26*0.85*0.9</f>
        <v>31212</v>
      </c>
      <c r="BI26" s="57">
        <f>'BAR BB| Open rates'!BI26*0.85*0.9</f>
        <v>31212</v>
      </c>
      <c r="BJ26" s="57">
        <f>'BAR BB| Open rates'!BJ26*0.85*0.9</f>
        <v>31977</v>
      </c>
      <c r="BK26" s="57">
        <f>'BAR BB| Open rates'!BK26*0.85*0.9</f>
        <v>31212</v>
      </c>
      <c r="BL26" s="57">
        <f>'BAR BB| Open rates'!BL26*0.85*0.9</f>
        <v>31977</v>
      </c>
      <c r="BM26" s="57">
        <f>'BAR BB| Open rates'!BM26*0.85*0.9</f>
        <v>31212</v>
      </c>
      <c r="BN26" s="57">
        <f>'BAR BB| Open rates'!BN26*0.85*0.9</f>
        <v>31977</v>
      </c>
      <c r="BO26" s="57">
        <f>'BAR BB| Open rates'!BO26*0.85*0.9</f>
        <v>34807.5</v>
      </c>
      <c r="BP26" s="57">
        <f>'BAR BB| Open rates'!BP26*0.85*0.9</f>
        <v>36490.5</v>
      </c>
    </row>
    <row r="27" spans="1:68" s="36" customFormat="1" ht="12" customHeight="1" x14ac:dyDescent="0.2">
      <c r="A27" s="237">
        <v>4</v>
      </c>
      <c r="B27" s="57">
        <f>'BAR BB| Open rates'!B27*0.85*0.9</f>
        <v>35037</v>
      </c>
      <c r="C27" s="57">
        <f>'BAR BB| Open rates'!C27*0.85*0.9</f>
        <v>34272</v>
      </c>
      <c r="D27" s="57">
        <f>'BAR BB| Open rates'!D27*0.85*0.9</f>
        <v>35037</v>
      </c>
      <c r="E27" s="57">
        <f>'BAR BB| Open rates'!E27*0.85*0.9</f>
        <v>34272</v>
      </c>
      <c r="F27" s="57">
        <f>'BAR BB| Open rates'!F27*0.85*0.9</f>
        <v>37102.5</v>
      </c>
      <c r="G27" s="57">
        <f>'BAR BB| Open rates'!G27*0.85*0.9</f>
        <v>35037</v>
      </c>
      <c r="H27" s="57">
        <f>'BAR BB| Open rates'!H27*0.85*0.9</f>
        <v>41157</v>
      </c>
      <c r="I27" s="57">
        <f>'BAR BB| Open rates'!I27*0.85*0.9</f>
        <v>46435.5</v>
      </c>
      <c r="J27" s="57">
        <f>'BAR BB| Open rates'!J27*0.85*0.9</f>
        <v>61047</v>
      </c>
      <c r="K27" s="57">
        <f>'BAR BB| Open rates'!K27*0.85*0.9</f>
        <v>43222.5</v>
      </c>
      <c r="L27" s="57">
        <f>'BAR BB| Open rates'!L27*0.85*0.9</f>
        <v>44905.5</v>
      </c>
      <c r="M27" s="57">
        <f>'BAR BB| Open rates'!M27*0.85*0.9</f>
        <v>43222.5</v>
      </c>
      <c r="N27" s="57">
        <f>'BAR BB| Open rates'!N27*0.85*0.9</f>
        <v>46435.5</v>
      </c>
      <c r="O27" s="57">
        <f>'BAR BB| Open rates'!O27*0.85*0.9</f>
        <v>47965.5</v>
      </c>
      <c r="P27" s="57">
        <f>'BAR BB| Open rates'!P27*0.85*0.9</f>
        <v>46435.5</v>
      </c>
      <c r="Q27" s="57">
        <f>'BAR BB| Open rates'!Q27*0.85*0.9</f>
        <v>47965.5</v>
      </c>
      <c r="R27" s="57">
        <f>'BAR BB| Open rates'!R27*0.85*0.9</f>
        <v>46435.5</v>
      </c>
      <c r="S27" s="57">
        <f>'BAR BB| Open rates'!S27*0.85*0.9</f>
        <v>47965.5</v>
      </c>
      <c r="T27" s="57">
        <f>'BAR BB| Open rates'!T27*0.85*0.9</f>
        <v>46435.5</v>
      </c>
      <c r="U27" s="57">
        <f>'BAR BB| Open rates'!U27*0.85*0.9</f>
        <v>47965.5</v>
      </c>
      <c r="V27" s="57">
        <f>'BAR BB| Open rates'!V27*0.85*0.9</f>
        <v>46435.5</v>
      </c>
      <c r="W27" s="57">
        <f>'BAR BB| Open rates'!W27*0.85*0.9</f>
        <v>47965.5</v>
      </c>
      <c r="X27" s="57">
        <f>'BAR BB| Open rates'!X27*0.85*0.9</f>
        <v>46435.5</v>
      </c>
      <c r="Y27" s="57">
        <f>'BAR BB| Open rates'!Y27*0.85*0.9</f>
        <v>47965.5</v>
      </c>
      <c r="Z27" s="57">
        <f>'BAR BB| Open rates'!Z27*0.85*0.9</f>
        <v>46435.5</v>
      </c>
      <c r="AA27" s="57">
        <f>'BAR BB| Open rates'!AA27*0.85*0.9</f>
        <v>47965.5</v>
      </c>
      <c r="AB27" s="57">
        <f>'BAR BB| Open rates'!AB27*0.85*0.9</f>
        <v>46435.5</v>
      </c>
      <c r="AC27" s="57">
        <f>'BAR BB| Open rates'!AC27*0.85*0.9</f>
        <v>47965.5</v>
      </c>
      <c r="AD27" s="57">
        <f>'BAR BB| Open rates'!AD27*0.85*0.9</f>
        <v>43222.5</v>
      </c>
      <c r="AE27" s="57">
        <f>'BAR BB| Open rates'!AE27*0.85*0.9</f>
        <v>44905.5</v>
      </c>
      <c r="AF27" s="57">
        <f>'BAR BB| Open rates'!AF27*0.85*0.9</f>
        <v>43222.5</v>
      </c>
      <c r="AG27" s="57">
        <f>'BAR BB| Open rates'!AG27*0.85*0.9</f>
        <v>40315.5</v>
      </c>
      <c r="AH27" s="57">
        <f>'BAR BB| Open rates'!AH27*0.85*0.9</f>
        <v>40315.5</v>
      </c>
      <c r="AI27" s="57">
        <f>'BAR BB| Open rates'!AI27*0.85*0.9</f>
        <v>38632.5</v>
      </c>
      <c r="AJ27" s="57">
        <f>'BAR BB| Open rates'!AJ27*0.85*0.9</f>
        <v>40315.5</v>
      </c>
      <c r="AK27" s="57">
        <f>'BAR BB| Open rates'!AK27*0.85*0.9</f>
        <v>38632.5</v>
      </c>
      <c r="AL27" s="57">
        <f>'BAR BB| Open rates'!AL27*0.85*0.9</f>
        <v>40315.5</v>
      </c>
      <c r="AM27" s="57">
        <f>'BAR BB| Open rates'!AM27*0.85*0.9</f>
        <v>38632.5</v>
      </c>
      <c r="AN27" s="57">
        <f>'BAR BB| Open rates'!AN27*0.85*0.9</f>
        <v>40315.5</v>
      </c>
      <c r="AO27" s="57">
        <f>'BAR BB| Open rates'!AO27*0.85*0.9</f>
        <v>38632.5</v>
      </c>
      <c r="AP27" s="57">
        <f>'BAR BB| Open rates'!AP27*0.85*0.9</f>
        <v>37332</v>
      </c>
      <c r="AQ27" s="57">
        <f>'BAR BB| Open rates'!AQ27*0.85*0.9</f>
        <v>35802</v>
      </c>
      <c r="AR27" s="57">
        <f>'BAR BB| Open rates'!AR27*0.85*0.9</f>
        <v>37332</v>
      </c>
      <c r="AS27" s="57">
        <f>'BAR BB| Open rates'!AS27*0.85*0.9</f>
        <v>35802</v>
      </c>
      <c r="AT27" s="57">
        <f>'BAR BB| Open rates'!AT27*0.85*0.9</f>
        <v>37332</v>
      </c>
      <c r="AU27" s="57">
        <f>'BAR BB| Open rates'!AU27*0.85*0.9</f>
        <v>35802</v>
      </c>
      <c r="AV27" s="57">
        <f>'BAR BB| Open rates'!AV27*0.85*0.9</f>
        <v>37332</v>
      </c>
      <c r="AW27" s="57">
        <f>'BAR BB| Open rates'!AW27*0.85*0.9</f>
        <v>35802</v>
      </c>
      <c r="AX27" s="57">
        <f>'BAR BB| Open rates'!AX27*0.85*0.9</f>
        <v>37332</v>
      </c>
      <c r="AY27" s="57">
        <f>'BAR BB| Open rates'!AY27*0.85*0.9</f>
        <v>38632.5</v>
      </c>
      <c r="AZ27" s="57">
        <f>'BAR BB| Open rates'!AZ27*0.85*0.9</f>
        <v>40315.5</v>
      </c>
      <c r="BA27" s="57">
        <f>'BAR BB| Open rates'!BA27*0.85*0.9</f>
        <v>35037</v>
      </c>
      <c r="BB27" s="57">
        <f>'BAR BB| Open rates'!BB27*0.85*0.9</f>
        <v>33507</v>
      </c>
      <c r="BC27" s="57">
        <f>'BAR BB| Open rates'!BC27*0.85*0.9</f>
        <v>34272</v>
      </c>
      <c r="BD27" s="57">
        <f>'BAR BB| Open rates'!BD27*0.85*0.9</f>
        <v>33507</v>
      </c>
      <c r="BE27" s="57">
        <f>'BAR BB| Open rates'!BE27*0.85*0.9</f>
        <v>34272</v>
      </c>
      <c r="BF27" s="57">
        <f>'BAR BB| Open rates'!BF27*0.85*0.9</f>
        <v>33507</v>
      </c>
      <c r="BG27" s="57">
        <f>'BAR BB| Open rates'!BG27*0.85*0.9</f>
        <v>34272</v>
      </c>
      <c r="BH27" s="57">
        <f>'BAR BB| Open rates'!BH27*0.85*0.9</f>
        <v>33507</v>
      </c>
      <c r="BI27" s="57">
        <f>'BAR BB| Open rates'!BI27*0.85*0.9</f>
        <v>33507</v>
      </c>
      <c r="BJ27" s="57">
        <f>'BAR BB| Open rates'!BJ27*0.85*0.9</f>
        <v>34272</v>
      </c>
      <c r="BK27" s="57">
        <f>'BAR BB| Open rates'!BK27*0.85*0.9</f>
        <v>33507</v>
      </c>
      <c r="BL27" s="57">
        <f>'BAR BB| Open rates'!BL27*0.85*0.9</f>
        <v>34272</v>
      </c>
      <c r="BM27" s="57">
        <f>'BAR BB| Open rates'!BM27*0.85*0.9</f>
        <v>33507</v>
      </c>
      <c r="BN27" s="57">
        <f>'BAR BB| Open rates'!BN27*0.85*0.9</f>
        <v>34272</v>
      </c>
      <c r="BO27" s="57">
        <f>'BAR BB| Open rates'!BO27*0.85*0.9</f>
        <v>37102.5</v>
      </c>
      <c r="BP27" s="57">
        <f>'BAR BB| Open rates'!BP27*0.85*0.9</f>
        <v>38785.5</v>
      </c>
    </row>
    <row r="28" spans="1:68" s="36" customFormat="1" ht="36"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rates'!B29*0.85*0.9</f>
        <v>30447</v>
      </c>
      <c r="C29" s="57">
        <f>'BAR BB| Open rates'!C29*0.85*0.9</f>
        <v>29682</v>
      </c>
      <c r="D29" s="57">
        <f>'BAR BB| Open rates'!D29*0.85*0.9</f>
        <v>30447</v>
      </c>
      <c r="E29" s="57">
        <f>'BAR BB| Open rates'!E29*0.85*0.9</f>
        <v>29682</v>
      </c>
      <c r="F29" s="57">
        <f>'BAR BB| Open rates'!F29*0.85*0.9</f>
        <v>32512.5</v>
      </c>
      <c r="G29" s="57">
        <f>'BAR BB| Open rates'!G29*0.85*0.9</f>
        <v>30447</v>
      </c>
      <c r="H29" s="57">
        <f>'BAR BB| Open rates'!H29*0.85*0.9</f>
        <v>35802</v>
      </c>
      <c r="I29" s="57">
        <f>'BAR BB| Open rates'!I29*0.85*0.9</f>
        <v>41080.5</v>
      </c>
      <c r="J29" s="57">
        <f>'BAR BB| Open rates'!J29*0.85*0.9</f>
        <v>55692</v>
      </c>
      <c r="K29" s="57">
        <f>'BAR BB| Open rates'!K29*0.85*0.9</f>
        <v>37867.5</v>
      </c>
      <c r="L29" s="57">
        <f>'BAR BB| Open rates'!L29*0.85*0.9</f>
        <v>39550.5</v>
      </c>
      <c r="M29" s="57">
        <f>'BAR BB| Open rates'!M29*0.85*0.9</f>
        <v>37867.5</v>
      </c>
      <c r="N29" s="57">
        <f>'BAR BB| Open rates'!N29*0.85*0.9</f>
        <v>41080.5</v>
      </c>
      <c r="O29" s="57">
        <f>'BAR BB| Open rates'!O29*0.85*0.9</f>
        <v>42610.5</v>
      </c>
      <c r="P29" s="57">
        <f>'BAR BB| Open rates'!P29*0.85*0.9</f>
        <v>41080.5</v>
      </c>
      <c r="Q29" s="57">
        <f>'BAR BB| Open rates'!Q29*0.85*0.9</f>
        <v>42610.5</v>
      </c>
      <c r="R29" s="57">
        <f>'BAR BB| Open rates'!R29*0.85*0.9</f>
        <v>41080.5</v>
      </c>
      <c r="S29" s="57">
        <f>'BAR BB| Open rates'!S29*0.85*0.9</f>
        <v>42610.5</v>
      </c>
      <c r="T29" s="57">
        <f>'BAR BB| Open rates'!T29*0.85*0.9</f>
        <v>41080.5</v>
      </c>
      <c r="U29" s="57">
        <f>'BAR BB| Open rates'!U29*0.85*0.9</f>
        <v>42610.5</v>
      </c>
      <c r="V29" s="57">
        <f>'BAR BB| Open rates'!V29*0.85*0.9</f>
        <v>41080.5</v>
      </c>
      <c r="W29" s="57">
        <f>'BAR BB| Open rates'!W29*0.85*0.9</f>
        <v>42610.5</v>
      </c>
      <c r="X29" s="57">
        <f>'BAR BB| Open rates'!X29*0.85*0.9</f>
        <v>41080.5</v>
      </c>
      <c r="Y29" s="57">
        <f>'BAR BB| Open rates'!Y29*0.85*0.9</f>
        <v>42610.5</v>
      </c>
      <c r="Z29" s="57">
        <f>'BAR BB| Open rates'!Z29*0.85*0.9</f>
        <v>41080.5</v>
      </c>
      <c r="AA29" s="57">
        <f>'BAR BB| Open rates'!AA29*0.85*0.9</f>
        <v>42610.5</v>
      </c>
      <c r="AB29" s="57">
        <f>'BAR BB| Open rates'!AB29*0.85*0.9</f>
        <v>41080.5</v>
      </c>
      <c r="AC29" s="57">
        <f>'BAR BB| Open rates'!AC29*0.85*0.9</f>
        <v>42610.5</v>
      </c>
      <c r="AD29" s="57">
        <f>'BAR BB| Open rates'!AD29*0.85*0.9</f>
        <v>37867.5</v>
      </c>
      <c r="AE29" s="57">
        <f>'BAR BB| Open rates'!AE29*0.85*0.9</f>
        <v>39550.5</v>
      </c>
      <c r="AF29" s="57">
        <f>'BAR BB| Open rates'!AF29*0.85*0.9</f>
        <v>37867.5</v>
      </c>
      <c r="AG29" s="57">
        <f>'BAR BB| Open rates'!AG29*0.85*0.9</f>
        <v>36490.5</v>
      </c>
      <c r="AH29" s="57">
        <f>'BAR BB| Open rates'!AH29*0.85*0.9</f>
        <v>36490.5</v>
      </c>
      <c r="AI29" s="57">
        <f>'BAR BB| Open rates'!AI29*0.85*0.9</f>
        <v>34807.5</v>
      </c>
      <c r="AJ29" s="57">
        <f>'BAR BB| Open rates'!AJ29*0.85*0.9</f>
        <v>36490.5</v>
      </c>
      <c r="AK29" s="57">
        <f>'BAR BB| Open rates'!AK29*0.85*0.9</f>
        <v>34807.5</v>
      </c>
      <c r="AL29" s="57">
        <f>'BAR BB| Open rates'!AL29*0.85*0.9</f>
        <v>36490.5</v>
      </c>
      <c r="AM29" s="57">
        <f>'BAR BB| Open rates'!AM29*0.85*0.9</f>
        <v>34807.5</v>
      </c>
      <c r="AN29" s="57">
        <f>'BAR BB| Open rates'!AN29*0.85*0.9</f>
        <v>36490.5</v>
      </c>
      <c r="AO29" s="57">
        <f>'BAR BB| Open rates'!AO29*0.85*0.9</f>
        <v>34807.5</v>
      </c>
      <c r="AP29" s="57">
        <f>'BAR BB| Open rates'!AP29*0.85*0.9</f>
        <v>31977</v>
      </c>
      <c r="AQ29" s="57">
        <f>'BAR BB| Open rates'!AQ29*0.85*0.9</f>
        <v>30447</v>
      </c>
      <c r="AR29" s="57">
        <f>'BAR BB| Open rates'!AR29*0.85*0.9</f>
        <v>31977</v>
      </c>
      <c r="AS29" s="57">
        <f>'BAR BB| Open rates'!AS29*0.85*0.9</f>
        <v>30447</v>
      </c>
      <c r="AT29" s="57">
        <f>'BAR BB| Open rates'!AT29*0.85*0.9</f>
        <v>31977</v>
      </c>
      <c r="AU29" s="57">
        <f>'BAR BB| Open rates'!AU29*0.85*0.9</f>
        <v>30447</v>
      </c>
      <c r="AV29" s="57">
        <f>'BAR BB| Open rates'!AV29*0.85*0.9</f>
        <v>31977</v>
      </c>
      <c r="AW29" s="57">
        <f>'BAR BB| Open rates'!AW29*0.85*0.9</f>
        <v>30447</v>
      </c>
      <c r="AX29" s="57">
        <f>'BAR BB| Open rates'!AX29*0.85*0.9</f>
        <v>31977</v>
      </c>
      <c r="AY29" s="57">
        <f>'BAR BB| Open rates'!AY29*0.85*0.9</f>
        <v>33277.5</v>
      </c>
      <c r="AZ29" s="57">
        <f>'BAR BB| Open rates'!AZ29*0.85*0.9</f>
        <v>34960.5</v>
      </c>
      <c r="BA29" s="57">
        <f>'BAR BB| Open rates'!BA29*0.85*0.9</f>
        <v>29682</v>
      </c>
      <c r="BB29" s="57">
        <f>'BAR BB| Open rates'!BB29*0.85*0.9</f>
        <v>28917</v>
      </c>
      <c r="BC29" s="57">
        <f>'BAR BB| Open rates'!BC29*0.85*0.9</f>
        <v>29682</v>
      </c>
      <c r="BD29" s="57">
        <f>'BAR BB| Open rates'!BD29*0.85*0.9</f>
        <v>28917</v>
      </c>
      <c r="BE29" s="57">
        <f>'BAR BB| Open rates'!BE29*0.85*0.9</f>
        <v>29682</v>
      </c>
      <c r="BF29" s="57">
        <f>'BAR BB| Open rates'!BF29*0.85*0.9</f>
        <v>28917</v>
      </c>
      <c r="BG29" s="57">
        <f>'BAR BB| Open rates'!BG29*0.85*0.9</f>
        <v>29682</v>
      </c>
      <c r="BH29" s="57">
        <f>'BAR BB| Open rates'!BH29*0.85*0.9</f>
        <v>28917</v>
      </c>
      <c r="BI29" s="57">
        <f>'BAR BB| Open rates'!BI29*0.85*0.9</f>
        <v>28917</v>
      </c>
      <c r="BJ29" s="57">
        <f>'BAR BB| Open rates'!BJ29*0.85*0.9</f>
        <v>29682</v>
      </c>
      <c r="BK29" s="57">
        <f>'BAR BB| Open rates'!BK29*0.85*0.9</f>
        <v>28917</v>
      </c>
      <c r="BL29" s="57">
        <f>'BAR BB| Open rates'!BL29*0.85*0.9</f>
        <v>29682</v>
      </c>
      <c r="BM29" s="57">
        <f>'BAR BB| Open rates'!BM29*0.85*0.9</f>
        <v>28917</v>
      </c>
      <c r="BN29" s="57">
        <f>'BAR BB| Open rates'!BN29*0.85*0.9</f>
        <v>29682</v>
      </c>
      <c r="BO29" s="57">
        <f>'BAR BB| Open rates'!BO29*0.85*0.9</f>
        <v>32512.5</v>
      </c>
      <c r="BP29" s="57">
        <f>'BAR BB| Open rates'!BP29*0.85*0.9</f>
        <v>34195.5</v>
      </c>
    </row>
    <row r="30" spans="1:68" s="36" customFormat="1" ht="12" customHeight="1" x14ac:dyDescent="0.2">
      <c r="A30" s="237">
        <v>2</v>
      </c>
      <c r="B30" s="57">
        <f>'BAR BB| Open rates'!B30*0.85*0.9</f>
        <v>32742</v>
      </c>
      <c r="C30" s="57">
        <f>'BAR BB| Open rates'!C30*0.85*0.9</f>
        <v>31977</v>
      </c>
      <c r="D30" s="57">
        <f>'BAR BB| Open rates'!D30*0.85*0.9</f>
        <v>32742</v>
      </c>
      <c r="E30" s="57">
        <f>'BAR BB| Open rates'!E30*0.85*0.9</f>
        <v>31977</v>
      </c>
      <c r="F30" s="57">
        <f>'BAR BB| Open rates'!F30*0.85*0.9</f>
        <v>34807.5</v>
      </c>
      <c r="G30" s="57">
        <f>'BAR BB| Open rates'!G30*0.85*0.9</f>
        <v>32742</v>
      </c>
      <c r="H30" s="57">
        <f>'BAR BB| Open rates'!H30*0.85*0.9</f>
        <v>38097</v>
      </c>
      <c r="I30" s="57">
        <f>'BAR BB| Open rates'!I30*0.85*0.9</f>
        <v>43375.5</v>
      </c>
      <c r="J30" s="57">
        <f>'BAR BB| Open rates'!J30*0.85*0.9</f>
        <v>57987</v>
      </c>
      <c r="K30" s="57">
        <f>'BAR BB| Open rates'!K30*0.85*0.9</f>
        <v>40162.5</v>
      </c>
      <c r="L30" s="57">
        <f>'BAR BB| Open rates'!L30*0.85*0.9</f>
        <v>41845.5</v>
      </c>
      <c r="M30" s="57">
        <f>'BAR BB| Open rates'!M30*0.85*0.9</f>
        <v>40162.5</v>
      </c>
      <c r="N30" s="57">
        <f>'BAR BB| Open rates'!N30*0.85*0.9</f>
        <v>43375.5</v>
      </c>
      <c r="O30" s="57">
        <f>'BAR BB| Open rates'!O30*0.85*0.9</f>
        <v>44905.5</v>
      </c>
      <c r="P30" s="57">
        <f>'BAR BB| Open rates'!P30*0.85*0.9</f>
        <v>43375.5</v>
      </c>
      <c r="Q30" s="57">
        <f>'BAR BB| Open rates'!Q30*0.85*0.9</f>
        <v>44905.5</v>
      </c>
      <c r="R30" s="57">
        <f>'BAR BB| Open rates'!R30*0.85*0.9</f>
        <v>43375.5</v>
      </c>
      <c r="S30" s="57">
        <f>'BAR BB| Open rates'!S30*0.85*0.9</f>
        <v>44905.5</v>
      </c>
      <c r="T30" s="57">
        <f>'BAR BB| Open rates'!T30*0.85*0.9</f>
        <v>43375.5</v>
      </c>
      <c r="U30" s="57">
        <f>'BAR BB| Open rates'!U30*0.85*0.9</f>
        <v>44905.5</v>
      </c>
      <c r="V30" s="57">
        <f>'BAR BB| Open rates'!V30*0.85*0.9</f>
        <v>43375.5</v>
      </c>
      <c r="W30" s="57">
        <f>'BAR BB| Open rates'!W30*0.85*0.9</f>
        <v>44905.5</v>
      </c>
      <c r="X30" s="57">
        <f>'BAR BB| Open rates'!X30*0.85*0.9</f>
        <v>43375.5</v>
      </c>
      <c r="Y30" s="57">
        <f>'BAR BB| Open rates'!Y30*0.85*0.9</f>
        <v>44905.5</v>
      </c>
      <c r="Z30" s="57">
        <f>'BAR BB| Open rates'!Z30*0.85*0.9</f>
        <v>43375.5</v>
      </c>
      <c r="AA30" s="57">
        <f>'BAR BB| Open rates'!AA30*0.85*0.9</f>
        <v>44905.5</v>
      </c>
      <c r="AB30" s="57">
        <f>'BAR BB| Open rates'!AB30*0.85*0.9</f>
        <v>43375.5</v>
      </c>
      <c r="AC30" s="57">
        <f>'BAR BB| Open rates'!AC30*0.85*0.9</f>
        <v>44905.5</v>
      </c>
      <c r="AD30" s="57">
        <f>'BAR BB| Open rates'!AD30*0.85*0.9</f>
        <v>40162.5</v>
      </c>
      <c r="AE30" s="57">
        <f>'BAR BB| Open rates'!AE30*0.85*0.9</f>
        <v>41845.5</v>
      </c>
      <c r="AF30" s="57">
        <f>'BAR BB| Open rates'!AF30*0.85*0.9</f>
        <v>40162.5</v>
      </c>
      <c r="AG30" s="57">
        <f>'BAR BB| Open rates'!AG30*0.85*0.9</f>
        <v>38785.5</v>
      </c>
      <c r="AH30" s="57">
        <f>'BAR BB| Open rates'!AH30*0.85*0.9</f>
        <v>38785.5</v>
      </c>
      <c r="AI30" s="57">
        <f>'BAR BB| Open rates'!AI30*0.85*0.9</f>
        <v>37102.5</v>
      </c>
      <c r="AJ30" s="57">
        <f>'BAR BB| Open rates'!AJ30*0.85*0.9</f>
        <v>38785.5</v>
      </c>
      <c r="AK30" s="57">
        <f>'BAR BB| Open rates'!AK30*0.85*0.9</f>
        <v>37102.5</v>
      </c>
      <c r="AL30" s="57">
        <f>'BAR BB| Open rates'!AL30*0.85*0.9</f>
        <v>38785.5</v>
      </c>
      <c r="AM30" s="57">
        <f>'BAR BB| Open rates'!AM30*0.85*0.9</f>
        <v>37102.5</v>
      </c>
      <c r="AN30" s="57">
        <f>'BAR BB| Open rates'!AN30*0.85*0.9</f>
        <v>38785.5</v>
      </c>
      <c r="AO30" s="57">
        <f>'BAR BB| Open rates'!AO30*0.85*0.9</f>
        <v>37102.5</v>
      </c>
      <c r="AP30" s="57">
        <f>'BAR BB| Open rates'!AP30*0.85*0.9</f>
        <v>34272</v>
      </c>
      <c r="AQ30" s="57">
        <f>'BAR BB| Open rates'!AQ30*0.85*0.9</f>
        <v>32742</v>
      </c>
      <c r="AR30" s="57">
        <f>'BAR BB| Open rates'!AR30*0.85*0.9</f>
        <v>34272</v>
      </c>
      <c r="AS30" s="57">
        <f>'BAR BB| Open rates'!AS30*0.85*0.9</f>
        <v>32742</v>
      </c>
      <c r="AT30" s="57">
        <f>'BAR BB| Open rates'!AT30*0.85*0.9</f>
        <v>34272</v>
      </c>
      <c r="AU30" s="57">
        <f>'BAR BB| Open rates'!AU30*0.85*0.9</f>
        <v>32742</v>
      </c>
      <c r="AV30" s="57">
        <f>'BAR BB| Open rates'!AV30*0.85*0.9</f>
        <v>34272</v>
      </c>
      <c r="AW30" s="57">
        <f>'BAR BB| Open rates'!AW30*0.85*0.9</f>
        <v>32742</v>
      </c>
      <c r="AX30" s="57">
        <f>'BAR BB| Open rates'!AX30*0.85*0.9</f>
        <v>34272</v>
      </c>
      <c r="AY30" s="57">
        <f>'BAR BB| Open rates'!AY30*0.85*0.9</f>
        <v>35572.5</v>
      </c>
      <c r="AZ30" s="57">
        <f>'BAR BB| Open rates'!AZ30*0.85*0.9</f>
        <v>37255.5</v>
      </c>
      <c r="BA30" s="57">
        <f>'BAR BB| Open rates'!BA30*0.85*0.9</f>
        <v>31977</v>
      </c>
      <c r="BB30" s="57">
        <f>'BAR BB| Open rates'!BB30*0.85*0.9</f>
        <v>31212</v>
      </c>
      <c r="BC30" s="57">
        <f>'BAR BB| Open rates'!BC30*0.85*0.9</f>
        <v>31977</v>
      </c>
      <c r="BD30" s="57">
        <f>'BAR BB| Open rates'!BD30*0.85*0.9</f>
        <v>31212</v>
      </c>
      <c r="BE30" s="57">
        <f>'BAR BB| Open rates'!BE30*0.85*0.9</f>
        <v>31977</v>
      </c>
      <c r="BF30" s="57">
        <f>'BAR BB| Open rates'!BF30*0.85*0.9</f>
        <v>31212</v>
      </c>
      <c r="BG30" s="57">
        <f>'BAR BB| Open rates'!BG30*0.85*0.9</f>
        <v>31977</v>
      </c>
      <c r="BH30" s="57">
        <f>'BAR BB| Open rates'!BH30*0.85*0.9</f>
        <v>31212</v>
      </c>
      <c r="BI30" s="57">
        <f>'BAR BB| Open rates'!BI30*0.85*0.9</f>
        <v>31212</v>
      </c>
      <c r="BJ30" s="57">
        <f>'BAR BB| Open rates'!BJ30*0.85*0.9</f>
        <v>31977</v>
      </c>
      <c r="BK30" s="57">
        <f>'BAR BB| Open rates'!BK30*0.85*0.9</f>
        <v>31212</v>
      </c>
      <c r="BL30" s="57">
        <f>'BAR BB| Open rates'!BL30*0.85*0.9</f>
        <v>31977</v>
      </c>
      <c r="BM30" s="57">
        <f>'BAR BB| Open rates'!BM30*0.85*0.9</f>
        <v>31212</v>
      </c>
      <c r="BN30" s="57">
        <f>'BAR BB| Open rates'!BN30*0.85*0.9</f>
        <v>31977</v>
      </c>
      <c r="BO30" s="57">
        <f>'BAR BB| Open rates'!BO30*0.85*0.9</f>
        <v>34807.5</v>
      </c>
      <c r="BP30" s="57">
        <f>'BAR BB| Open rates'!BP30*0.85*0.9</f>
        <v>36490.5</v>
      </c>
    </row>
    <row r="31" spans="1:68" s="36" customFormat="1" ht="12" customHeight="1" x14ac:dyDescent="0.2">
      <c r="A31" s="237">
        <v>3</v>
      </c>
      <c r="B31" s="57">
        <f>'BAR BB| Open rates'!B31*0.85*0.9</f>
        <v>35037</v>
      </c>
      <c r="C31" s="57">
        <f>'BAR BB| Open rates'!C31*0.85*0.9</f>
        <v>34272</v>
      </c>
      <c r="D31" s="57">
        <f>'BAR BB| Open rates'!D31*0.85*0.9</f>
        <v>35037</v>
      </c>
      <c r="E31" s="57">
        <f>'BAR BB| Open rates'!E31*0.85*0.9</f>
        <v>34272</v>
      </c>
      <c r="F31" s="57">
        <f>'BAR BB| Open rates'!F31*0.85*0.9</f>
        <v>37102.5</v>
      </c>
      <c r="G31" s="57">
        <f>'BAR BB| Open rates'!G31*0.85*0.9</f>
        <v>35037</v>
      </c>
      <c r="H31" s="57">
        <f>'BAR BB| Open rates'!H31*0.85*0.9</f>
        <v>40392</v>
      </c>
      <c r="I31" s="57">
        <f>'BAR BB| Open rates'!I31*0.85*0.9</f>
        <v>45670.5</v>
      </c>
      <c r="J31" s="57">
        <f>'BAR BB| Open rates'!J31*0.85*0.9</f>
        <v>60282</v>
      </c>
      <c r="K31" s="57">
        <f>'BAR BB| Open rates'!K31*0.85*0.9</f>
        <v>42457.5</v>
      </c>
      <c r="L31" s="57">
        <f>'BAR BB| Open rates'!L31*0.85*0.9</f>
        <v>44140.5</v>
      </c>
      <c r="M31" s="57">
        <f>'BAR BB| Open rates'!M31*0.85*0.9</f>
        <v>42457.5</v>
      </c>
      <c r="N31" s="57">
        <f>'BAR BB| Open rates'!N31*0.85*0.9</f>
        <v>45670.5</v>
      </c>
      <c r="O31" s="57">
        <f>'BAR BB| Open rates'!O31*0.85*0.9</f>
        <v>47200.5</v>
      </c>
      <c r="P31" s="57">
        <f>'BAR BB| Open rates'!P31*0.85*0.9</f>
        <v>45670.5</v>
      </c>
      <c r="Q31" s="57">
        <f>'BAR BB| Open rates'!Q31*0.85*0.9</f>
        <v>47200.5</v>
      </c>
      <c r="R31" s="57">
        <f>'BAR BB| Open rates'!R31*0.85*0.9</f>
        <v>45670.5</v>
      </c>
      <c r="S31" s="57">
        <f>'BAR BB| Open rates'!S31*0.85*0.9</f>
        <v>47200.5</v>
      </c>
      <c r="T31" s="57">
        <f>'BAR BB| Open rates'!T31*0.85*0.9</f>
        <v>45670.5</v>
      </c>
      <c r="U31" s="57">
        <f>'BAR BB| Open rates'!U31*0.85*0.9</f>
        <v>47200.5</v>
      </c>
      <c r="V31" s="57">
        <f>'BAR BB| Open rates'!V31*0.85*0.9</f>
        <v>45670.5</v>
      </c>
      <c r="W31" s="57">
        <f>'BAR BB| Open rates'!W31*0.85*0.9</f>
        <v>47200.5</v>
      </c>
      <c r="X31" s="57">
        <f>'BAR BB| Open rates'!X31*0.85*0.9</f>
        <v>45670.5</v>
      </c>
      <c r="Y31" s="57">
        <f>'BAR BB| Open rates'!Y31*0.85*0.9</f>
        <v>47200.5</v>
      </c>
      <c r="Z31" s="57">
        <f>'BAR BB| Open rates'!Z31*0.85*0.9</f>
        <v>45670.5</v>
      </c>
      <c r="AA31" s="57">
        <f>'BAR BB| Open rates'!AA31*0.85*0.9</f>
        <v>47200.5</v>
      </c>
      <c r="AB31" s="57">
        <f>'BAR BB| Open rates'!AB31*0.85*0.9</f>
        <v>45670.5</v>
      </c>
      <c r="AC31" s="57">
        <f>'BAR BB| Open rates'!AC31*0.85*0.9</f>
        <v>47200.5</v>
      </c>
      <c r="AD31" s="57">
        <f>'BAR BB| Open rates'!AD31*0.85*0.9</f>
        <v>42457.5</v>
      </c>
      <c r="AE31" s="57">
        <f>'BAR BB| Open rates'!AE31*0.85*0.9</f>
        <v>44140.5</v>
      </c>
      <c r="AF31" s="57">
        <f>'BAR BB| Open rates'!AF31*0.85*0.9</f>
        <v>42457.5</v>
      </c>
      <c r="AG31" s="57">
        <f>'BAR BB| Open rates'!AG31*0.85*0.9</f>
        <v>41080.5</v>
      </c>
      <c r="AH31" s="57">
        <f>'BAR BB| Open rates'!AH31*0.85*0.9</f>
        <v>41080.5</v>
      </c>
      <c r="AI31" s="57">
        <f>'BAR BB| Open rates'!AI31*0.85*0.9</f>
        <v>39397.5</v>
      </c>
      <c r="AJ31" s="57">
        <f>'BAR BB| Open rates'!AJ31*0.85*0.9</f>
        <v>41080.5</v>
      </c>
      <c r="AK31" s="57">
        <f>'BAR BB| Open rates'!AK31*0.85*0.9</f>
        <v>39397.5</v>
      </c>
      <c r="AL31" s="57">
        <f>'BAR BB| Open rates'!AL31*0.85*0.9</f>
        <v>41080.5</v>
      </c>
      <c r="AM31" s="57">
        <f>'BAR BB| Open rates'!AM31*0.85*0.9</f>
        <v>39397.5</v>
      </c>
      <c r="AN31" s="57">
        <f>'BAR BB| Open rates'!AN31*0.85*0.9</f>
        <v>41080.5</v>
      </c>
      <c r="AO31" s="57">
        <f>'BAR BB| Open rates'!AO31*0.85*0.9</f>
        <v>39397.5</v>
      </c>
      <c r="AP31" s="57">
        <f>'BAR BB| Open rates'!AP31*0.85*0.9</f>
        <v>36567</v>
      </c>
      <c r="AQ31" s="57">
        <f>'BAR BB| Open rates'!AQ31*0.85*0.9</f>
        <v>35037</v>
      </c>
      <c r="AR31" s="57">
        <f>'BAR BB| Open rates'!AR31*0.85*0.9</f>
        <v>36567</v>
      </c>
      <c r="AS31" s="57">
        <f>'BAR BB| Open rates'!AS31*0.85*0.9</f>
        <v>35037</v>
      </c>
      <c r="AT31" s="57">
        <f>'BAR BB| Open rates'!AT31*0.85*0.9</f>
        <v>36567</v>
      </c>
      <c r="AU31" s="57">
        <f>'BAR BB| Open rates'!AU31*0.85*0.9</f>
        <v>35037</v>
      </c>
      <c r="AV31" s="57">
        <f>'BAR BB| Open rates'!AV31*0.85*0.9</f>
        <v>36567</v>
      </c>
      <c r="AW31" s="57">
        <f>'BAR BB| Open rates'!AW31*0.85*0.9</f>
        <v>35037</v>
      </c>
      <c r="AX31" s="57">
        <f>'BAR BB| Open rates'!AX31*0.85*0.9</f>
        <v>36567</v>
      </c>
      <c r="AY31" s="57">
        <f>'BAR BB| Open rates'!AY31*0.85*0.9</f>
        <v>37867.5</v>
      </c>
      <c r="AZ31" s="57">
        <f>'BAR BB| Open rates'!AZ31*0.85*0.9</f>
        <v>39550.5</v>
      </c>
      <c r="BA31" s="57">
        <f>'BAR BB| Open rates'!BA31*0.85*0.9</f>
        <v>34272</v>
      </c>
      <c r="BB31" s="57">
        <f>'BAR BB| Open rates'!BB31*0.85*0.9</f>
        <v>33507</v>
      </c>
      <c r="BC31" s="57">
        <f>'BAR BB| Open rates'!BC31*0.85*0.9</f>
        <v>34272</v>
      </c>
      <c r="BD31" s="57">
        <f>'BAR BB| Open rates'!BD31*0.85*0.9</f>
        <v>33507</v>
      </c>
      <c r="BE31" s="57">
        <f>'BAR BB| Open rates'!BE31*0.85*0.9</f>
        <v>34272</v>
      </c>
      <c r="BF31" s="57">
        <f>'BAR BB| Open rates'!BF31*0.85*0.9</f>
        <v>33507</v>
      </c>
      <c r="BG31" s="57">
        <f>'BAR BB| Open rates'!BG31*0.85*0.9</f>
        <v>34272</v>
      </c>
      <c r="BH31" s="57">
        <f>'BAR BB| Open rates'!BH31*0.85*0.9</f>
        <v>33507</v>
      </c>
      <c r="BI31" s="57">
        <f>'BAR BB| Open rates'!BI31*0.85*0.9</f>
        <v>33507</v>
      </c>
      <c r="BJ31" s="57">
        <f>'BAR BB| Open rates'!BJ31*0.85*0.9</f>
        <v>34272</v>
      </c>
      <c r="BK31" s="57">
        <f>'BAR BB| Open rates'!BK31*0.85*0.9</f>
        <v>33507</v>
      </c>
      <c r="BL31" s="57">
        <f>'BAR BB| Open rates'!BL31*0.85*0.9</f>
        <v>34272</v>
      </c>
      <c r="BM31" s="57">
        <f>'BAR BB| Open rates'!BM31*0.85*0.9</f>
        <v>33507</v>
      </c>
      <c r="BN31" s="57">
        <f>'BAR BB| Open rates'!BN31*0.85*0.9</f>
        <v>34272</v>
      </c>
      <c r="BO31" s="57">
        <f>'BAR BB| Open rates'!BO31*0.85*0.9</f>
        <v>37102.5</v>
      </c>
      <c r="BP31" s="57">
        <f>'BAR BB| Open rates'!BP31*0.85*0.9</f>
        <v>38785.5</v>
      </c>
    </row>
    <row r="32" spans="1:68" s="36" customFormat="1" ht="12" customHeight="1" x14ac:dyDescent="0.2">
      <c r="A32" s="237">
        <v>4</v>
      </c>
      <c r="B32" s="57">
        <f>'BAR BB| Open rates'!B32*0.85*0.9</f>
        <v>37332</v>
      </c>
      <c r="C32" s="57">
        <f>'BAR BB| Open rates'!C32*0.85*0.9</f>
        <v>36567</v>
      </c>
      <c r="D32" s="57">
        <f>'BAR BB| Open rates'!D32*0.85*0.9</f>
        <v>37332</v>
      </c>
      <c r="E32" s="57">
        <f>'BAR BB| Open rates'!E32*0.85*0.9</f>
        <v>36567</v>
      </c>
      <c r="F32" s="57">
        <f>'BAR BB| Open rates'!F32*0.85*0.9</f>
        <v>39397.5</v>
      </c>
      <c r="G32" s="57">
        <f>'BAR BB| Open rates'!G32*0.85*0.9</f>
        <v>37332</v>
      </c>
      <c r="H32" s="57">
        <f>'BAR BB| Open rates'!H32*0.85*0.9</f>
        <v>42687</v>
      </c>
      <c r="I32" s="57">
        <f>'BAR BB| Open rates'!I32*0.85*0.9</f>
        <v>47965.5</v>
      </c>
      <c r="J32" s="57">
        <f>'BAR BB| Open rates'!J32*0.85*0.9</f>
        <v>62577</v>
      </c>
      <c r="K32" s="57">
        <f>'BAR BB| Open rates'!K32*0.85*0.9</f>
        <v>44752.5</v>
      </c>
      <c r="L32" s="57">
        <f>'BAR BB| Open rates'!L32*0.85*0.9</f>
        <v>46435.5</v>
      </c>
      <c r="M32" s="57">
        <f>'BAR BB| Open rates'!M32*0.85*0.9</f>
        <v>44752.5</v>
      </c>
      <c r="N32" s="57">
        <f>'BAR BB| Open rates'!N32*0.85*0.9</f>
        <v>47965.5</v>
      </c>
      <c r="O32" s="57">
        <f>'BAR BB| Open rates'!O32*0.85*0.9</f>
        <v>49495.5</v>
      </c>
      <c r="P32" s="57">
        <f>'BAR BB| Open rates'!P32*0.85*0.9</f>
        <v>47965.5</v>
      </c>
      <c r="Q32" s="57">
        <f>'BAR BB| Open rates'!Q32*0.85*0.9</f>
        <v>49495.5</v>
      </c>
      <c r="R32" s="57">
        <f>'BAR BB| Open rates'!R32*0.85*0.9</f>
        <v>47965.5</v>
      </c>
      <c r="S32" s="57">
        <f>'BAR BB| Open rates'!S32*0.85*0.9</f>
        <v>49495.5</v>
      </c>
      <c r="T32" s="57">
        <f>'BAR BB| Open rates'!T32*0.85*0.9</f>
        <v>47965.5</v>
      </c>
      <c r="U32" s="57">
        <f>'BAR BB| Open rates'!U32*0.85*0.9</f>
        <v>49495.5</v>
      </c>
      <c r="V32" s="57">
        <f>'BAR BB| Open rates'!V32*0.85*0.9</f>
        <v>47965.5</v>
      </c>
      <c r="W32" s="57">
        <f>'BAR BB| Open rates'!W32*0.85*0.9</f>
        <v>49495.5</v>
      </c>
      <c r="X32" s="57">
        <f>'BAR BB| Open rates'!X32*0.85*0.9</f>
        <v>47965.5</v>
      </c>
      <c r="Y32" s="57">
        <f>'BAR BB| Open rates'!Y32*0.85*0.9</f>
        <v>49495.5</v>
      </c>
      <c r="Z32" s="57">
        <f>'BAR BB| Open rates'!Z32*0.85*0.9</f>
        <v>47965.5</v>
      </c>
      <c r="AA32" s="57">
        <f>'BAR BB| Open rates'!AA32*0.85*0.9</f>
        <v>49495.5</v>
      </c>
      <c r="AB32" s="57">
        <f>'BAR BB| Open rates'!AB32*0.85*0.9</f>
        <v>47965.5</v>
      </c>
      <c r="AC32" s="57">
        <f>'BAR BB| Open rates'!AC32*0.85*0.9</f>
        <v>49495.5</v>
      </c>
      <c r="AD32" s="57">
        <f>'BAR BB| Open rates'!AD32*0.85*0.9</f>
        <v>44752.5</v>
      </c>
      <c r="AE32" s="57">
        <f>'BAR BB| Open rates'!AE32*0.85*0.9</f>
        <v>46435.5</v>
      </c>
      <c r="AF32" s="57">
        <f>'BAR BB| Open rates'!AF32*0.85*0.9</f>
        <v>44752.5</v>
      </c>
      <c r="AG32" s="57">
        <f>'BAR BB| Open rates'!AG32*0.85*0.9</f>
        <v>43375.5</v>
      </c>
      <c r="AH32" s="57">
        <f>'BAR BB| Open rates'!AH32*0.85*0.9</f>
        <v>43375.5</v>
      </c>
      <c r="AI32" s="57">
        <f>'BAR BB| Open rates'!AI32*0.85*0.9</f>
        <v>41692.5</v>
      </c>
      <c r="AJ32" s="57">
        <f>'BAR BB| Open rates'!AJ32*0.85*0.9</f>
        <v>43375.5</v>
      </c>
      <c r="AK32" s="57">
        <f>'BAR BB| Open rates'!AK32*0.85*0.9</f>
        <v>41692.5</v>
      </c>
      <c r="AL32" s="57">
        <f>'BAR BB| Open rates'!AL32*0.85*0.9</f>
        <v>43375.5</v>
      </c>
      <c r="AM32" s="57">
        <f>'BAR BB| Open rates'!AM32*0.85*0.9</f>
        <v>41692.5</v>
      </c>
      <c r="AN32" s="57">
        <f>'BAR BB| Open rates'!AN32*0.85*0.9</f>
        <v>43375.5</v>
      </c>
      <c r="AO32" s="57">
        <f>'BAR BB| Open rates'!AO32*0.85*0.9</f>
        <v>41692.5</v>
      </c>
      <c r="AP32" s="57">
        <f>'BAR BB| Open rates'!AP32*0.85*0.9</f>
        <v>38862</v>
      </c>
      <c r="AQ32" s="57">
        <f>'BAR BB| Open rates'!AQ32*0.85*0.9</f>
        <v>37332</v>
      </c>
      <c r="AR32" s="57">
        <f>'BAR BB| Open rates'!AR32*0.85*0.9</f>
        <v>38862</v>
      </c>
      <c r="AS32" s="57">
        <f>'BAR BB| Open rates'!AS32*0.85*0.9</f>
        <v>37332</v>
      </c>
      <c r="AT32" s="57">
        <f>'BAR BB| Open rates'!AT32*0.85*0.9</f>
        <v>38862</v>
      </c>
      <c r="AU32" s="57">
        <f>'BAR BB| Open rates'!AU32*0.85*0.9</f>
        <v>37332</v>
      </c>
      <c r="AV32" s="57">
        <f>'BAR BB| Open rates'!AV32*0.85*0.9</f>
        <v>38862</v>
      </c>
      <c r="AW32" s="57">
        <f>'BAR BB| Open rates'!AW32*0.85*0.9</f>
        <v>37332</v>
      </c>
      <c r="AX32" s="57">
        <f>'BAR BB| Open rates'!AX32*0.85*0.9</f>
        <v>38862</v>
      </c>
      <c r="AY32" s="57">
        <f>'BAR BB| Open rates'!AY32*0.85*0.9</f>
        <v>40162.5</v>
      </c>
      <c r="AZ32" s="57">
        <f>'BAR BB| Open rates'!AZ32*0.85*0.9</f>
        <v>41845.5</v>
      </c>
      <c r="BA32" s="57">
        <f>'BAR BB| Open rates'!BA32*0.85*0.9</f>
        <v>36567</v>
      </c>
      <c r="BB32" s="57">
        <f>'BAR BB| Open rates'!BB32*0.85*0.9</f>
        <v>35802</v>
      </c>
      <c r="BC32" s="57">
        <f>'BAR BB| Open rates'!BC32*0.85*0.9</f>
        <v>36567</v>
      </c>
      <c r="BD32" s="57">
        <f>'BAR BB| Open rates'!BD32*0.85*0.9</f>
        <v>35802</v>
      </c>
      <c r="BE32" s="57">
        <f>'BAR BB| Open rates'!BE32*0.85*0.9</f>
        <v>36567</v>
      </c>
      <c r="BF32" s="57">
        <f>'BAR BB| Open rates'!BF32*0.85*0.9</f>
        <v>35802</v>
      </c>
      <c r="BG32" s="57">
        <f>'BAR BB| Open rates'!BG32*0.85*0.9</f>
        <v>36567</v>
      </c>
      <c r="BH32" s="57">
        <f>'BAR BB| Open rates'!BH32*0.85*0.9</f>
        <v>35802</v>
      </c>
      <c r="BI32" s="57">
        <f>'BAR BB| Open rates'!BI32*0.85*0.9</f>
        <v>35802</v>
      </c>
      <c r="BJ32" s="57">
        <f>'BAR BB| Open rates'!BJ32*0.85*0.9</f>
        <v>36567</v>
      </c>
      <c r="BK32" s="57">
        <f>'BAR BB| Open rates'!BK32*0.85*0.9</f>
        <v>35802</v>
      </c>
      <c r="BL32" s="57">
        <f>'BAR BB| Open rates'!BL32*0.85*0.9</f>
        <v>36567</v>
      </c>
      <c r="BM32" s="57">
        <f>'BAR BB| Open rates'!BM32*0.85*0.9</f>
        <v>35802</v>
      </c>
      <c r="BN32" s="57">
        <f>'BAR BB| Open rates'!BN32*0.85*0.9</f>
        <v>36567</v>
      </c>
      <c r="BO32" s="57">
        <f>'BAR BB| Open rates'!BO32*0.85*0.9</f>
        <v>39397.5</v>
      </c>
      <c r="BP32" s="57">
        <f>'BAR BB| Open rates'!BP32*0.85*0.9</f>
        <v>41080.5</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rates'!B34*0.85*0.9</f>
        <v>38097</v>
      </c>
      <c r="C34" s="57">
        <f>'BAR BB| Open rates'!C34*0.85*0.9</f>
        <v>37332</v>
      </c>
      <c r="D34" s="57">
        <f>'BAR BB| Open rates'!D34*0.85*0.9</f>
        <v>38097</v>
      </c>
      <c r="E34" s="57">
        <f>'BAR BB| Open rates'!E34*0.85*0.9</f>
        <v>37332</v>
      </c>
      <c r="F34" s="57">
        <f>'BAR BB| Open rates'!F34*0.85*0.9</f>
        <v>40162.5</v>
      </c>
      <c r="G34" s="57">
        <f>'BAR BB| Open rates'!G34*0.85*0.9</f>
        <v>38097</v>
      </c>
      <c r="H34" s="57">
        <f>'BAR BB| Open rates'!H34*0.85*0.9</f>
        <v>52708.5</v>
      </c>
      <c r="I34" s="57">
        <f>'BAR BB| Open rates'!I34*0.85*0.9</f>
        <v>57987</v>
      </c>
      <c r="J34" s="57">
        <f>'BAR BB| Open rates'!J34*0.85*0.9</f>
        <v>72598.5</v>
      </c>
      <c r="K34" s="57">
        <f>'BAR BB| Open rates'!K34*0.85*0.9</f>
        <v>54774</v>
      </c>
      <c r="L34" s="57">
        <f>'BAR BB| Open rates'!L34*0.85*0.9</f>
        <v>56457</v>
      </c>
      <c r="M34" s="57">
        <f>'BAR BB| Open rates'!M34*0.85*0.9</f>
        <v>54774</v>
      </c>
      <c r="N34" s="57">
        <f>'BAR BB| Open rates'!N34*0.85*0.9</f>
        <v>57987</v>
      </c>
      <c r="O34" s="57">
        <f>'BAR BB| Open rates'!O34*0.85*0.9</f>
        <v>59517</v>
      </c>
      <c r="P34" s="57">
        <f>'BAR BB| Open rates'!P34*0.85*0.9</f>
        <v>57987</v>
      </c>
      <c r="Q34" s="57">
        <f>'BAR BB| Open rates'!Q34*0.85*0.9</f>
        <v>59517</v>
      </c>
      <c r="R34" s="57">
        <f>'BAR BB| Open rates'!R34*0.85*0.9</f>
        <v>57987</v>
      </c>
      <c r="S34" s="57">
        <f>'BAR BB| Open rates'!S34*0.85*0.9</f>
        <v>59517</v>
      </c>
      <c r="T34" s="57">
        <f>'BAR BB| Open rates'!T34*0.85*0.9</f>
        <v>57987</v>
      </c>
      <c r="U34" s="57">
        <f>'BAR BB| Open rates'!U34*0.85*0.9</f>
        <v>59517</v>
      </c>
      <c r="V34" s="57">
        <f>'BAR BB| Open rates'!V34*0.85*0.9</f>
        <v>57987</v>
      </c>
      <c r="W34" s="57">
        <f>'BAR BB| Open rates'!W34*0.85*0.9</f>
        <v>59517</v>
      </c>
      <c r="X34" s="57">
        <f>'BAR BB| Open rates'!X34*0.85*0.9</f>
        <v>57987</v>
      </c>
      <c r="Y34" s="57">
        <f>'BAR BB| Open rates'!Y34*0.85*0.9</f>
        <v>59517</v>
      </c>
      <c r="Z34" s="57">
        <f>'BAR BB| Open rates'!Z34*0.85*0.9</f>
        <v>57987</v>
      </c>
      <c r="AA34" s="57">
        <f>'BAR BB| Open rates'!AA34*0.85*0.9</f>
        <v>59517</v>
      </c>
      <c r="AB34" s="57">
        <f>'BAR BB| Open rates'!AB34*0.85*0.9</f>
        <v>57987</v>
      </c>
      <c r="AC34" s="57">
        <f>'BAR BB| Open rates'!AC34*0.85*0.9</f>
        <v>59517</v>
      </c>
      <c r="AD34" s="57">
        <f>'BAR BB| Open rates'!AD34*0.85*0.9</f>
        <v>54774</v>
      </c>
      <c r="AE34" s="57">
        <f>'BAR BB| Open rates'!AE34*0.85*0.9</f>
        <v>56457</v>
      </c>
      <c r="AF34" s="57">
        <f>'BAR BB| Open rates'!AF34*0.85*0.9</f>
        <v>54774</v>
      </c>
      <c r="AG34" s="57">
        <f>'BAR BB| Open rates'!AG34*0.85*0.9</f>
        <v>41845.5</v>
      </c>
      <c r="AH34" s="57">
        <f>'BAR BB| Open rates'!AH34*0.85*0.9</f>
        <v>41845.5</v>
      </c>
      <c r="AI34" s="57">
        <f>'BAR BB| Open rates'!AI34*0.85*0.9</f>
        <v>40162.5</v>
      </c>
      <c r="AJ34" s="57">
        <f>'BAR BB| Open rates'!AJ34*0.85*0.9</f>
        <v>41845.5</v>
      </c>
      <c r="AK34" s="57">
        <f>'BAR BB| Open rates'!AK34*0.85*0.9</f>
        <v>40162.5</v>
      </c>
      <c r="AL34" s="57">
        <f>'BAR BB| Open rates'!AL34*0.85*0.9</f>
        <v>41845.5</v>
      </c>
      <c r="AM34" s="57">
        <f>'BAR BB| Open rates'!AM34*0.85*0.9</f>
        <v>40162.5</v>
      </c>
      <c r="AN34" s="57">
        <f>'BAR BB| Open rates'!AN34*0.85*0.9</f>
        <v>41845.5</v>
      </c>
      <c r="AO34" s="57">
        <f>'BAR BB| Open rates'!AO34*0.85*0.9</f>
        <v>40162.5</v>
      </c>
      <c r="AP34" s="57">
        <f>'BAR BB| Open rates'!AP34*0.85*0.9</f>
        <v>38862</v>
      </c>
      <c r="AQ34" s="57">
        <f>'BAR BB| Open rates'!AQ34*0.85*0.9</f>
        <v>37332</v>
      </c>
      <c r="AR34" s="57">
        <f>'BAR BB| Open rates'!AR34*0.85*0.9</f>
        <v>38862</v>
      </c>
      <c r="AS34" s="57">
        <f>'BAR BB| Open rates'!AS34*0.85*0.9</f>
        <v>37332</v>
      </c>
      <c r="AT34" s="57">
        <f>'BAR BB| Open rates'!AT34*0.85*0.9</f>
        <v>38862</v>
      </c>
      <c r="AU34" s="57">
        <f>'BAR BB| Open rates'!AU34*0.85*0.9</f>
        <v>37332</v>
      </c>
      <c r="AV34" s="57">
        <f>'BAR BB| Open rates'!AV34*0.85*0.9</f>
        <v>38862</v>
      </c>
      <c r="AW34" s="57">
        <f>'BAR BB| Open rates'!AW34*0.85*0.9</f>
        <v>37332</v>
      </c>
      <c r="AX34" s="57">
        <f>'BAR BB| Open rates'!AX34*0.85*0.9</f>
        <v>38862</v>
      </c>
      <c r="AY34" s="57">
        <f>'BAR BB| Open rates'!AY34*0.85*0.9</f>
        <v>40162.5</v>
      </c>
      <c r="AZ34" s="57">
        <f>'BAR BB| Open rates'!AZ34*0.85*0.9</f>
        <v>41845.5</v>
      </c>
      <c r="BA34" s="57">
        <f>'BAR BB| Open rates'!BA34*0.85*0.9</f>
        <v>36567</v>
      </c>
      <c r="BB34" s="57">
        <f>'BAR BB| Open rates'!BB34*0.85*0.9</f>
        <v>32742</v>
      </c>
      <c r="BC34" s="57">
        <f>'BAR BB| Open rates'!BC34*0.85*0.9</f>
        <v>33507</v>
      </c>
      <c r="BD34" s="57">
        <f>'BAR BB| Open rates'!BD34*0.85*0.9</f>
        <v>32742</v>
      </c>
      <c r="BE34" s="57">
        <f>'BAR BB| Open rates'!BE34*0.85*0.9</f>
        <v>33507</v>
      </c>
      <c r="BF34" s="57">
        <f>'BAR BB| Open rates'!BF34*0.85*0.9</f>
        <v>32742</v>
      </c>
      <c r="BG34" s="57">
        <f>'BAR BB| Open rates'!BG34*0.85*0.9</f>
        <v>33507</v>
      </c>
      <c r="BH34" s="57">
        <f>'BAR BB| Open rates'!BH34*0.85*0.9</f>
        <v>32742</v>
      </c>
      <c r="BI34" s="57">
        <f>'BAR BB| Open rates'!BI34*0.85*0.9</f>
        <v>32742</v>
      </c>
      <c r="BJ34" s="57">
        <f>'BAR BB| Open rates'!BJ34*0.85*0.9</f>
        <v>33507</v>
      </c>
      <c r="BK34" s="57">
        <f>'BAR BB| Open rates'!BK34*0.85*0.9</f>
        <v>32742</v>
      </c>
      <c r="BL34" s="57">
        <f>'BAR BB| Open rates'!BL34*0.85*0.9</f>
        <v>33507</v>
      </c>
      <c r="BM34" s="57">
        <f>'BAR BB| Open rates'!BM34*0.85*0.9</f>
        <v>32742</v>
      </c>
      <c r="BN34" s="57">
        <f>'BAR BB| Open rates'!BN34*0.85*0.9</f>
        <v>33507</v>
      </c>
      <c r="BO34" s="57">
        <f>'BAR BB| Open rates'!BO34*0.85*0.9</f>
        <v>36337.5</v>
      </c>
      <c r="BP34" s="57">
        <f>'BAR BB| Open rates'!BP34*0.85*0.9</f>
        <v>38020.5</v>
      </c>
    </row>
    <row r="35" spans="1:68" s="36" customFormat="1" ht="12" customHeight="1" x14ac:dyDescent="0.2">
      <c r="A35" s="237">
        <v>2</v>
      </c>
      <c r="B35" s="57">
        <f>'BAR BB| Open rates'!B35*0.85*0.9</f>
        <v>40392</v>
      </c>
      <c r="C35" s="57">
        <f>'BAR BB| Open rates'!C35*0.85*0.9</f>
        <v>39627</v>
      </c>
      <c r="D35" s="57">
        <f>'BAR BB| Open rates'!D35*0.85*0.9</f>
        <v>40392</v>
      </c>
      <c r="E35" s="57">
        <f>'BAR BB| Open rates'!E35*0.85*0.9</f>
        <v>39627</v>
      </c>
      <c r="F35" s="57">
        <f>'BAR BB| Open rates'!F35*0.85*0.9</f>
        <v>42457.5</v>
      </c>
      <c r="G35" s="57">
        <f>'BAR BB| Open rates'!G35*0.85*0.9</f>
        <v>40392</v>
      </c>
      <c r="H35" s="57">
        <f>'BAR BB| Open rates'!H35*0.85*0.9</f>
        <v>55003.5</v>
      </c>
      <c r="I35" s="57">
        <f>'BAR BB| Open rates'!I35*0.85*0.9</f>
        <v>60282</v>
      </c>
      <c r="J35" s="57">
        <f>'BAR BB| Open rates'!J35*0.85*0.9</f>
        <v>74893.5</v>
      </c>
      <c r="K35" s="57">
        <f>'BAR BB| Open rates'!K35*0.85*0.9</f>
        <v>57069</v>
      </c>
      <c r="L35" s="57">
        <f>'BAR BB| Open rates'!L35*0.85*0.9</f>
        <v>58752</v>
      </c>
      <c r="M35" s="57">
        <f>'BAR BB| Open rates'!M35*0.85*0.9</f>
        <v>57069</v>
      </c>
      <c r="N35" s="57">
        <f>'BAR BB| Open rates'!N35*0.85*0.9</f>
        <v>60282</v>
      </c>
      <c r="O35" s="57">
        <f>'BAR BB| Open rates'!O35*0.85*0.9</f>
        <v>61812</v>
      </c>
      <c r="P35" s="57">
        <f>'BAR BB| Open rates'!P35*0.85*0.9</f>
        <v>60282</v>
      </c>
      <c r="Q35" s="57">
        <f>'BAR BB| Open rates'!Q35*0.85*0.9</f>
        <v>61812</v>
      </c>
      <c r="R35" s="57">
        <f>'BAR BB| Open rates'!R35*0.85*0.9</f>
        <v>60282</v>
      </c>
      <c r="S35" s="57">
        <f>'BAR BB| Open rates'!S35*0.85*0.9</f>
        <v>61812</v>
      </c>
      <c r="T35" s="57">
        <f>'BAR BB| Open rates'!T35*0.85*0.9</f>
        <v>60282</v>
      </c>
      <c r="U35" s="57">
        <f>'BAR BB| Open rates'!U35*0.85*0.9</f>
        <v>61812</v>
      </c>
      <c r="V35" s="57">
        <f>'BAR BB| Open rates'!V35*0.85*0.9</f>
        <v>60282</v>
      </c>
      <c r="W35" s="57">
        <f>'BAR BB| Open rates'!W35*0.85*0.9</f>
        <v>61812</v>
      </c>
      <c r="X35" s="57">
        <f>'BAR BB| Open rates'!X35*0.85*0.9</f>
        <v>60282</v>
      </c>
      <c r="Y35" s="57">
        <f>'BAR BB| Open rates'!Y35*0.85*0.9</f>
        <v>61812</v>
      </c>
      <c r="Z35" s="57">
        <f>'BAR BB| Open rates'!Z35*0.85*0.9</f>
        <v>60282</v>
      </c>
      <c r="AA35" s="57">
        <f>'BAR BB| Open rates'!AA35*0.85*0.9</f>
        <v>61812</v>
      </c>
      <c r="AB35" s="57">
        <f>'BAR BB| Open rates'!AB35*0.85*0.9</f>
        <v>60282</v>
      </c>
      <c r="AC35" s="57">
        <f>'BAR BB| Open rates'!AC35*0.85*0.9</f>
        <v>61812</v>
      </c>
      <c r="AD35" s="57">
        <f>'BAR BB| Open rates'!AD35*0.85*0.9</f>
        <v>57069</v>
      </c>
      <c r="AE35" s="57">
        <f>'BAR BB| Open rates'!AE35*0.85*0.9</f>
        <v>58752</v>
      </c>
      <c r="AF35" s="57">
        <f>'BAR BB| Open rates'!AF35*0.85*0.9</f>
        <v>57069</v>
      </c>
      <c r="AG35" s="57">
        <f>'BAR BB| Open rates'!AG35*0.85*0.9</f>
        <v>44140.5</v>
      </c>
      <c r="AH35" s="57">
        <f>'BAR BB| Open rates'!AH35*0.85*0.9</f>
        <v>44140.5</v>
      </c>
      <c r="AI35" s="57">
        <f>'BAR BB| Open rates'!AI35*0.85*0.9</f>
        <v>42457.5</v>
      </c>
      <c r="AJ35" s="57">
        <f>'BAR BB| Open rates'!AJ35*0.85*0.9</f>
        <v>44140.5</v>
      </c>
      <c r="AK35" s="57">
        <f>'BAR BB| Open rates'!AK35*0.85*0.9</f>
        <v>42457.5</v>
      </c>
      <c r="AL35" s="57">
        <f>'BAR BB| Open rates'!AL35*0.85*0.9</f>
        <v>44140.5</v>
      </c>
      <c r="AM35" s="57">
        <f>'BAR BB| Open rates'!AM35*0.85*0.9</f>
        <v>42457.5</v>
      </c>
      <c r="AN35" s="57">
        <f>'BAR BB| Open rates'!AN35*0.85*0.9</f>
        <v>44140.5</v>
      </c>
      <c r="AO35" s="57">
        <f>'BAR BB| Open rates'!AO35*0.85*0.9</f>
        <v>42457.5</v>
      </c>
      <c r="AP35" s="57">
        <f>'BAR BB| Open rates'!AP35*0.85*0.9</f>
        <v>41157</v>
      </c>
      <c r="AQ35" s="57">
        <f>'BAR BB| Open rates'!AQ35*0.85*0.9</f>
        <v>39627</v>
      </c>
      <c r="AR35" s="57">
        <f>'BAR BB| Open rates'!AR35*0.85*0.9</f>
        <v>41157</v>
      </c>
      <c r="AS35" s="57">
        <f>'BAR BB| Open rates'!AS35*0.85*0.9</f>
        <v>39627</v>
      </c>
      <c r="AT35" s="57">
        <f>'BAR BB| Open rates'!AT35*0.85*0.9</f>
        <v>41157</v>
      </c>
      <c r="AU35" s="57">
        <f>'BAR BB| Open rates'!AU35*0.85*0.9</f>
        <v>39627</v>
      </c>
      <c r="AV35" s="57">
        <f>'BAR BB| Open rates'!AV35*0.85*0.9</f>
        <v>41157</v>
      </c>
      <c r="AW35" s="57">
        <f>'BAR BB| Open rates'!AW35*0.85*0.9</f>
        <v>39627</v>
      </c>
      <c r="AX35" s="57">
        <f>'BAR BB| Open rates'!AX35*0.85*0.9</f>
        <v>41157</v>
      </c>
      <c r="AY35" s="57">
        <f>'BAR BB| Open rates'!AY35*0.85*0.9</f>
        <v>42457.5</v>
      </c>
      <c r="AZ35" s="57">
        <f>'BAR BB| Open rates'!AZ35*0.85*0.9</f>
        <v>44140.5</v>
      </c>
      <c r="BA35" s="57">
        <f>'BAR BB| Open rates'!BA35*0.85*0.9</f>
        <v>38862</v>
      </c>
      <c r="BB35" s="57">
        <f>'BAR BB| Open rates'!BB35*0.85*0.9</f>
        <v>35037</v>
      </c>
      <c r="BC35" s="57">
        <f>'BAR BB| Open rates'!BC35*0.85*0.9</f>
        <v>35802</v>
      </c>
      <c r="BD35" s="57">
        <f>'BAR BB| Open rates'!BD35*0.85*0.9</f>
        <v>35037</v>
      </c>
      <c r="BE35" s="57">
        <f>'BAR BB| Open rates'!BE35*0.85*0.9</f>
        <v>35802</v>
      </c>
      <c r="BF35" s="57">
        <f>'BAR BB| Open rates'!BF35*0.85*0.9</f>
        <v>35037</v>
      </c>
      <c r="BG35" s="57">
        <f>'BAR BB| Open rates'!BG35*0.85*0.9</f>
        <v>35802</v>
      </c>
      <c r="BH35" s="57">
        <f>'BAR BB| Open rates'!BH35*0.85*0.9</f>
        <v>35037</v>
      </c>
      <c r="BI35" s="57">
        <f>'BAR BB| Open rates'!BI35*0.85*0.9</f>
        <v>35037</v>
      </c>
      <c r="BJ35" s="57">
        <f>'BAR BB| Open rates'!BJ35*0.85*0.9</f>
        <v>35802</v>
      </c>
      <c r="BK35" s="57">
        <f>'BAR BB| Open rates'!BK35*0.85*0.9</f>
        <v>35037</v>
      </c>
      <c r="BL35" s="57">
        <f>'BAR BB| Open rates'!BL35*0.85*0.9</f>
        <v>35802</v>
      </c>
      <c r="BM35" s="57">
        <f>'BAR BB| Open rates'!BM35*0.85*0.9</f>
        <v>35037</v>
      </c>
      <c r="BN35" s="57">
        <f>'BAR BB| Open rates'!BN35*0.85*0.9</f>
        <v>35802</v>
      </c>
      <c r="BO35" s="57">
        <f>'BAR BB| Open rates'!BO35*0.85*0.9</f>
        <v>38632.5</v>
      </c>
      <c r="BP35" s="57">
        <f>'BAR BB| Open rates'!BP35*0.85*0.9</f>
        <v>40315.5</v>
      </c>
    </row>
    <row r="36" spans="1:68" s="36" customFormat="1" ht="12" customHeight="1" x14ac:dyDescent="0.2">
      <c r="A36" s="237">
        <v>3</v>
      </c>
      <c r="B36" s="57">
        <f>'BAR BB| Open rates'!B36*0.85*0.9</f>
        <v>42687</v>
      </c>
      <c r="C36" s="57">
        <f>'BAR BB| Open rates'!C36*0.85*0.9</f>
        <v>41922</v>
      </c>
      <c r="D36" s="57">
        <f>'BAR BB| Open rates'!D36*0.85*0.9</f>
        <v>42687</v>
      </c>
      <c r="E36" s="57">
        <f>'BAR BB| Open rates'!E36*0.85*0.9</f>
        <v>41922</v>
      </c>
      <c r="F36" s="57">
        <f>'BAR BB| Open rates'!F36*0.85*0.9</f>
        <v>44752.5</v>
      </c>
      <c r="G36" s="57">
        <f>'BAR BB| Open rates'!G36*0.85*0.9</f>
        <v>42687</v>
      </c>
      <c r="H36" s="57">
        <f>'BAR BB| Open rates'!H36*0.85*0.9</f>
        <v>57298.5</v>
      </c>
      <c r="I36" s="57">
        <f>'BAR BB| Open rates'!I36*0.85*0.9</f>
        <v>62577</v>
      </c>
      <c r="J36" s="57">
        <f>'BAR BB| Open rates'!J36*0.85*0.9</f>
        <v>77188.5</v>
      </c>
      <c r="K36" s="57">
        <f>'BAR BB| Open rates'!K36*0.85*0.9</f>
        <v>59364</v>
      </c>
      <c r="L36" s="57">
        <f>'BAR BB| Open rates'!L36*0.85*0.9</f>
        <v>61047</v>
      </c>
      <c r="M36" s="57">
        <f>'BAR BB| Open rates'!M36*0.85*0.9</f>
        <v>59364</v>
      </c>
      <c r="N36" s="57">
        <f>'BAR BB| Open rates'!N36*0.85*0.9</f>
        <v>62577</v>
      </c>
      <c r="O36" s="57">
        <f>'BAR BB| Open rates'!O36*0.85*0.9</f>
        <v>64107</v>
      </c>
      <c r="P36" s="57">
        <f>'BAR BB| Open rates'!P36*0.85*0.9</f>
        <v>62577</v>
      </c>
      <c r="Q36" s="57">
        <f>'BAR BB| Open rates'!Q36*0.85*0.9</f>
        <v>64107</v>
      </c>
      <c r="R36" s="57">
        <f>'BAR BB| Open rates'!R36*0.85*0.9</f>
        <v>62577</v>
      </c>
      <c r="S36" s="57">
        <f>'BAR BB| Open rates'!S36*0.85*0.9</f>
        <v>64107</v>
      </c>
      <c r="T36" s="57">
        <f>'BAR BB| Open rates'!T36*0.85*0.9</f>
        <v>62577</v>
      </c>
      <c r="U36" s="57">
        <f>'BAR BB| Open rates'!U36*0.85*0.9</f>
        <v>64107</v>
      </c>
      <c r="V36" s="57">
        <f>'BAR BB| Open rates'!V36*0.85*0.9</f>
        <v>62577</v>
      </c>
      <c r="W36" s="57">
        <f>'BAR BB| Open rates'!W36*0.85*0.9</f>
        <v>64107</v>
      </c>
      <c r="X36" s="57">
        <f>'BAR BB| Open rates'!X36*0.85*0.9</f>
        <v>62577</v>
      </c>
      <c r="Y36" s="57">
        <f>'BAR BB| Open rates'!Y36*0.85*0.9</f>
        <v>64107</v>
      </c>
      <c r="Z36" s="57">
        <f>'BAR BB| Open rates'!Z36*0.85*0.9</f>
        <v>62577</v>
      </c>
      <c r="AA36" s="57">
        <f>'BAR BB| Open rates'!AA36*0.85*0.9</f>
        <v>64107</v>
      </c>
      <c r="AB36" s="57">
        <f>'BAR BB| Open rates'!AB36*0.85*0.9</f>
        <v>62577</v>
      </c>
      <c r="AC36" s="57">
        <f>'BAR BB| Open rates'!AC36*0.85*0.9</f>
        <v>64107</v>
      </c>
      <c r="AD36" s="57">
        <f>'BAR BB| Open rates'!AD36*0.85*0.9</f>
        <v>59364</v>
      </c>
      <c r="AE36" s="57">
        <f>'BAR BB| Open rates'!AE36*0.85*0.9</f>
        <v>61047</v>
      </c>
      <c r="AF36" s="57">
        <f>'BAR BB| Open rates'!AF36*0.85*0.9</f>
        <v>59364</v>
      </c>
      <c r="AG36" s="57">
        <f>'BAR BB| Open rates'!AG36*0.85*0.9</f>
        <v>46435.5</v>
      </c>
      <c r="AH36" s="57">
        <f>'BAR BB| Open rates'!AH36*0.85*0.9</f>
        <v>46435.5</v>
      </c>
      <c r="AI36" s="57">
        <f>'BAR BB| Open rates'!AI36*0.85*0.9</f>
        <v>44752.5</v>
      </c>
      <c r="AJ36" s="57">
        <f>'BAR BB| Open rates'!AJ36*0.85*0.9</f>
        <v>46435.5</v>
      </c>
      <c r="AK36" s="57">
        <f>'BAR BB| Open rates'!AK36*0.85*0.9</f>
        <v>44752.5</v>
      </c>
      <c r="AL36" s="57">
        <f>'BAR BB| Open rates'!AL36*0.85*0.9</f>
        <v>46435.5</v>
      </c>
      <c r="AM36" s="57">
        <f>'BAR BB| Open rates'!AM36*0.85*0.9</f>
        <v>44752.5</v>
      </c>
      <c r="AN36" s="57">
        <f>'BAR BB| Open rates'!AN36*0.85*0.9</f>
        <v>46435.5</v>
      </c>
      <c r="AO36" s="57">
        <f>'BAR BB| Open rates'!AO36*0.85*0.9</f>
        <v>44752.5</v>
      </c>
      <c r="AP36" s="57">
        <f>'BAR BB| Open rates'!AP36*0.85*0.9</f>
        <v>43452</v>
      </c>
      <c r="AQ36" s="57">
        <f>'BAR BB| Open rates'!AQ36*0.85*0.9</f>
        <v>41922</v>
      </c>
      <c r="AR36" s="57">
        <f>'BAR BB| Open rates'!AR36*0.85*0.9</f>
        <v>43452</v>
      </c>
      <c r="AS36" s="57">
        <f>'BAR BB| Open rates'!AS36*0.85*0.9</f>
        <v>41922</v>
      </c>
      <c r="AT36" s="57">
        <f>'BAR BB| Open rates'!AT36*0.85*0.9</f>
        <v>43452</v>
      </c>
      <c r="AU36" s="57">
        <f>'BAR BB| Open rates'!AU36*0.85*0.9</f>
        <v>41922</v>
      </c>
      <c r="AV36" s="57">
        <f>'BAR BB| Open rates'!AV36*0.85*0.9</f>
        <v>43452</v>
      </c>
      <c r="AW36" s="57">
        <f>'BAR BB| Open rates'!AW36*0.85*0.9</f>
        <v>41922</v>
      </c>
      <c r="AX36" s="57">
        <f>'BAR BB| Open rates'!AX36*0.85*0.9</f>
        <v>43452</v>
      </c>
      <c r="AY36" s="57">
        <f>'BAR BB| Open rates'!AY36*0.85*0.9</f>
        <v>44752.5</v>
      </c>
      <c r="AZ36" s="57">
        <f>'BAR BB| Open rates'!AZ36*0.85*0.9</f>
        <v>46435.5</v>
      </c>
      <c r="BA36" s="57">
        <f>'BAR BB| Open rates'!BA36*0.85*0.9</f>
        <v>41157</v>
      </c>
      <c r="BB36" s="57">
        <f>'BAR BB| Open rates'!BB36*0.85*0.9</f>
        <v>37332</v>
      </c>
      <c r="BC36" s="57">
        <f>'BAR BB| Open rates'!BC36*0.85*0.9</f>
        <v>38097</v>
      </c>
      <c r="BD36" s="57">
        <f>'BAR BB| Open rates'!BD36*0.85*0.9</f>
        <v>37332</v>
      </c>
      <c r="BE36" s="57">
        <f>'BAR BB| Open rates'!BE36*0.85*0.9</f>
        <v>38097</v>
      </c>
      <c r="BF36" s="57">
        <f>'BAR BB| Open rates'!BF36*0.85*0.9</f>
        <v>37332</v>
      </c>
      <c r="BG36" s="57">
        <f>'BAR BB| Open rates'!BG36*0.85*0.9</f>
        <v>38097</v>
      </c>
      <c r="BH36" s="57">
        <f>'BAR BB| Open rates'!BH36*0.85*0.9</f>
        <v>37332</v>
      </c>
      <c r="BI36" s="57">
        <f>'BAR BB| Open rates'!BI36*0.85*0.9</f>
        <v>37332</v>
      </c>
      <c r="BJ36" s="57">
        <f>'BAR BB| Open rates'!BJ36*0.85*0.9</f>
        <v>38097</v>
      </c>
      <c r="BK36" s="57">
        <f>'BAR BB| Open rates'!BK36*0.85*0.9</f>
        <v>37332</v>
      </c>
      <c r="BL36" s="57">
        <f>'BAR BB| Open rates'!BL36*0.85*0.9</f>
        <v>38097</v>
      </c>
      <c r="BM36" s="57">
        <f>'BAR BB| Open rates'!BM36*0.85*0.9</f>
        <v>37332</v>
      </c>
      <c r="BN36" s="57">
        <f>'BAR BB| Open rates'!BN36*0.85*0.9</f>
        <v>38097</v>
      </c>
      <c r="BO36" s="57">
        <f>'BAR BB| Open rates'!BO36*0.85*0.9</f>
        <v>40927.5</v>
      </c>
      <c r="BP36" s="57">
        <f>'BAR BB| Open rates'!BP36*0.85*0.9</f>
        <v>42610.5</v>
      </c>
    </row>
    <row r="37" spans="1:68" s="36" customFormat="1" ht="12" customHeight="1" x14ac:dyDescent="0.2">
      <c r="A37" s="237">
        <v>4</v>
      </c>
      <c r="B37" s="57">
        <f>'BAR BB| Open rates'!B37*0.85*0.9</f>
        <v>44982</v>
      </c>
      <c r="C37" s="57">
        <f>'BAR BB| Open rates'!C37*0.85*0.9</f>
        <v>44217</v>
      </c>
      <c r="D37" s="57">
        <f>'BAR BB| Open rates'!D37*0.85*0.9</f>
        <v>44982</v>
      </c>
      <c r="E37" s="57">
        <f>'BAR BB| Open rates'!E37*0.85*0.9</f>
        <v>44217</v>
      </c>
      <c r="F37" s="57">
        <f>'BAR BB| Open rates'!F37*0.85*0.9</f>
        <v>47047.5</v>
      </c>
      <c r="G37" s="57">
        <f>'BAR BB| Open rates'!G37*0.85*0.9</f>
        <v>44982</v>
      </c>
      <c r="H37" s="57">
        <f>'BAR BB| Open rates'!H37*0.85*0.9</f>
        <v>59593.5</v>
      </c>
      <c r="I37" s="57">
        <f>'BAR BB| Open rates'!I37*0.85*0.9</f>
        <v>64872</v>
      </c>
      <c r="J37" s="57">
        <f>'BAR BB| Open rates'!J37*0.85*0.9</f>
        <v>79483.5</v>
      </c>
      <c r="K37" s="57">
        <f>'BAR BB| Open rates'!K37*0.85*0.9</f>
        <v>61659</v>
      </c>
      <c r="L37" s="57">
        <f>'BAR BB| Open rates'!L37*0.85*0.9</f>
        <v>63342</v>
      </c>
      <c r="M37" s="57">
        <f>'BAR BB| Open rates'!M37*0.85*0.9</f>
        <v>61659</v>
      </c>
      <c r="N37" s="57">
        <f>'BAR BB| Open rates'!N37*0.85*0.9</f>
        <v>64872</v>
      </c>
      <c r="O37" s="57">
        <f>'BAR BB| Open rates'!O37*0.85*0.9</f>
        <v>66402</v>
      </c>
      <c r="P37" s="57">
        <f>'BAR BB| Open rates'!P37*0.85*0.9</f>
        <v>64872</v>
      </c>
      <c r="Q37" s="57">
        <f>'BAR BB| Open rates'!Q37*0.85*0.9</f>
        <v>66402</v>
      </c>
      <c r="R37" s="57">
        <f>'BAR BB| Open rates'!R37*0.85*0.9</f>
        <v>64872</v>
      </c>
      <c r="S37" s="57">
        <f>'BAR BB| Open rates'!S37*0.85*0.9</f>
        <v>66402</v>
      </c>
      <c r="T37" s="57">
        <f>'BAR BB| Open rates'!T37*0.85*0.9</f>
        <v>64872</v>
      </c>
      <c r="U37" s="57">
        <f>'BAR BB| Open rates'!U37*0.85*0.9</f>
        <v>66402</v>
      </c>
      <c r="V37" s="57">
        <f>'BAR BB| Open rates'!V37*0.85*0.9</f>
        <v>64872</v>
      </c>
      <c r="W37" s="57">
        <f>'BAR BB| Open rates'!W37*0.85*0.9</f>
        <v>66402</v>
      </c>
      <c r="X37" s="57">
        <f>'BAR BB| Open rates'!X37*0.85*0.9</f>
        <v>64872</v>
      </c>
      <c r="Y37" s="57">
        <f>'BAR BB| Open rates'!Y37*0.85*0.9</f>
        <v>66402</v>
      </c>
      <c r="Z37" s="57">
        <f>'BAR BB| Open rates'!Z37*0.85*0.9</f>
        <v>64872</v>
      </c>
      <c r="AA37" s="57">
        <f>'BAR BB| Open rates'!AA37*0.85*0.9</f>
        <v>66402</v>
      </c>
      <c r="AB37" s="57">
        <f>'BAR BB| Open rates'!AB37*0.85*0.9</f>
        <v>64872</v>
      </c>
      <c r="AC37" s="57">
        <f>'BAR BB| Open rates'!AC37*0.85*0.9</f>
        <v>66402</v>
      </c>
      <c r="AD37" s="57">
        <f>'BAR BB| Open rates'!AD37*0.85*0.9</f>
        <v>61659</v>
      </c>
      <c r="AE37" s="57">
        <f>'BAR BB| Open rates'!AE37*0.85*0.9</f>
        <v>63342</v>
      </c>
      <c r="AF37" s="57">
        <f>'BAR BB| Open rates'!AF37*0.85*0.9</f>
        <v>61659</v>
      </c>
      <c r="AG37" s="57">
        <f>'BAR BB| Open rates'!AG37*0.85*0.9</f>
        <v>48730.5</v>
      </c>
      <c r="AH37" s="57">
        <f>'BAR BB| Open rates'!AH37*0.85*0.9</f>
        <v>48730.5</v>
      </c>
      <c r="AI37" s="57">
        <f>'BAR BB| Open rates'!AI37*0.85*0.9</f>
        <v>47047.5</v>
      </c>
      <c r="AJ37" s="57">
        <f>'BAR BB| Open rates'!AJ37*0.85*0.9</f>
        <v>48730.5</v>
      </c>
      <c r="AK37" s="57">
        <f>'BAR BB| Open rates'!AK37*0.85*0.9</f>
        <v>47047.5</v>
      </c>
      <c r="AL37" s="57">
        <f>'BAR BB| Open rates'!AL37*0.85*0.9</f>
        <v>48730.5</v>
      </c>
      <c r="AM37" s="57">
        <f>'BAR BB| Open rates'!AM37*0.85*0.9</f>
        <v>47047.5</v>
      </c>
      <c r="AN37" s="57">
        <f>'BAR BB| Open rates'!AN37*0.85*0.9</f>
        <v>48730.5</v>
      </c>
      <c r="AO37" s="57">
        <f>'BAR BB| Open rates'!AO37*0.85*0.9</f>
        <v>47047.5</v>
      </c>
      <c r="AP37" s="57">
        <f>'BAR BB| Open rates'!AP37*0.85*0.9</f>
        <v>45747</v>
      </c>
      <c r="AQ37" s="57">
        <f>'BAR BB| Open rates'!AQ37*0.85*0.9</f>
        <v>44217</v>
      </c>
      <c r="AR37" s="57">
        <f>'BAR BB| Open rates'!AR37*0.85*0.9</f>
        <v>45747</v>
      </c>
      <c r="AS37" s="57">
        <f>'BAR BB| Open rates'!AS37*0.85*0.9</f>
        <v>44217</v>
      </c>
      <c r="AT37" s="57">
        <f>'BAR BB| Open rates'!AT37*0.85*0.9</f>
        <v>45747</v>
      </c>
      <c r="AU37" s="57">
        <f>'BAR BB| Open rates'!AU37*0.85*0.9</f>
        <v>44217</v>
      </c>
      <c r="AV37" s="57">
        <f>'BAR BB| Open rates'!AV37*0.85*0.9</f>
        <v>45747</v>
      </c>
      <c r="AW37" s="57">
        <f>'BAR BB| Open rates'!AW37*0.85*0.9</f>
        <v>44217</v>
      </c>
      <c r="AX37" s="57">
        <f>'BAR BB| Open rates'!AX37*0.85*0.9</f>
        <v>45747</v>
      </c>
      <c r="AY37" s="57">
        <f>'BAR BB| Open rates'!AY37*0.85*0.9</f>
        <v>47047.5</v>
      </c>
      <c r="AZ37" s="57">
        <f>'BAR BB| Open rates'!AZ37*0.85*0.9</f>
        <v>48730.5</v>
      </c>
      <c r="BA37" s="57">
        <f>'BAR BB| Open rates'!BA37*0.85*0.9</f>
        <v>43452</v>
      </c>
      <c r="BB37" s="57">
        <f>'BAR BB| Open rates'!BB37*0.85*0.9</f>
        <v>39627</v>
      </c>
      <c r="BC37" s="57">
        <f>'BAR BB| Open rates'!BC37*0.85*0.9</f>
        <v>40392</v>
      </c>
      <c r="BD37" s="57">
        <f>'BAR BB| Open rates'!BD37*0.85*0.9</f>
        <v>39627</v>
      </c>
      <c r="BE37" s="57">
        <f>'BAR BB| Open rates'!BE37*0.85*0.9</f>
        <v>40392</v>
      </c>
      <c r="BF37" s="57">
        <f>'BAR BB| Open rates'!BF37*0.85*0.9</f>
        <v>39627</v>
      </c>
      <c r="BG37" s="57">
        <f>'BAR BB| Open rates'!BG37*0.85*0.9</f>
        <v>40392</v>
      </c>
      <c r="BH37" s="57">
        <f>'BAR BB| Open rates'!BH37*0.85*0.9</f>
        <v>39627</v>
      </c>
      <c r="BI37" s="57">
        <f>'BAR BB| Open rates'!BI37*0.85*0.9</f>
        <v>39627</v>
      </c>
      <c r="BJ37" s="57">
        <f>'BAR BB| Open rates'!BJ37*0.85*0.9</f>
        <v>40392</v>
      </c>
      <c r="BK37" s="57">
        <f>'BAR BB| Open rates'!BK37*0.85*0.9</f>
        <v>39627</v>
      </c>
      <c r="BL37" s="57">
        <f>'BAR BB| Open rates'!BL37*0.85*0.9</f>
        <v>40392</v>
      </c>
      <c r="BM37" s="57">
        <f>'BAR BB| Open rates'!BM37*0.85*0.9</f>
        <v>39627</v>
      </c>
      <c r="BN37" s="57">
        <f>'BAR BB| Open rates'!BN37*0.85*0.9</f>
        <v>40392</v>
      </c>
      <c r="BO37" s="57">
        <f>'BAR BB| Open rates'!BO37*0.85*0.9</f>
        <v>43222.5</v>
      </c>
      <c r="BP37" s="57">
        <f>'BAR BB| Open rates'!BP37*0.85*0.9</f>
        <v>44905.5</v>
      </c>
    </row>
    <row r="38" spans="1:68" s="33" customFormat="1" x14ac:dyDescent="0.2">
      <c r="A38" s="237">
        <v>5</v>
      </c>
      <c r="B38" s="57">
        <f>'BAR BB| Open rates'!B38*0.85*0.9</f>
        <v>47277</v>
      </c>
      <c r="C38" s="57">
        <f>'BAR BB| Open rates'!C38*0.85*0.9</f>
        <v>46512</v>
      </c>
      <c r="D38" s="57">
        <f>'BAR BB| Open rates'!D38*0.85*0.9</f>
        <v>47277</v>
      </c>
      <c r="E38" s="57">
        <f>'BAR BB| Open rates'!E38*0.85*0.9</f>
        <v>46512</v>
      </c>
      <c r="F38" s="57">
        <f>'BAR BB| Open rates'!F38*0.85*0.9</f>
        <v>49342.5</v>
      </c>
      <c r="G38" s="57">
        <f>'BAR BB| Open rates'!G38*0.85*0.9</f>
        <v>47277</v>
      </c>
      <c r="H38" s="57">
        <f>'BAR BB| Open rates'!H38*0.85*0.9</f>
        <v>61888.5</v>
      </c>
      <c r="I38" s="57">
        <f>'BAR BB| Open rates'!I38*0.85*0.9</f>
        <v>67167</v>
      </c>
      <c r="J38" s="57">
        <f>'BAR BB| Open rates'!J38*0.85*0.9</f>
        <v>81778.5</v>
      </c>
      <c r="K38" s="57">
        <f>'BAR BB| Open rates'!K38*0.85*0.9</f>
        <v>63954</v>
      </c>
      <c r="L38" s="57">
        <f>'BAR BB| Open rates'!L38*0.85*0.9</f>
        <v>65637</v>
      </c>
      <c r="M38" s="57">
        <f>'BAR BB| Open rates'!M38*0.85*0.9</f>
        <v>63954</v>
      </c>
      <c r="N38" s="57">
        <f>'BAR BB| Open rates'!N38*0.85*0.9</f>
        <v>67167</v>
      </c>
      <c r="O38" s="57">
        <f>'BAR BB| Open rates'!O38*0.85*0.9</f>
        <v>68697</v>
      </c>
      <c r="P38" s="57">
        <f>'BAR BB| Open rates'!P38*0.85*0.9</f>
        <v>67167</v>
      </c>
      <c r="Q38" s="57">
        <f>'BAR BB| Open rates'!Q38*0.85*0.9</f>
        <v>68697</v>
      </c>
      <c r="R38" s="57">
        <f>'BAR BB| Open rates'!R38*0.85*0.9</f>
        <v>67167</v>
      </c>
      <c r="S38" s="57">
        <f>'BAR BB| Open rates'!S38*0.85*0.9</f>
        <v>68697</v>
      </c>
      <c r="T38" s="57">
        <f>'BAR BB| Open rates'!T38*0.85*0.9</f>
        <v>67167</v>
      </c>
      <c r="U38" s="57">
        <f>'BAR BB| Open rates'!U38*0.85*0.9</f>
        <v>68697</v>
      </c>
      <c r="V38" s="57">
        <f>'BAR BB| Open rates'!V38*0.85*0.9</f>
        <v>67167</v>
      </c>
      <c r="W38" s="57">
        <f>'BAR BB| Open rates'!W38*0.85*0.9</f>
        <v>68697</v>
      </c>
      <c r="X38" s="57">
        <f>'BAR BB| Open rates'!X38*0.85*0.9</f>
        <v>67167</v>
      </c>
      <c r="Y38" s="57">
        <f>'BAR BB| Open rates'!Y38*0.85*0.9</f>
        <v>68697</v>
      </c>
      <c r="Z38" s="57">
        <f>'BAR BB| Open rates'!Z38*0.85*0.9</f>
        <v>67167</v>
      </c>
      <c r="AA38" s="57">
        <f>'BAR BB| Open rates'!AA38*0.85*0.9</f>
        <v>68697</v>
      </c>
      <c r="AB38" s="57">
        <f>'BAR BB| Open rates'!AB38*0.85*0.9</f>
        <v>67167</v>
      </c>
      <c r="AC38" s="57">
        <f>'BAR BB| Open rates'!AC38*0.85*0.9</f>
        <v>68697</v>
      </c>
      <c r="AD38" s="57">
        <f>'BAR BB| Open rates'!AD38*0.85*0.9</f>
        <v>63954</v>
      </c>
      <c r="AE38" s="57">
        <f>'BAR BB| Open rates'!AE38*0.85*0.9</f>
        <v>65637</v>
      </c>
      <c r="AF38" s="57">
        <f>'BAR BB| Open rates'!AF38*0.85*0.9</f>
        <v>63954</v>
      </c>
      <c r="AG38" s="57">
        <f>'BAR BB| Open rates'!AG38*0.85*0.9</f>
        <v>51025.5</v>
      </c>
      <c r="AH38" s="57">
        <f>'BAR BB| Open rates'!AH38*0.85*0.9</f>
        <v>51025.5</v>
      </c>
      <c r="AI38" s="57">
        <f>'BAR BB| Open rates'!AI38*0.85*0.9</f>
        <v>49342.5</v>
      </c>
      <c r="AJ38" s="57">
        <f>'BAR BB| Open rates'!AJ38*0.85*0.9</f>
        <v>51025.5</v>
      </c>
      <c r="AK38" s="57">
        <f>'BAR BB| Open rates'!AK38*0.85*0.9</f>
        <v>49342.5</v>
      </c>
      <c r="AL38" s="57">
        <f>'BAR BB| Open rates'!AL38*0.85*0.9</f>
        <v>51025.5</v>
      </c>
      <c r="AM38" s="57">
        <f>'BAR BB| Open rates'!AM38*0.85*0.9</f>
        <v>49342.5</v>
      </c>
      <c r="AN38" s="57">
        <f>'BAR BB| Open rates'!AN38*0.85*0.9</f>
        <v>51025.5</v>
      </c>
      <c r="AO38" s="57">
        <f>'BAR BB| Open rates'!AO38*0.85*0.9</f>
        <v>49342.5</v>
      </c>
      <c r="AP38" s="57">
        <f>'BAR BB| Open rates'!AP38*0.85*0.9</f>
        <v>48042</v>
      </c>
      <c r="AQ38" s="57">
        <f>'BAR BB| Open rates'!AQ38*0.85*0.9</f>
        <v>46512</v>
      </c>
      <c r="AR38" s="57">
        <f>'BAR BB| Open rates'!AR38*0.85*0.9</f>
        <v>48042</v>
      </c>
      <c r="AS38" s="57">
        <f>'BAR BB| Open rates'!AS38*0.85*0.9</f>
        <v>46512</v>
      </c>
      <c r="AT38" s="57">
        <f>'BAR BB| Open rates'!AT38*0.85*0.9</f>
        <v>48042</v>
      </c>
      <c r="AU38" s="57">
        <f>'BAR BB| Open rates'!AU38*0.85*0.9</f>
        <v>46512</v>
      </c>
      <c r="AV38" s="57">
        <f>'BAR BB| Open rates'!AV38*0.85*0.9</f>
        <v>48042</v>
      </c>
      <c r="AW38" s="57">
        <f>'BAR BB| Open rates'!AW38*0.85*0.9</f>
        <v>46512</v>
      </c>
      <c r="AX38" s="57">
        <f>'BAR BB| Open rates'!AX38*0.85*0.9</f>
        <v>48042</v>
      </c>
      <c r="AY38" s="57">
        <f>'BAR BB| Open rates'!AY38*0.85*0.9</f>
        <v>49342.5</v>
      </c>
      <c r="AZ38" s="57">
        <f>'BAR BB| Open rates'!AZ38*0.85*0.9</f>
        <v>51025.5</v>
      </c>
      <c r="BA38" s="57">
        <f>'BAR BB| Open rates'!BA38*0.85*0.9</f>
        <v>45747</v>
      </c>
      <c r="BB38" s="57">
        <f>'BAR BB| Open rates'!BB38*0.85*0.9</f>
        <v>41922</v>
      </c>
      <c r="BC38" s="57">
        <f>'BAR BB| Open rates'!BC38*0.85*0.9</f>
        <v>42687</v>
      </c>
      <c r="BD38" s="57">
        <f>'BAR BB| Open rates'!BD38*0.85*0.9</f>
        <v>41922</v>
      </c>
      <c r="BE38" s="57">
        <f>'BAR BB| Open rates'!BE38*0.85*0.9</f>
        <v>42687</v>
      </c>
      <c r="BF38" s="57">
        <f>'BAR BB| Open rates'!BF38*0.85*0.9</f>
        <v>41922</v>
      </c>
      <c r="BG38" s="57">
        <f>'BAR BB| Open rates'!BG38*0.85*0.9</f>
        <v>42687</v>
      </c>
      <c r="BH38" s="57">
        <f>'BAR BB| Open rates'!BH38*0.85*0.9</f>
        <v>41922</v>
      </c>
      <c r="BI38" s="57">
        <f>'BAR BB| Open rates'!BI38*0.85*0.9</f>
        <v>41922</v>
      </c>
      <c r="BJ38" s="57">
        <f>'BAR BB| Open rates'!BJ38*0.85*0.9</f>
        <v>42687</v>
      </c>
      <c r="BK38" s="57">
        <f>'BAR BB| Open rates'!BK38*0.85*0.9</f>
        <v>41922</v>
      </c>
      <c r="BL38" s="57">
        <f>'BAR BB| Open rates'!BL38*0.85*0.9</f>
        <v>42687</v>
      </c>
      <c r="BM38" s="57">
        <f>'BAR BB| Open rates'!BM38*0.85*0.9</f>
        <v>41922</v>
      </c>
      <c r="BN38" s="57">
        <f>'BAR BB| Open rates'!BN38*0.85*0.9</f>
        <v>42687</v>
      </c>
      <c r="BO38" s="57">
        <f>'BAR BB| Open rates'!BO38*0.85*0.9</f>
        <v>45517.5</v>
      </c>
      <c r="BP38" s="57">
        <f>'BAR BB| Open rates'!BP38*0.85*0.9</f>
        <v>47200.5</v>
      </c>
    </row>
    <row r="39" spans="1:68" s="33" customFormat="1" x14ac:dyDescent="0.2">
      <c r="A39" s="237">
        <v>6</v>
      </c>
      <c r="B39" s="57">
        <f>'BAR BB| Open rates'!B39*0.85*0.9</f>
        <v>49572</v>
      </c>
      <c r="C39" s="57">
        <f>'BAR BB| Open rates'!C39*0.85*0.9</f>
        <v>48807</v>
      </c>
      <c r="D39" s="57">
        <f>'BAR BB| Open rates'!D39*0.85*0.9</f>
        <v>49572</v>
      </c>
      <c r="E39" s="57">
        <f>'BAR BB| Open rates'!E39*0.85*0.9</f>
        <v>48807</v>
      </c>
      <c r="F39" s="57">
        <f>'BAR BB| Open rates'!F39*0.85*0.9</f>
        <v>51637.5</v>
      </c>
      <c r="G39" s="57">
        <f>'BAR BB| Open rates'!G39*0.85*0.9</f>
        <v>49572</v>
      </c>
      <c r="H39" s="57">
        <f>'BAR BB| Open rates'!H39*0.85*0.9</f>
        <v>64183.5</v>
      </c>
      <c r="I39" s="57">
        <f>'BAR BB| Open rates'!I39*0.85*0.9</f>
        <v>69462</v>
      </c>
      <c r="J39" s="57">
        <f>'BAR BB| Open rates'!J39*0.85*0.9</f>
        <v>84073.5</v>
      </c>
      <c r="K39" s="57">
        <f>'BAR BB| Open rates'!K39*0.85*0.9</f>
        <v>66249</v>
      </c>
      <c r="L39" s="57">
        <f>'BAR BB| Open rates'!L39*0.85*0.9</f>
        <v>67932</v>
      </c>
      <c r="M39" s="57">
        <f>'BAR BB| Open rates'!M39*0.85*0.9</f>
        <v>66249</v>
      </c>
      <c r="N39" s="57">
        <f>'BAR BB| Open rates'!N39*0.85*0.9</f>
        <v>69462</v>
      </c>
      <c r="O39" s="57">
        <f>'BAR BB| Open rates'!O39*0.85*0.9</f>
        <v>70992</v>
      </c>
      <c r="P39" s="57">
        <f>'BAR BB| Open rates'!P39*0.85*0.9</f>
        <v>69462</v>
      </c>
      <c r="Q39" s="57">
        <f>'BAR BB| Open rates'!Q39*0.85*0.9</f>
        <v>70992</v>
      </c>
      <c r="R39" s="57">
        <f>'BAR BB| Open rates'!R39*0.85*0.9</f>
        <v>69462</v>
      </c>
      <c r="S39" s="57">
        <f>'BAR BB| Open rates'!S39*0.85*0.9</f>
        <v>70992</v>
      </c>
      <c r="T39" s="57">
        <f>'BAR BB| Open rates'!T39*0.85*0.9</f>
        <v>69462</v>
      </c>
      <c r="U39" s="57">
        <f>'BAR BB| Open rates'!U39*0.85*0.9</f>
        <v>70992</v>
      </c>
      <c r="V39" s="57">
        <f>'BAR BB| Open rates'!V39*0.85*0.9</f>
        <v>69462</v>
      </c>
      <c r="W39" s="57">
        <f>'BAR BB| Open rates'!W39*0.85*0.9</f>
        <v>70992</v>
      </c>
      <c r="X39" s="57">
        <f>'BAR BB| Open rates'!X39*0.85*0.9</f>
        <v>69462</v>
      </c>
      <c r="Y39" s="57">
        <f>'BAR BB| Open rates'!Y39*0.85*0.9</f>
        <v>70992</v>
      </c>
      <c r="Z39" s="57">
        <f>'BAR BB| Open rates'!Z39*0.85*0.9</f>
        <v>69462</v>
      </c>
      <c r="AA39" s="57">
        <f>'BAR BB| Open rates'!AA39*0.85*0.9</f>
        <v>70992</v>
      </c>
      <c r="AB39" s="57">
        <f>'BAR BB| Open rates'!AB39*0.85*0.9</f>
        <v>69462</v>
      </c>
      <c r="AC39" s="57">
        <f>'BAR BB| Open rates'!AC39*0.85*0.9</f>
        <v>70992</v>
      </c>
      <c r="AD39" s="57">
        <f>'BAR BB| Open rates'!AD39*0.85*0.9</f>
        <v>66249</v>
      </c>
      <c r="AE39" s="57">
        <f>'BAR BB| Open rates'!AE39*0.85*0.9</f>
        <v>67932</v>
      </c>
      <c r="AF39" s="57">
        <f>'BAR BB| Open rates'!AF39*0.85*0.9</f>
        <v>66249</v>
      </c>
      <c r="AG39" s="57">
        <f>'BAR BB| Open rates'!AG39*0.85*0.9</f>
        <v>53320.5</v>
      </c>
      <c r="AH39" s="57">
        <f>'BAR BB| Open rates'!AH39*0.85*0.9</f>
        <v>53320.5</v>
      </c>
      <c r="AI39" s="57">
        <f>'BAR BB| Open rates'!AI39*0.85*0.9</f>
        <v>51637.5</v>
      </c>
      <c r="AJ39" s="57">
        <f>'BAR BB| Open rates'!AJ39*0.85*0.9</f>
        <v>53320.5</v>
      </c>
      <c r="AK39" s="57">
        <f>'BAR BB| Open rates'!AK39*0.85*0.9</f>
        <v>51637.5</v>
      </c>
      <c r="AL39" s="57">
        <f>'BAR BB| Open rates'!AL39*0.85*0.9</f>
        <v>53320.5</v>
      </c>
      <c r="AM39" s="57">
        <f>'BAR BB| Open rates'!AM39*0.85*0.9</f>
        <v>51637.5</v>
      </c>
      <c r="AN39" s="57">
        <f>'BAR BB| Open rates'!AN39*0.85*0.9</f>
        <v>53320.5</v>
      </c>
      <c r="AO39" s="57">
        <f>'BAR BB| Open rates'!AO39*0.85*0.9</f>
        <v>51637.5</v>
      </c>
      <c r="AP39" s="57">
        <f>'BAR BB| Open rates'!AP39*0.85*0.9</f>
        <v>50337</v>
      </c>
      <c r="AQ39" s="57">
        <f>'BAR BB| Open rates'!AQ39*0.85*0.9</f>
        <v>48807</v>
      </c>
      <c r="AR39" s="57">
        <f>'BAR BB| Open rates'!AR39*0.85*0.9</f>
        <v>50337</v>
      </c>
      <c r="AS39" s="57">
        <f>'BAR BB| Open rates'!AS39*0.85*0.9</f>
        <v>48807</v>
      </c>
      <c r="AT39" s="57">
        <f>'BAR BB| Open rates'!AT39*0.85*0.9</f>
        <v>50337</v>
      </c>
      <c r="AU39" s="57">
        <f>'BAR BB| Open rates'!AU39*0.85*0.9</f>
        <v>48807</v>
      </c>
      <c r="AV39" s="57">
        <f>'BAR BB| Open rates'!AV39*0.85*0.9</f>
        <v>50337</v>
      </c>
      <c r="AW39" s="57">
        <f>'BAR BB| Open rates'!AW39*0.85*0.9</f>
        <v>48807</v>
      </c>
      <c r="AX39" s="57">
        <f>'BAR BB| Open rates'!AX39*0.85*0.9</f>
        <v>50337</v>
      </c>
      <c r="AY39" s="57">
        <f>'BAR BB| Open rates'!AY39*0.85*0.9</f>
        <v>51637.5</v>
      </c>
      <c r="AZ39" s="57">
        <f>'BAR BB| Open rates'!AZ39*0.85*0.9</f>
        <v>53320.5</v>
      </c>
      <c r="BA39" s="57">
        <f>'BAR BB| Open rates'!BA39*0.85*0.9</f>
        <v>48042</v>
      </c>
      <c r="BB39" s="57">
        <f>'BAR BB| Open rates'!BB39*0.85*0.9</f>
        <v>44217</v>
      </c>
      <c r="BC39" s="57">
        <f>'BAR BB| Open rates'!BC39*0.85*0.9</f>
        <v>44982</v>
      </c>
      <c r="BD39" s="57">
        <f>'BAR BB| Open rates'!BD39*0.85*0.9</f>
        <v>44217</v>
      </c>
      <c r="BE39" s="57">
        <f>'BAR BB| Open rates'!BE39*0.85*0.9</f>
        <v>44982</v>
      </c>
      <c r="BF39" s="57">
        <f>'BAR BB| Open rates'!BF39*0.85*0.9</f>
        <v>44217</v>
      </c>
      <c r="BG39" s="57">
        <f>'BAR BB| Open rates'!BG39*0.85*0.9</f>
        <v>44982</v>
      </c>
      <c r="BH39" s="57">
        <f>'BAR BB| Open rates'!BH39*0.85*0.9</f>
        <v>44217</v>
      </c>
      <c r="BI39" s="57">
        <f>'BAR BB| Open rates'!BI39*0.85*0.9</f>
        <v>44217</v>
      </c>
      <c r="BJ39" s="57">
        <f>'BAR BB| Open rates'!BJ39*0.85*0.9</f>
        <v>44982</v>
      </c>
      <c r="BK39" s="57">
        <f>'BAR BB| Open rates'!BK39*0.85*0.9</f>
        <v>44217</v>
      </c>
      <c r="BL39" s="57">
        <f>'BAR BB| Open rates'!BL39*0.85*0.9</f>
        <v>44982</v>
      </c>
      <c r="BM39" s="57">
        <f>'BAR BB| Open rates'!BM39*0.85*0.9</f>
        <v>44217</v>
      </c>
      <c r="BN39" s="57">
        <f>'BAR BB| Open rates'!BN39*0.85*0.9</f>
        <v>44982</v>
      </c>
      <c r="BO39" s="57">
        <f>'BAR BB| Open rates'!BO39*0.85*0.9</f>
        <v>47812.5</v>
      </c>
      <c r="BP39" s="57">
        <f>'BAR BB| Open rates'!BP39*0.85*0.9</f>
        <v>49495.5</v>
      </c>
    </row>
    <row r="40" spans="1:68" s="33" customFormat="1" ht="24" hidden="1" x14ac:dyDescent="0.2">
      <c r="A40" s="236" t="s">
        <v>183</v>
      </c>
    </row>
    <row r="41" spans="1:68" s="33" customFormat="1" hidden="1" x14ac:dyDescent="0.2">
      <c r="A41" s="237">
        <v>1</v>
      </c>
    </row>
    <row r="42" spans="1:68" s="33" customFormat="1" hidden="1" x14ac:dyDescent="0.2">
      <c r="A42" s="237">
        <v>2</v>
      </c>
    </row>
    <row r="43" spans="1:68" s="33" customFormat="1" hidden="1" x14ac:dyDescent="0.2">
      <c r="A43" s="237">
        <v>3</v>
      </c>
    </row>
    <row r="44" spans="1:68" s="33" customFormat="1" hidden="1" x14ac:dyDescent="0.2">
      <c r="A44" s="237">
        <v>4</v>
      </c>
    </row>
    <row r="45" spans="1:68" s="33" customFormat="1" hidden="1" x14ac:dyDescent="0.2">
      <c r="A45" s="237">
        <v>5</v>
      </c>
    </row>
    <row r="46" spans="1:68" s="33" customFormat="1" hidden="1" x14ac:dyDescent="0.2">
      <c r="A46" s="237">
        <v>6</v>
      </c>
    </row>
    <row r="47" spans="1:68" s="33" customFormat="1" hidden="1" x14ac:dyDescent="0.2">
      <c r="A47" s="237">
        <v>7</v>
      </c>
    </row>
    <row r="48" spans="1:68" s="33" customFormat="1" hidden="1" x14ac:dyDescent="0.2">
      <c r="A48" s="237">
        <v>8</v>
      </c>
    </row>
    <row r="49" spans="1:1" s="33" customFormat="1" hidden="1" x14ac:dyDescent="0.2">
      <c r="A49" s="236" t="s">
        <v>72</v>
      </c>
    </row>
    <row r="50" spans="1:1" s="33" customFormat="1" hidden="1" x14ac:dyDescent="0.2">
      <c r="A50" s="237">
        <v>1</v>
      </c>
    </row>
    <row r="51" spans="1:1" s="33" customFormat="1" hidden="1" x14ac:dyDescent="0.2">
      <c r="A51" s="237">
        <v>2</v>
      </c>
    </row>
    <row r="52" spans="1:1" s="33" customFormat="1" ht="24" hidden="1" x14ac:dyDescent="0.2">
      <c r="A52" s="236" t="s">
        <v>184</v>
      </c>
    </row>
    <row r="53" spans="1:1" s="33" customFormat="1" hidden="1" x14ac:dyDescent="0.2">
      <c r="A53" s="237">
        <v>1</v>
      </c>
    </row>
    <row r="54" spans="1:1" s="33" customFormat="1" hidden="1" x14ac:dyDescent="0.2">
      <c r="A54" s="237">
        <v>2</v>
      </c>
    </row>
    <row r="55" spans="1:1" s="33" customFormat="1" hidden="1" x14ac:dyDescent="0.2">
      <c r="A55" s="237">
        <v>3</v>
      </c>
    </row>
    <row r="56" spans="1:1" s="33" customFormat="1" hidden="1" x14ac:dyDescent="0.2">
      <c r="A56" s="237">
        <v>4</v>
      </c>
    </row>
    <row r="57" spans="1:1" s="33" customFormat="1" hidden="1" x14ac:dyDescent="0.2">
      <c r="A57" s="237">
        <v>5</v>
      </c>
    </row>
    <row r="58" spans="1:1" s="33" customFormat="1" hidden="1" x14ac:dyDescent="0.2">
      <c r="A58" s="237">
        <v>6</v>
      </c>
    </row>
    <row r="59" spans="1:1" s="33" customFormat="1" hidden="1" x14ac:dyDescent="0.2">
      <c r="A59" s="89"/>
    </row>
    <row r="60" spans="1:1" s="33" customFormat="1" x14ac:dyDescent="0.2">
      <c r="A60" s="89"/>
    </row>
    <row r="61" spans="1:1" s="33" customFormat="1" x14ac:dyDescent="0.2">
      <c r="A61" s="369" t="s">
        <v>172</v>
      </c>
    </row>
    <row r="62" spans="1:1" s="33" customFormat="1" x14ac:dyDescent="0.2">
      <c r="A62" s="369"/>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372</v>
      </c>
    </row>
    <row r="67" spans="1:1" s="6" customFormat="1" ht="27" customHeight="1" x14ac:dyDescent="0.2">
      <c r="A67" s="173" t="s">
        <v>76</v>
      </c>
    </row>
    <row r="68" spans="1:1" s="6" customFormat="1" ht="27.75" customHeight="1" x14ac:dyDescent="0.2">
      <c r="A68" s="173" t="s">
        <v>442</v>
      </c>
    </row>
    <row r="69" spans="1:1" s="6" customFormat="1" ht="21" customHeight="1" x14ac:dyDescent="0.2">
      <c r="A69" s="173" t="s">
        <v>77</v>
      </c>
    </row>
    <row r="70" spans="1:1" s="6" customFormat="1" ht="19.5" customHeight="1" x14ac:dyDescent="0.2">
      <c r="A70" s="173" t="s">
        <v>78</v>
      </c>
    </row>
    <row r="71" spans="1:1" s="6" customFormat="1" ht="33.75" customHeight="1" x14ac:dyDescent="0.2">
      <c r="A71" s="175" t="s">
        <v>79</v>
      </c>
    </row>
    <row r="72" spans="1:1" s="36" customFormat="1" ht="23.25" customHeight="1" x14ac:dyDescent="0.2">
      <c r="A72" s="175" t="s">
        <v>187</v>
      </c>
    </row>
    <row r="73" spans="1:1" s="33" customFormat="1" x14ac:dyDescent="0.2">
      <c r="A73" s="89"/>
    </row>
    <row r="74" spans="1:1" s="33" customFormat="1" x14ac:dyDescent="0.2">
      <c r="A74" s="171" t="s">
        <v>81</v>
      </c>
    </row>
    <row r="75" spans="1:1" s="33" customFormat="1" ht="108" x14ac:dyDescent="0.2">
      <c r="A75" s="176" t="s">
        <v>462</v>
      </c>
    </row>
    <row r="76" spans="1:1" s="33" customFormat="1" x14ac:dyDescent="0.2"/>
    <row r="77" spans="1:1" s="33" customFormat="1" x14ac:dyDescent="0.2">
      <c r="A77" s="171" t="s">
        <v>83</v>
      </c>
    </row>
    <row r="78" spans="1:1" s="33" customFormat="1" ht="30" customHeight="1" x14ac:dyDescent="0.2">
      <c r="A78" s="256" t="s">
        <v>434</v>
      </c>
    </row>
    <row r="79" spans="1:1" s="33" customFormat="1" ht="24" x14ac:dyDescent="0.2">
      <c r="A79" s="213" t="s">
        <v>435</v>
      </c>
    </row>
    <row r="80" spans="1:1" s="33" customFormat="1" x14ac:dyDescent="0.2"/>
    <row r="81" spans="1:1" s="33" customFormat="1" ht="24" x14ac:dyDescent="0.2">
      <c r="A81" s="179" t="s">
        <v>174</v>
      </c>
    </row>
    <row r="82" spans="1:1" s="33" customFormat="1" x14ac:dyDescent="0.2"/>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99FF"/>
  </sheetPr>
  <dimension ref="A1:BP107"/>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6.7109375" style="32" customWidth="1"/>
    <col min="2" max="16384" width="9.85546875" style="32"/>
  </cols>
  <sheetData>
    <row r="1" spans="1:68" ht="13.5" customHeight="1" x14ac:dyDescent="0.2">
      <c r="A1" s="63" t="s">
        <v>61</v>
      </c>
    </row>
    <row r="2" spans="1:68" x14ac:dyDescent="0.2">
      <c r="A2" s="11" t="s">
        <v>147</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3">
        <f>'BAR BB| Open rates'!B4</f>
        <v>46158</v>
      </c>
      <c r="C4" s="113">
        <f>'BAR BB| Open rates'!C4</f>
        <v>46163</v>
      </c>
      <c r="D4" s="113">
        <f>'BAR BB| Open rates'!D4</f>
        <v>46165</v>
      </c>
      <c r="E4" s="113">
        <f>'BAR BB| Open rates'!E4</f>
        <v>46170</v>
      </c>
      <c r="F4" s="113">
        <f>'BAR BB| Open rates'!F4</f>
        <v>46172</v>
      </c>
      <c r="G4" s="113">
        <f>'BAR BB| Open rates'!G4</f>
        <v>46173</v>
      </c>
      <c r="H4" s="113">
        <f>'BAR BB| Open rates'!H4</f>
        <v>46177</v>
      </c>
      <c r="I4" s="113">
        <f>'BAR BB| Open rates'!I4</f>
        <v>46187</v>
      </c>
      <c r="J4" s="113">
        <f>'BAR BB| Open rates'!J4</f>
        <v>46193</v>
      </c>
      <c r="K4" s="113">
        <f>'BAR BB| Open rates'!K4</f>
        <v>46198</v>
      </c>
      <c r="L4" s="113">
        <f>'BAR BB| Open rates'!L4</f>
        <v>46200</v>
      </c>
      <c r="M4" s="113">
        <f>'BAR BB| Open rates'!M4</f>
        <v>46203</v>
      </c>
      <c r="N4" s="113">
        <f>'BAR BB| Open rates'!N4</f>
        <v>46205</v>
      </c>
      <c r="O4" s="113">
        <f>'BAR BB| Open rates'!O4</f>
        <v>46207</v>
      </c>
      <c r="P4" s="113">
        <f>'BAR BB| Open rates'!P4</f>
        <v>46212</v>
      </c>
      <c r="Q4" s="113">
        <f>'BAR BB| Open rates'!Q4</f>
        <v>46214</v>
      </c>
      <c r="R4" s="113">
        <f>'BAR BB| Open rates'!R4</f>
        <v>46219</v>
      </c>
      <c r="S4" s="113">
        <f>'BAR BB| Open rates'!S4</f>
        <v>46221</v>
      </c>
      <c r="T4" s="113">
        <f>'BAR BB| Open rates'!T4</f>
        <v>46226</v>
      </c>
      <c r="U4" s="113">
        <f>'BAR BB| Open rates'!U4</f>
        <v>46228</v>
      </c>
      <c r="V4" s="113">
        <f>'BAR BB| Open rates'!V4</f>
        <v>46233</v>
      </c>
      <c r="W4" s="113">
        <f>'BAR BB| Open rates'!W4</f>
        <v>46235</v>
      </c>
      <c r="X4" s="113">
        <f>'BAR BB| Open rates'!X4</f>
        <v>46240</v>
      </c>
      <c r="Y4" s="113">
        <f>'BAR BB| Open rates'!Y4</f>
        <v>46242</v>
      </c>
      <c r="Z4" s="113">
        <f>'BAR BB| Open rates'!Z4</f>
        <v>46247</v>
      </c>
      <c r="AA4" s="113">
        <f>'BAR BB| Open rates'!AA4</f>
        <v>46249</v>
      </c>
      <c r="AB4" s="113">
        <f>'BAR BB| Open rates'!AB4</f>
        <v>46254</v>
      </c>
      <c r="AC4" s="113">
        <f>'BAR BB| Open rates'!AC4</f>
        <v>46256</v>
      </c>
      <c r="AD4" s="113">
        <f>'BAR BB| Open rates'!AD4</f>
        <v>46261</v>
      </c>
      <c r="AE4" s="113">
        <f>'BAR BB| Open rates'!AE4</f>
        <v>46263</v>
      </c>
      <c r="AF4" s="113">
        <f>'BAR BB| Open rates'!AF4</f>
        <v>46265</v>
      </c>
      <c r="AG4" s="113">
        <f>'BAR BB| Open rates'!AG4</f>
        <v>46268</v>
      </c>
      <c r="AH4" s="113">
        <f>'BAR BB| Open rates'!AH4</f>
        <v>46270</v>
      </c>
      <c r="AI4" s="113">
        <f>'BAR BB| Open rates'!AI4</f>
        <v>46275</v>
      </c>
      <c r="AJ4" s="113">
        <f>'BAR BB| Open rates'!AJ4</f>
        <v>46277</v>
      </c>
      <c r="AK4" s="113">
        <f>'BAR BB| Open rates'!AK4</f>
        <v>46282</v>
      </c>
      <c r="AL4" s="113">
        <f>'BAR BB| Open rates'!AL4</f>
        <v>46284</v>
      </c>
      <c r="AM4" s="113">
        <f>'BAR BB| Open rates'!AM4</f>
        <v>46289</v>
      </c>
      <c r="AN4" s="113">
        <f>'BAR BB| Open rates'!AN4</f>
        <v>46291</v>
      </c>
      <c r="AO4" s="113">
        <f>'BAR BB| Open rates'!AO4</f>
        <v>46295</v>
      </c>
      <c r="AP4" s="113">
        <f>'BAR BB| Open rates'!AP4</f>
        <v>46298</v>
      </c>
      <c r="AQ4" s="113">
        <f>'BAR BB| Open rates'!AQ4</f>
        <v>46303</v>
      </c>
      <c r="AR4" s="113">
        <f>'BAR BB| Open rates'!AR4</f>
        <v>46305</v>
      </c>
      <c r="AS4" s="113">
        <f>'BAR BB| Open rates'!AS4</f>
        <v>46310</v>
      </c>
      <c r="AT4" s="113">
        <f>'BAR BB| Open rates'!AT4</f>
        <v>46312</v>
      </c>
      <c r="AU4" s="113">
        <f>'BAR BB| Open rates'!AU4</f>
        <v>46317</v>
      </c>
      <c r="AV4" s="113">
        <f>'BAR BB| Open rates'!AV4</f>
        <v>46319</v>
      </c>
      <c r="AW4" s="113">
        <f>'BAR BB| Open rates'!AW4</f>
        <v>46324</v>
      </c>
      <c r="AX4" s="113">
        <f>'BAR BB| Open rates'!AX4</f>
        <v>46326</v>
      </c>
      <c r="AY4" s="113">
        <f>'BAR BB| Open rates'!AY4</f>
        <v>46329</v>
      </c>
      <c r="AZ4" s="113">
        <f>'BAR BB| Open rates'!AZ4</f>
        <v>46333</v>
      </c>
      <c r="BA4" s="113">
        <f>'BAR BB| Open rates'!BA4</f>
        <v>46334</v>
      </c>
      <c r="BB4" s="113">
        <f>'BAR BB| Open rates'!BB4</f>
        <v>46338</v>
      </c>
      <c r="BC4" s="113">
        <f>'BAR BB| Open rates'!BC4</f>
        <v>46340</v>
      </c>
      <c r="BD4" s="113">
        <f>'BAR BB| Open rates'!BD4</f>
        <v>46345</v>
      </c>
      <c r="BE4" s="113">
        <f>'BAR BB| Open rates'!BE4</f>
        <v>46347</v>
      </c>
      <c r="BF4" s="113">
        <f>'BAR BB| Open rates'!BF4</f>
        <v>46352</v>
      </c>
      <c r="BG4" s="113">
        <f>'BAR BB| Open rates'!BG4</f>
        <v>46354</v>
      </c>
      <c r="BH4" s="113">
        <f>'BAR BB| Open rates'!BH4</f>
        <v>46356</v>
      </c>
      <c r="BI4" s="113">
        <f>'BAR BB| Open rates'!BI4</f>
        <v>46359</v>
      </c>
      <c r="BJ4" s="113">
        <f>'BAR BB| Open rates'!BJ4</f>
        <v>46361</v>
      </c>
      <c r="BK4" s="113">
        <f>'BAR BB| Open rates'!BK4</f>
        <v>46366</v>
      </c>
      <c r="BL4" s="113">
        <f>'BAR BB| Open rates'!BL4</f>
        <v>46368</v>
      </c>
      <c r="BM4" s="113">
        <f>'BAR BB| Open rates'!BM4</f>
        <v>46373</v>
      </c>
      <c r="BN4" s="113">
        <f>'BAR BB| Open rates'!BN4</f>
        <v>46375</v>
      </c>
      <c r="BO4" s="113">
        <f>'BAR BB| Open rates'!BO4</f>
        <v>46380</v>
      </c>
      <c r="BP4" s="113">
        <f>'BAR BB| Open rates'!BP4</f>
        <v>46384</v>
      </c>
    </row>
    <row r="5" spans="1:68" s="36" customFormat="1" ht="12" customHeight="1" x14ac:dyDescent="0.2">
      <c r="A5" s="184" t="s">
        <v>63</v>
      </c>
    </row>
    <row r="6" spans="1:68" s="36" customFormat="1" ht="12" customHeight="1" x14ac:dyDescent="0.2">
      <c r="A6" s="183">
        <v>1</v>
      </c>
      <c r="B6" s="43">
        <f>'BAR BB| Open rates'!B6*0.9*0.9+25</f>
        <v>11284</v>
      </c>
      <c r="C6" s="43">
        <f>'BAR BB| Open rates'!C6*0.9*0.9+25</f>
        <v>10474</v>
      </c>
      <c r="D6" s="43">
        <f>'BAR BB| Open rates'!D6*0.9*0.9+25</f>
        <v>11284</v>
      </c>
      <c r="E6" s="43">
        <f>'BAR BB| Open rates'!E6*0.9*0.9+25</f>
        <v>10474</v>
      </c>
      <c r="F6" s="43">
        <f>'BAR BB| Open rates'!F6*0.9*0.9+25</f>
        <v>13471</v>
      </c>
      <c r="G6" s="43">
        <f>'BAR BB| Open rates'!G6*0.9*0.9+25</f>
        <v>11284</v>
      </c>
      <c r="H6" s="43">
        <f>'BAR BB| Open rates'!H6*0.9*0.9+25</f>
        <v>11284</v>
      </c>
      <c r="I6" s="43">
        <f>'BAR BB| Open rates'!I6*0.9*0.9+25</f>
        <v>16873</v>
      </c>
      <c r="J6" s="43">
        <f>'BAR BB| Open rates'!J6*0.9*0.9+25</f>
        <v>32344</v>
      </c>
      <c r="K6" s="43">
        <f>'BAR BB| Open rates'!K6*0.9*0.9+25</f>
        <v>13471</v>
      </c>
      <c r="L6" s="43">
        <f>'BAR BB| Open rates'!L6*0.9*0.9+25</f>
        <v>15253</v>
      </c>
      <c r="M6" s="43">
        <f>'BAR BB| Open rates'!M6*0.9*0.9+25</f>
        <v>13471</v>
      </c>
      <c r="N6" s="43">
        <f>'BAR BB| Open rates'!N6*0.9*0.9+25</f>
        <v>16873</v>
      </c>
      <c r="O6" s="43">
        <f>'BAR BB| Open rates'!O6*0.9*0.9+25</f>
        <v>18493</v>
      </c>
      <c r="P6" s="43">
        <f>'BAR BB| Open rates'!P6*0.9*0.9+25</f>
        <v>16873</v>
      </c>
      <c r="Q6" s="43">
        <f>'BAR BB| Open rates'!Q6*0.9*0.9+25</f>
        <v>18493</v>
      </c>
      <c r="R6" s="43">
        <f>'BAR BB| Open rates'!R6*0.9*0.9+25</f>
        <v>16873</v>
      </c>
      <c r="S6" s="43">
        <f>'BAR BB| Open rates'!S6*0.9*0.9+25</f>
        <v>18493</v>
      </c>
      <c r="T6" s="43">
        <f>'BAR BB| Open rates'!T6*0.9*0.9+25</f>
        <v>16873</v>
      </c>
      <c r="U6" s="43">
        <f>'BAR BB| Open rates'!U6*0.9*0.9+25</f>
        <v>18493</v>
      </c>
      <c r="V6" s="43">
        <f>'BAR BB| Open rates'!V6*0.9*0.9+25</f>
        <v>16873</v>
      </c>
      <c r="W6" s="43">
        <f>'BAR BB| Open rates'!W6*0.9*0.9+25</f>
        <v>18493</v>
      </c>
      <c r="X6" s="43">
        <f>'BAR BB| Open rates'!X6*0.9*0.9+25</f>
        <v>16873</v>
      </c>
      <c r="Y6" s="43">
        <f>'BAR BB| Open rates'!Y6*0.9*0.9+25</f>
        <v>18493</v>
      </c>
      <c r="Z6" s="43">
        <f>'BAR BB| Open rates'!Z6*0.9*0.9+25</f>
        <v>16873</v>
      </c>
      <c r="AA6" s="43">
        <f>'BAR BB| Open rates'!AA6*0.9*0.9+25</f>
        <v>18493</v>
      </c>
      <c r="AB6" s="43">
        <f>'BAR BB| Open rates'!AB6*0.9*0.9+25</f>
        <v>16873</v>
      </c>
      <c r="AC6" s="43">
        <f>'BAR BB| Open rates'!AC6*0.9*0.9+25</f>
        <v>18493</v>
      </c>
      <c r="AD6" s="43">
        <f>'BAR BB| Open rates'!AD6*0.9*0.9+25</f>
        <v>13471</v>
      </c>
      <c r="AE6" s="43">
        <f>'BAR BB| Open rates'!AE6*0.9*0.9+25</f>
        <v>15253</v>
      </c>
      <c r="AF6" s="43">
        <f>'BAR BB| Open rates'!AF6*0.9*0.9+25</f>
        <v>13471</v>
      </c>
      <c r="AG6" s="43">
        <f>'BAR BB| Open rates'!AG6*0.9*0.9+25</f>
        <v>15253</v>
      </c>
      <c r="AH6" s="43">
        <f>'BAR BB| Open rates'!AH6*0.9*0.9+25</f>
        <v>15253</v>
      </c>
      <c r="AI6" s="43">
        <f>'BAR BB| Open rates'!AI6*0.9*0.9+25</f>
        <v>13471</v>
      </c>
      <c r="AJ6" s="43">
        <f>'BAR BB| Open rates'!AJ6*0.9*0.9+25</f>
        <v>15253</v>
      </c>
      <c r="AK6" s="43">
        <f>'BAR BB| Open rates'!AK6*0.9*0.9+25</f>
        <v>13471</v>
      </c>
      <c r="AL6" s="43">
        <f>'BAR BB| Open rates'!AL6*0.9*0.9+25</f>
        <v>15253</v>
      </c>
      <c r="AM6" s="43">
        <f>'BAR BB| Open rates'!AM6*0.9*0.9+25</f>
        <v>13471</v>
      </c>
      <c r="AN6" s="43">
        <f>'BAR BB| Open rates'!AN6*0.9*0.9+25</f>
        <v>15253</v>
      </c>
      <c r="AO6" s="43">
        <f>'BAR BB| Open rates'!AO6*0.9*0.9+25</f>
        <v>13471</v>
      </c>
      <c r="AP6" s="43">
        <f>'BAR BB| Open rates'!AP6*0.9*0.9+25</f>
        <v>12094</v>
      </c>
      <c r="AQ6" s="43">
        <f>'BAR BB| Open rates'!AQ6*0.9*0.9+25</f>
        <v>10474</v>
      </c>
      <c r="AR6" s="43">
        <f>'BAR BB| Open rates'!AR6*0.9*0.9+25</f>
        <v>12094</v>
      </c>
      <c r="AS6" s="43">
        <f>'BAR BB| Open rates'!AS6*0.9*0.9+25</f>
        <v>10474</v>
      </c>
      <c r="AT6" s="43">
        <f>'BAR BB| Open rates'!AT6*0.9*0.9+25</f>
        <v>12094</v>
      </c>
      <c r="AU6" s="43">
        <f>'BAR BB| Open rates'!AU6*0.9*0.9+25</f>
        <v>10474</v>
      </c>
      <c r="AV6" s="43">
        <f>'BAR BB| Open rates'!AV6*0.9*0.9+25</f>
        <v>12094</v>
      </c>
      <c r="AW6" s="43">
        <f>'BAR BB| Open rates'!AW6*0.9*0.9+25</f>
        <v>10474</v>
      </c>
      <c r="AX6" s="43">
        <f>'BAR BB| Open rates'!AX6*0.9*0.9+25</f>
        <v>12094</v>
      </c>
      <c r="AY6" s="43">
        <f>'BAR BB| Open rates'!AY6*0.9*0.9+25</f>
        <v>13471</v>
      </c>
      <c r="AZ6" s="43">
        <f>'BAR BB| Open rates'!AZ6*0.9*0.9+25</f>
        <v>15253</v>
      </c>
      <c r="BA6" s="43">
        <f>'BAR BB| Open rates'!BA6*0.9*0.9+25</f>
        <v>9664</v>
      </c>
      <c r="BB6" s="43">
        <f>'BAR BB| Open rates'!BB6*0.9*0.9+25</f>
        <v>9664</v>
      </c>
      <c r="BC6" s="43">
        <f>'BAR BB| Open rates'!BC6*0.9*0.9+25</f>
        <v>10474</v>
      </c>
      <c r="BD6" s="43">
        <f>'BAR BB| Open rates'!BD6*0.9*0.9+25</f>
        <v>9664</v>
      </c>
      <c r="BE6" s="43">
        <f>'BAR BB| Open rates'!BE6*0.9*0.9+25</f>
        <v>10474</v>
      </c>
      <c r="BF6" s="43">
        <f>'BAR BB| Open rates'!BF6*0.9*0.9+25</f>
        <v>9664</v>
      </c>
      <c r="BG6" s="43">
        <f>'BAR BB| Open rates'!BG6*0.9*0.9+25</f>
        <v>10474</v>
      </c>
      <c r="BH6" s="43">
        <f>'BAR BB| Open rates'!BH6*0.9*0.9+25</f>
        <v>9664</v>
      </c>
      <c r="BI6" s="43">
        <f>'BAR BB| Open rates'!BI6*0.9*0.9+25</f>
        <v>9664</v>
      </c>
      <c r="BJ6" s="43">
        <f>'BAR BB| Open rates'!BJ6*0.9*0.9+25</f>
        <v>10474</v>
      </c>
      <c r="BK6" s="43">
        <f>'BAR BB| Open rates'!BK6*0.9*0.9+25</f>
        <v>9664</v>
      </c>
      <c r="BL6" s="43">
        <f>'BAR BB| Open rates'!BL6*0.9*0.9+25</f>
        <v>10474</v>
      </c>
      <c r="BM6" s="43">
        <f>'BAR BB| Open rates'!BM6*0.9*0.9+25</f>
        <v>9664</v>
      </c>
      <c r="BN6" s="43">
        <f>'BAR BB| Open rates'!BN6*0.9*0.9+25</f>
        <v>10474</v>
      </c>
      <c r="BO6" s="43">
        <f>'BAR BB| Open rates'!BO6*0.9*0.9+25</f>
        <v>13471</v>
      </c>
      <c r="BP6" s="43">
        <f>'BAR BB| Open rates'!BP6*0.9*0.9+25</f>
        <v>15253</v>
      </c>
    </row>
    <row r="7" spans="1:68" s="36" customFormat="1" ht="12" customHeight="1" x14ac:dyDescent="0.2">
      <c r="A7" s="183">
        <v>2</v>
      </c>
      <c r="B7" s="43">
        <f>'BAR BB| Open rates'!B7*0.9*0.9+25</f>
        <v>13714</v>
      </c>
      <c r="C7" s="43">
        <f>'BAR BB| Open rates'!C7*0.9*0.9+25</f>
        <v>12904</v>
      </c>
      <c r="D7" s="43">
        <f>'BAR BB| Open rates'!D7*0.9*0.9+25</f>
        <v>13714</v>
      </c>
      <c r="E7" s="43">
        <f>'BAR BB| Open rates'!E7*0.9*0.9+25</f>
        <v>12904</v>
      </c>
      <c r="F7" s="43">
        <f>'BAR BB| Open rates'!F7*0.9*0.9+25</f>
        <v>15901</v>
      </c>
      <c r="G7" s="43">
        <f>'BAR BB| Open rates'!G7*0.9*0.9+25</f>
        <v>13714</v>
      </c>
      <c r="H7" s="43">
        <f>'BAR BB| Open rates'!H7*0.9*0.9+25</f>
        <v>13714</v>
      </c>
      <c r="I7" s="43">
        <f>'BAR BB| Open rates'!I7*0.9*0.9+25</f>
        <v>19303</v>
      </c>
      <c r="J7" s="43">
        <f>'BAR BB| Open rates'!J7*0.9*0.9+25</f>
        <v>34774</v>
      </c>
      <c r="K7" s="43">
        <f>'BAR BB| Open rates'!K7*0.9*0.9+25</f>
        <v>15901</v>
      </c>
      <c r="L7" s="43">
        <f>'BAR BB| Open rates'!L7*0.9*0.9+25</f>
        <v>17683</v>
      </c>
      <c r="M7" s="43">
        <f>'BAR BB| Open rates'!M7*0.9*0.9+25</f>
        <v>15901</v>
      </c>
      <c r="N7" s="43">
        <f>'BAR BB| Open rates'!N7*0.9*0.9+25</f>
        <v>19303</v>
      </c>
      <c r="O7" s="43">
        <f>'BAR BB| Open rates'!O7*0.9*0.9+25</f>
        <v>20923</v>
      </c>
      <c r="P7" s="43">
        <f>'BAR BB| Open rates'!P7*0.9*0.9+25</f>
        <v>19303</v>
      </c>
      <c r="Q7" s="43">
        <f>'BAR BB| Open rates'!Q7*0.9*0.9+25</f>
        <v>20923</v>
      </c>
      <c r="R7" s="43">
        <f>'BAR BB| Open rates'!R7*0.9*0.9+25</f>
        <v>19303</v>
      </c>
      <c r="S7" s="43">
        <f>'BAR BB| Open rates'!S7*0.9*0.9+25</f>
        <v>20923</v>
      </c>
      <c r="T7" s="43">
        <f>'BAR BB| Open rates'!T7*0.9*0.9+25</f>
        <v>19303</v>
      </c>
      <c r="U7" s="43">
        <f>'BAR BB| Open rates'!U7*0.9*0.9+25</f>
        <v>20923</v>
      </c>
      <c r="V7" s="43">
        <f>'BAR BB| Open rates'!V7*0.9*0.9+25</f>
        <v>19303</v>
      </c>
      <c r="W7" s="43">
        <f>'BAR BB| Open rates'!W7*0.9*0.9+25</f>
        <v>20923</v>
      </c>
      <c r="X7" s="43">
        <f>'BAR BB| Open rates'!X7*0.9*0.9+25</f>
        <v>19303</v>
      </c>
      <c r="Y7" s="43">
        <f>'BAR BB| Open rates'!Y7*0.9*0.9+25</f>
        <v>20923</v>
      </c>
      <c r="Z7" s="43">
        <f>'BAR BB| Open rates'!Z7*0.9*0.9+25</f>
        <v>19303</v>
      </c>
      <c r="AA7" s="43">
        <f>'BAR BB| Open rates'!AA7*0.9*0.9+25</f>
        <v>20923</v>
      </c>
      <c r="AB7" s="43">
        <f>'BAR BB| Open rates'!AB7*0.9*0.9+25</f>
        <v>19303</v>
      </c>
      <c r="AC7" s="43">
        <f>'BAR BB| Open rates'!AC7*0.9*0.9+25</f>
        <v>20923</v>
      </c>
      <c r="AD7" s="43">
        <f>'BAR BB| Open rates'!AD7*0.9*0.9+25</f>
        <v>15901</v>
      </c>
      <c r="AE7" s="43">
        <f>'BAR BB| Open rates'!AE7*0.9*0.9+25</f>
        <v>17683</v>
      </c>
      <c r="AF7" s="43">
        <f>'BAR BB| Open rates'!AF7*0.9*0.9+25</f>
        <v>15901</v>
      </c>
      <c r="AG7" s="43">
        <f>'BAR BB| Open rates'!AG7*0.9*0.9+25</f>
        <v>17683</v>
      </c>
      <c r="AH7" s="43">
        <f>'BAR BB| Open rates'!AH7*0.9*0.9+25</f>
        <v>17683</v>
      </c>
      <c r="AI7" s="43">
        <f>'BAR BB| Open rates'!AI7*0.9*0.9+25</f>
        <v>15901</v>
      </c>
      <c r="AJ7" s="43">
        <f>'BAR BB| Open rates'!AJ7*0.9*0.9+25</f>
        <v>17683</v>
      </c>
      <c r="AK7" s="43">
        <f>'BAR BB| Open rates'!AK7*0.9*0.9+25</f>
        <v>15901</v>
      </c>
      <c r="AL7" s="43">
        <f>'BAR BB| Open rates'!AL7*0.9*0.9+25</f>
        <v>17683</v>
      </c>
      <c r="AM7" s="43">
        <f>'BAR BB| Open rates'!AM7*0.9*0.9+25</f>
        <v>15901</v>
      </c>
      <c r="AN7" s="43">
        <f>'BAR BB| Open rates'!AN7*0.9*0.9+25</f>
        <v>17683</v>
      </c>
      <c r="AO7" s="43">
        <f>'BAR BB| Open rates'!AO7*0.9*0.9+25</f>
        <v>15901</v>
      </c>
      <c r="AP7" s="43">
        <f>'BAR BB| Open rates'!AP7*0.9*0.9+25</f>
        <v>14524</v>
      </c>
      <c r="AQ7" s="43">
        <f>'BAR BB| Open rates'!AQ7*0.9*0.9+25</f>
        <v>12904</v>
      </c>
      <c r="AR7" s="43">
        <f>'BAR BB| Open rates'!AR7*0.9*0.9+25</f>
        <v>14524</v>
      </c>
      <c r="AS7" s="43">
        <f>'BAR BB| Open rates'!AS7*0.9*0.9+25</f>
        <v>12904</v>
      </c>
      <c r="AT7" s="43">
        <f>'BAR BB| Open rates'!AT7*0.9*0.9+25</f>
        <v>14524</v>
      </c>
      <c r="AU7" s="43">
        <f>'BAR BB| Open rates'!AU7*0.9*0.9+25</f>
        <v>12904</v>
      </c>
      <c r="AV7" s="43">
        <f>'BAR BB| Open rates'!AV7*0.9*0.9+25</f>
        <v>14524</v>
      </c>
      <c r="AW7" s="43">
        <f>'BAR BB| Open rates'!AW7*0.9*0.9+25</f>
        <v>12904</v>
      </c>
      <c r="AX7" s="43">
        <f>'BAR BB| Open rates'!AX7*0.9*0.9+25</f>
        <v>14524</v>
      </c>
      <c r="AY7" s="43">
        <f>'BAR BB| Open rates'!AY7*0.9*0.9+25</f>
        <v>15901</v>
      </c>
      <c r="AZ7" s="43">
        <f>'BAR BB| Open rates'!AZ7*0.9*0.9+25</f>
        <v>17683</v>
      </c>
      <c r="BA7" s="43">
        <f>'BAR BB| Open rates'!BA7*0.9*0.9+25</f>
        <v>12094</v>
      </c>
      <c r="BB7" s="43">
        <f>'BAR BB| Open rates'!BB7*0.9*0.9+25</f>
        <v>12094</v>
      </c>
      <c r="BC7" s="43">
        <f>'BAR BB| Open rates'!BC7*0.9*0.9+25</f>
        <v>12904</v>
      </c>
      <c r="BD7" s="43">
        <f>'BAR BB| Open rates'!BD7*0.9*0.9+25</f>
        <v>12094</v>
      </c>
      <c r="BE7" s="43">
        <f>'BAR BB| Open rates'!BE7*0.9*0.9+25</f>
        <v>12904</v>
      </c>
      <c r="BF7" s="43">
        <f>'BAR BB| Open rates'!BF7*0.9*0.9+25</f>
        <v>12094</v>
      </c>
      <c r="BG7" s="43">
        <f>'BAR BB| Open rates'!BG7*0.9*0.9+25</f>
        <v>12904</v>
      </c>
      <c r="BH7" s="43">
        <f>'BAR BB| Open rates'!BH7*0.9*0.9+25</f>
        <v>12094</v>
      </c>
      <c r="BI7" s="43">
        <f>'BAR BB| Open rates'!BI7*0.9*0.9+25</f>
        <v>12094</v>
      </c>
      <c r="BJ7" s="43">
        <f>'BAR BB| Open rates'!BJ7*0.9*0.9+25</f>
        <v>12904</v>
      </c>
      <c r="BK7" s="43">
        <f>'BAR BB| Open rates'!BK7*0.9*0.9+25</f>
        <v>12094</v>
      </c>
      <c r="BL7" s="43">
        <f>'BAR BB| Open rates'!BL7*0.9*0.9+25</f>
        <v>12904</v>
      </c>
      <c r="BM7" s="43">
        <f>'BAR BB| Open rates'!BM7*0.9*0.9+25</f>
        <v>12094</v>
      </c>
      <c r="BN7" s="43">
        <f>'BAR BB| Open rates'!BN7*0.9*0.9+25</f>
        <v>12904</v>
      </c>
      <c r="BO7" s="43">
        <f>'BAR BB| Open rates'!BO7*0.9*0.9+25</f>
        <v>15901</v>
      </c>
      <c r="BP7" s="43">
        <f>'BAR BB| Open rates'!BP7*0.9*0.9+25</f>
        <v>17683</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rates'!B9*0.9*0.9+25</f>
        <v>12904</v>
      </c>
      <c r="C9" s="43">
        <f>'BAR BB| Open rates'!C9*0.9*0.9+25</f>
        <v>12094</v>
      </c>
      <c r="D9" s="43">
        <f>'BAR BB| Open rates'!D9*0.9*0.9+25</f>
        <v>12904</v>
      </c>
      <c r="E9" s="43">
        <f>'BAR BB| Open rates'!E9*0.9*0.9+25</f>
        <v>12094</v>
      </c>
      <c r="F9" s="43">
        <f>'BAR BB| Open rates'!F9*0.9*0.9+25</f>
        <v>15091</v>
      </c>
      <c r="G9" s="43">
        <f>'BAR BB| Open rates'!G9*0.9*0.9+25</f>
        <v>12904</v>
      </c>
      <c r="H9" s="43">
        <f>'BAR BB| Open rates'!H9*0.9*0.9+25</f>
        <v>13714</v>
      </c>
      <c r="I9" s="43">
        <f>'BAR BB| Open rates'!I9*0.9*0.9+25</f>
        <v>19303</v>
      </c>
      <c r="J9" s="43">
        <f>'BAR BB| Open rates'!J9*0.9*0.9+25</f>
        <v>34774</v>
      </c>
      <c r="K9" s="43">
        <f>'BAR BB| Open rates'!K9*0.9*0.9+25</f>
        <v>15901</v>
      </c>
      <c r="L9" s="43">
        <f>'BAR BB| Open rates'!L9*0.9*0.9+25</f>
        <v>17683</v>
      </c>
      <c r="M9" s="43">
        <f>'BAR BB| Open rates'!M9*0.9*0.9+25</f>
        <v>15901</v>
      </c>
      <c r="N9" s="43">
        <f>'BAR BB| Open rates'!N9*0.9*0.9+25</f>
        <v>19303</v>
      </c>
      <c r="O9" s="43">
        <f>'BAR BB| Open rates'!O9*0.9*0.9+25</f>
        <v>20923</v>
      </c>
      <c r="P9" s="43">
        <f>'BAR BB| Open rates'!P9*0.9*0.9+25</f>
        <v>19303</v>
      </c>
      <c r="Q9" s="43">
        <f>'BAR BB| Open rates'!Q9*0.9*0.9+25</f>
        <v>20923</v>
      </c>
      <c r="R9" s="43">
        <f>'BAR BB| Open rates'!R9*0.9*0.9+25</f>
        <v>19303</v>
      </c>
      <c r="S9" s="43">
        <f>'BAR BB| Open rates'!S9*0.9*0.9+25</f>
        <v>20923</v>
      </c>
      <c r="T9" s="43">
        <f>'BAR BB| Open rates'!T9*0.9*0.9+25</f>
        <v>19303</v>
      </c>
      <c r="U9" s="43">
        <f>'BAR BB| Open rates'!U9*0.9*0.9+25</f>
        <v>20923</v>
      </c>
      <c r="V9" s="43">
        <f>'BAR BB| Open rates'!V9*0.9*0.9+25</f>
        <v>19303</v>
      </c>
      <c r="W9" s="43">
        <f>'BAR BB| Open rates'!W9*0.9*0.9+25</f>
        <v>20923</v>
      </c>
      <c r="X9" s="43">
        <f>'BAR BB| Open rates'!X9*0.9*0.9+25</f>
        <v>19303</v>
      </c>
      <c r="Y9" s="43">
        <f>'BAR BB| Open rates'!Y9*0.9*0.9+25</f>
        <v>20923</v>
      </c>
      <c r="Z9" s="43">
        <f>'BAR BB| Open rates'!Z9*0.9*0.9+25</f>
        <v>19303</v>
      </c>
      <c r="AA9" s="43">
        <f>'BAR BB| Open rates'!AA9*0.9*0.9+25</f>
        <v>20923</v>
      </c>
      <c r="AB9" s="43">
        <f>'BAR BB| Open rates'!AB9*0.9*0.9+25</f>
        <v>19303</v>
      </c>
      <c r="AC9" s="43">
        <f>'BAR BB| Open rates'!AC9*0.9*0.9+25</f>
        <v>20923</v>
      </c>
      <c r="AD9" s="43">
        <f>'BAR BB| Open rates'!AD9*0.9*0.9+25</f>
        <v>15901</v>
      </c>
      <c r="AE9" s="43">
        <f>'BAR BB| Open rates'!AE9*0.9*0.9+25</f>
        <v>17683</v>
      </c>
      <c r="AF9" s="43">
        <f>'BAR BB| Open rates'!AF9*0.9*0.9+25</f>
        <v>15901</v>
      </c>
      <c r="AG9" s="43">
        <f>'BAR BB| Open rates'!AG9*0.9*0.9+25</f>
        <v>17683</v>
      </c>
      <c r="AH9" s="43">
        <f>'BAR BB| Open rates'!AH9*0.9*0.9+25</f>
        <v>17683</v>
      </c>
      <c r="AI9" s="43">
        <f>'BAR BB| Open rates'!AI9*0.9*0.9+25</f>
        <v>15901</v>
      </c>
      <c r="AJ9" s="43">
        <f>'BAR BB| Open rates'!AJ9*0.9*0.9+25</f>
        <v>17683</v>
      </c>
      <c r="AK9" s="43">
        <f>'BAR BB| Open rates'!AK9*0.9*0.9+25</f>
        <v>15901</v>
      </c>
      <c r="AL9" s="43">
        <f>'BAR BB| Open rates'!AL9*0.9*0.9+25</f>
        <v>17683</v>
      </c>
      <c r="AM9" s="43">
        <f>'BAR BB| Open rates'!AM9*0.9*0.9+25</f>
        <v>15901</v>
      </c>
      <c r="AN9" s="43">
        <f>'BAR BB| Open rates'!AN9*0.9*0.9+25</f>
        <v>17683</v>
      </c>
      <c r="AO9" s="43">
        <f>'BAR BB| Open rates'!AO9*0.9*0.9+25</f>
        <v>15901</v>
      </c>
      <c r="AP9" s="43">
        <f>'BAR BB| Open rates'!AP9*0.9*0.9+25</f>
        <v>14524</v>
      </c>
      <c r="AQ9" s="43">
        <f>'BAR BB| Open rates'!AQ9*0.9*0.9+25</f>
        <v>12904</v>
      </c>
      <c r="AR9" s="43">
        <f>'BAR BB| Open rates'!AR9*0.9*0.9+25</f>
        <v>14524</v>
      </c>
      <c r="AS9" s="43">
        <f>'BAR BB| Open rates'!AS9*0.9*0.9+25</f>
        <v>12904</v>
      </c>
      <c r="AT9" s="43">
        <f>'BAR BB| Open rates'!AT9*0.9*0.9+25</f>
        <v>14524</v>
      </c>
      <c r="AU9" s="43">
        <f>'BAR BB| Open rates'!AU9*0.9*0.9+25</f>
        <v>12904</v>
      </c>
      <c r="AV9" s="43">
        <f>'BAR BB| Open rates'!AV9*0.9*0.9+25</f>
        <v>14524</v>
      </c>
      <c r="AW9" s="43">
        <f>'BAR BB| Open rates'!AW9*0.9*0.9+25</f>
        <v>12904</v>
      </c>
      <c r="AX9" s="43">
        <f>'BAR BB| Open rates'!AX9*0.9*0.9+25</f>
        <v>14524</v>
      </c>
      <c r="AY9" s="43">
        <f>'BAR BB| Open rates'!AY9*0.9*0.9+25</f>
        <v>15901</v>
      </c>
      <c r="AZ9" s="43">
        <f>'BAR BB| Open rates'!AZ9*0.9*0.9+25</f>
        <v>17683</v>
      </c>
      <c r="BA9" s="43">
        <f>'BAR BB| Open rates'!BA9*0.9*0.9+25</f>
        <v>12094</v>
      </c>
      <c r="BB9" s="43">
        <f>'BAR BB| Open rates'!BB9*0.9*0.9+25</f>
        <v>11284</v>
      </c>
      <c r="BC9" s="43">
        <f>'BAR BB| Open rates'!BC9*0.9*0.9+25</f>
        <v>12094</v>
      </c>
      <c r="BD9" s="43">
        <f>'BAR BB| Open rates'!BD9*0.9*0.9+25</f>
        <v>11284</v>
      </c>
      <c r="BE9" s="43">
        <f>'BAR BB| Open rates'!BE9*0.9*0.9+25</f>
        <v>12094</v>
      </c>
      <c r="BF9" s="43">
        <f>'BAR BB| Open rates'!BF9*0.9*0.9+25</f>
        <v>11284</v>
      </c>
      <c r="BG9" s="43">
        <f>'BAR BB| Open rates'!BG9*0.9*0.9+25</f>
        <v>12094</v>
      </c>
      <c r="BH9" s="43">
        <f>'BAR BB| Open rates'!BH9*0.9*0.9+25</f>
        <v>11284</v>
      </c>
      <c r="BI9" s="43">
        <f>'BAR BB| Open rates'!BI9*0.9*0.9+25</f>
        <v>11284</v>
      </c>
      <c r="BJ9" s="43">
        <f>'BAR BB| Open rates'!BJ9*0.9*0.9+25</f>
        <v>12094</v>
      </c>
      <c r="BK9" s="43">
        <f>'BAR BB| Open rates'!BK9*0.9*0.9+25</f>
        <v>11284</v>
      </c>
      <c r="BL9" s="43">
        <f>'BAR BB| Open rates'!BL9*0.9*0.9+25</f>
        <v>12094</v>
      </c>
      <c r="BM9" s="43">
        <f>'BAR BB| Open rates'!BM9*0.9*0.9+25</f>
        <v>11284</v>
      </c>
      <c r="BN9" s="43">
        <f>'BAR BB| Open rates'!BN9*0.9*0.9+25</f>
        <v>12094</v>
      </c>
      <c r="BO9" s="43">
        <f>'BAR BB| Open rates'!BO9*0.9*0.9+25</f>
        <v>15091</v>
      </c>
      <c r="BP9" s="43">
        <f>'BAR BB| Open rates'!BP9*0.9*0.9+25</f>
        <v>16873</v>
      </c>
    </row>
    <row r="10" spans="1:68" s="36" customFormat="1" ht="12" customHeight="1" x14ac:dyDescent="0.2">
      <c r="A10" s="237">
        <v>2</v>
      </c>
      <c r="B10" s="43">
        <f>'BAR BB| Open rates'!B10*0.9*0.9+25</f>
        <v>15334</v>
      </c>
      <c r="C10" s="43">
        <f>'BAR BB| Open rates'!C10*0.9*0.9+25</f>
        <v>14524</v>
      </c>
      <c r="D10" s="43">
        <f>'BAR BB| Open rates'!D10*0.9*0.9+25</f>
        <v>15334</v>
      </c>
      <c r="E10" s="43">
        <f>'BAR BB| Open rates'!E10*0.9*0.9+25</f>
        <v>14524</v>
      </c>
      <c r="F10" s="43">
        <f>'BAR BB| Open rates'!F10*0.9*0.9+25</f>
        <v>17521</v>
      </c>
      <c r="G10" s="43">
        <f>'BAR BB| Open rates'!G10*0.9*0.9+25</f>
        <v>15334</v>
      </c>
      <c r="H10" s="43">
        <f>'BAR BB| Open rates'!H10*0.9*0.9+25</f>
        <v>16144</v>
      </c>
      <c r="I10" s="43">
        <f>'BAR BB| Open rates'!I10*0.9*0.9+25</f>
        <v>21733</v>
      </c>
      <c r="J10" s="43">
        <f>'BAR BB| Open rates'!J10*0.9*0.9+25</f>
        <v>37204</v>
      </c>
      <c r="K10" s="43">
        <f>'BAR BB| Open rates'!K10*0.9*0.9+25</f>
        <v>18331</v>
      </c>
      <c r="L10" s="43">
        <f>'BAR BB| Open rates'!L10*0.9*0.9+25</f>
        <v>20113</v>
      </c>
      <c r="M10" s="43">
        <f>'BAR BB| Open rates'!M10*0.9*0.9+25</f>
        <v>18331</v>
      </c>
      <c r="N10" s="43">
        <f>'BAR BB| Open rates'!N10*0.9*0.9+25</f>
        <v>21733</v>
      </c>
      <c r="O10" s="43">
        <f>'BAR BB| Open rates'!O10*0.9*0.9+25</f>
        <v>23353</v>
      </c>
      <c r="P10" s="43">
        <f>'BAR BB| Open rates'!P10*0.9*0.9+25</f>
        <v>21733</v>
      </c>
      <c r="Q10" s="43">
        <f>'BAR BB| Open rates'!Q10*0.9*0.9+25</f>
        <v>23353</v>
      </c>
      <c r="R10" s="43">
        <f>'BAR BB| Open rates'!R10*0.9*0.9+25</f>
        <v>21733</v>
      </c>
      <c r="S10" s="43">
        <f>'BAR BB| Open rates'!S10*0.9*0.9+25</f>
        <v>23353</v>
      </c>
      <c r="T10" s="43">
        <f>'BAR BB| Open rates'!T10*0.9*0.9+25</f>
        <v>21733</v>
      </c>
      <c r="U10" s="43">
        <f>'BAR BB| Open rates'!U10*0.9*0.9+25</f>
        <v>23353</v>
      </c>
      <c r="V10" s="43">
        <f>'BAR BB| Open rates'!V10*0.9*0.9+25</f>
        <v>21733</v>
      </c>
      <c r="W10" s="43">
        <f>'BAR BB| Open rates'!W10*0.9*0.9+25</f>
        <v>23353</v>
      </c>
      <c r="X10" s="43">
        <f>'BAR BB| Open rates'!X10*0.9*0.9+25</f>
        <v>21733</v>
      </c>
      <c r="Y10" s="43">
        <f>'BAR BB| Open rates'!Y10*0.9*0.9+25</f>
        <v>23353</v>
      </c>
      <c r="Z10" s="43">
        <f>'BAR BB| Open rates'!Z10*0.9*0.9+25</f>
        <v>21733</v>
      </c>
      <c r="AA10" s="43">
        <f>'BAR BB| Open rates'!AA10*0.9*0.9+25</f>
        <v>23353</v>
      </c>
      <c r="AB10" s="43">
        <f>'BAR BB| Open rates'!AB10*0.9*0.9+25</f>
        <v>21733</v>
      </c>
      <c r="AC10" s="43">
        <f>'BAR BB| Open rates'!AC10*0.9*0.9+25</f>
        <v>23353</v>
      </c>
      <c r="AD10" s="43">
        <f>'BAR BB| Open rates'!AD10*0.9*0.9+25</f>
        <v>18331</v>
      </c>
      <c r="AE10" s="43">
        <f>'BAR BB| Open rates'!AE10*0.9*0.9+25</f>
        <v>20113</v>
      </c>
      <c r="AF10" s="43">
        <f>'BAR BB| Open rates'!AF10*0.9*0.9+25</f>
        <v>18331</v>
      </c>
      <c r="AG10" s="43">
        <f>'BAR BB| Open rates'!AG10*0.9*0.9+25</f>
        <v>20113</v>
      </c>
      <c r="AH10" s="43">
        <f>'BAR BB| Open rates'!AH10*0.9*0.9+25</f>
        <v>20113</v>
      </c>
      <c r="AI10" s="43">
        <f>'BAR BB| Open rates'!AI10*0.9*0.9+25</f>
        <v>18331</v>
      </c>
      <c r="AJ10" s="43">
        <f>'BAR BB| Open rates'!AJ10*0.9*0.9+25</f>
        <v>20113</v>
      </c>
      <c r="AK10" s="43">
        <f>'BAR BB| Open rates'!AK10*0.9*0.9+25</f>
        <v>18331</v>
      </c>
      <c r="AL10" s="43">
        <f>'BAR BB| Open rates'!AL10*0.9*0.9+25</f>
        <v>20113</v>
      </c>
      <c r="AM10" s="43">
        <f>'BAR BB| Open rates'!AM10*0.9*0.9+25</f>
        <v>18331</v>
      </c>
      <c r="AN10" s="43">
        <f>'BAR BB| Open rates'!AN10*0.9*0.9+25</f>
        <v>20113</v>
      </c>
      <c r="AO10" s="43">
        <f>'BAR BB| Open rates'!AO10*0.9*0.9+25</f>
        <v>18331</v>
      </c>
      <c r="AP10" s="43">
        <f>'BAR BB| Open rates'!AP10*0.9*0.9+25</f>
        <v>16954</v>
      </c>
      <c r="AQ10" s="43">
        <f>'BAR BB| Open rates'!AQ10*0.9*0.9+25</f>
        <v>15334</v>
      </c>
      <c r="AR10" s="43">
        <f>'BAR BB| Open rates'!AR10*0.9*0.9+25</f>
        <v>16954</v>
      </c>
      <c r="AS10" s="43">
        <f>'BAR BB| Open rates'!AS10*0.9*0.9+25</f>
        <v>15334</v>
      </c>
      <c r="AT10" s="43">
        <f>'BAR BB| Open rates'!AT10*0.9*0.9+25</f>
        <v>16954</v>
      </c>
      <c r="AU10" s="43">
        <f>'BAR BB| Open rates'!AU10*0.9*0.9+25</f>
        <v>15334</v>
      </c>
      <c r="AV10" s="43">
        <f>'BAR BB| Open rates'!AV10*0.9*0.9+25</f>
        <v>16954</v>
      </c>
      <c r="AW10" s="43">
        <f>'BAR BB| Open rates'!AW10*0.9*0.9+25</f>
        <v>15334</v>
      </c>
      <c r="AX10" s="43">
        <f>'BAR BB| Open rates'!AX10*0.9*0.9+25</f>
        <v>16954</v>
      </c>
      <c r="AY10" s="43">
        <f>'BAR BB| Open rates'!AY10*0.9*0.9+25</f>
        <v>18331</v>
      </c>
      <c r="AZ10" s="43">
        <f>'BAR BB| Open rates'!AZ10*0.9*0.9+25</f>
        <v>20113</v>
      </c>
      <c r="BA10" s="43">
        <f>'BAR BB| Open rates'!BA10*0.9*0.9+25</f>
        <v>14524</v>
      </c>
      <c r="BB10" s="43">
        <f>'BAR BB| Open rates'!BB10*0.9*0.9+25</f>
        <v>13714</v>
      </c>
      <c r="BC10" s="43">
        <f>'BAR BB| Open rates'!BC10*0.9*0.9+25</f>
        <v>14524</v>
      </c>
      <c r="BD10" s="43">
        <f>'BAR BB| Open rates'!BD10*0.9*0.9+25</f>
        <v>13714</v>
      </c>
      <c r="BE10" s="43">
        <f>'BAR BB| Open rates'!BE10*0.9*0.9+25</f>
        <v>14524</v>
      </c>
      <c r="BF10" s="43">
        <f>'BAR BB| Open rates'!BF10*0.9*0.9+25</f>
        <v>13714</v>
      </c>
      <c r="BG10" s="43">
        <f>'BAR BB| Open rates'!BG10*0.9*0.9+25</f>
        <v>14524</v>
      </c>
      <c r="BH10" s="43">
        <f>'BAR BB| Open rates'!BH10*0.9*0.9+25</f>
        <v>13714</v>
      </c>
      <c r="BI10" s="43">
        <f>'BAR BB| Open rates'!BI10*0.9*0.9+25</f>
        <v>13714</v>
      </c>
      <c r="BJ10" s="43">
        <f>'BAR BB| Open rates'!BJ10*0.9*0.9+25</f>
        <v>14524</v>
      </c>
      <c r="BK10" s="43">
        <f>'BAR BB| Open rates'!BK10*0.9*0.9+25</f>
        <v>13714</v>
      </c>
      <c r="BL10" s="43">
        <f>'BAR BB| Open rates'!BL10*0.9*0.9+25</f>
        <v>14524</v>
      </c>
      <c r="BM10" s="43">
        <f>'BAR BB| Open rates'!BM10*0.9*0.9+25</f>
        <v>13714</v>
      </c>
      <c r="BN10" s="43">
        <f>'BAR BB| Open rates'!BN10*0.9*0.9+25</f>
        <v>14524</v>
      </c>
      <c r="BO10" s="43">
        <f>'BAR BB| Open rates'!BO10*0.9*0.9+25</f>
        <v>17521</v>
      </c>
      <c r="BP10" s="43">
        <f>'BAR BB| Open rates'!BP10*0.9*0.9+25</f>
        <v>19303</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rates'!B12*0.9*0.9+25</f>
        <v>16873</v>
      </c>
      <c r="C12" s="43">
        <f>'BAR BB| Open rates'!C12*0.9*0.9+25</f>
        <v>16063</v>
      </c>
      <c r="D12" s="43">
        <f>'BAR BB| Open rates'!D12*0.9*0.9+25</f>
        <v>16873</v>
      </c>
      <c r="E12" s="43">
        <f>'BAR BB| Open rates'!E12*0.9*0.9+25</f>
        <v>16063</v>
      </c>
      <c r="F12" s="43">
        <f>'BAR BB| Open rates'!F12*0.9*0.9+25</f>
        <v>19060</v>
      </c>
      <c r="G12" s="43">
        <f>'BAR BB| Open rates'!G12*0.9*0.9+25</f>
        <v>16873</v>
      </c>
      <c r="H12" s="43">
        <f>'BAR BB| Open rates'!H12*0.9*0.9+25</f>
        <v>16873</v>
      </c>
      <c r="I12" s="43">
        <f>'BAR BB| Open rates'!I12*0.9*0.9+25</f>
        <v>22462</v>
      </c>
      <c r="J12" s="43">
        <f>'BAR BB| Open rates'!J12*0.9*0.9+25</f>
        <v>37933</v>
      </c>
      <c r="K12" s="43">
        <f>'BAR BB| Open rates'!K12*0.9*0.9+25</f>
        <v>19060</v>
      </c>
      <c r="L12" s="43">
        <f>'BAR BB| Open rates'!L12*0.9*0.9+25</f>
        <v>20842</v>
      </c>
      <c r="M12" s="43">
        <f>'BAR BB| Open rates'!M12*0.9*0.9+25</f>
        <v>19060</v>
      </c>
      <c r="N12" s="43">
        <f>'BAR BB| Open rates'!N12*0.9*0.9+25</f>
        <v>22462</v>
      </c>
      <c r="O12" s="43">
        <f>'BAR BB| Open rates'!O12*0.9*0.9+25</f>
        <v>24082</v>
      </c>
      <c r="P12" s="43">
        <f>'BAR BB| Open rates'!P12*0.9*0.9+25</f>
        <v>22462</v>
      </c>
      <c r="Q12" s="43">
        <f>'BAR BB| Open rates'!Q12*0.9*0.9+25</f>
        <v>24082</v>
      </c>
      <c r="R12" s="43">
        <f>'BAR BB| Open rates'!R12*0.9*0.9+25</f>
        <v>22462</v>
      </c>
      <c r="S12" s="43">
        <f>'BAR BB| Open rates'!S12*0.9*0.9+25</f>
        <v>24082</v>
      </c>
      <c r="T12" s="43">
        <f>'BAR BB| Open rates'!T12*0.9*0.9+25</f>
        <v>22462</v>
      </c>
      <c r="U12" s="43">
        <f>'BAR BB| Open rates'!U12*0.9*0.9+25</f>
        <v>24082</v>
      </c>
      <c r="V12" s="43">
        <f>'BAR BB| Open rates'!V12*0.9*0.9+25</f>
        <v>22462</v>
      </c>
      <c r="W12" s="43">
        <f>'BAR BB| Open rates'!W12*0.9*0.9+25</f>
        <v>24082</v>
      </c>
      <c r="X12" s="43">
        <f>'BAR BB| Open rates'!X12*0.9*0.9+25</f>
        <v>22462</v>
      </c>
      <c r="Y12" s="43">
        <f>'BAR BB| Open rates'!Y12*0.9*0.9+25</f>
        <v>24082</v>
      </c>
      <c r="Z12" s="43">
        <f>'BAR BB| Open rates'!Z12*0.9*0.9+25</f>
        <v>22462</v>
      </c>
      <c r="AA12" s="43">
        <f>'BAR BB| Open rates'!AA12*0.9*0.9+25</f>
        <v>24082</v>
      </c>
      <c r="AB12" s="43">
        <f>'BAR BB| Open rates'!AB12*0.9*0.9+25</f>
        <v>22462</v>
      </c>
      <c r="AC12" s="43">
        <f>'BAR BB| Open rates'!AC12*0.9*0.9+25</f>
        <v>24082</v>
      </c>
      <c r="AD12" s="43">
        <f>'BAR BB| Open rates'!AD12*0.9*0.9+25</f>
        <v>19060</v>
      </c>
      <c r="AE12" s="43">
        <f>'BAR BB| Open rates'!AE12*0.9*0.9+25</f>
        <v>20842</v>
      </c>
      <c r="AF12" s="43">
        <f>'BAR BB| Open rates'!AF12*0.9*0.9+25</f>
        <v>19060</v>
      </c>
      <c r="AG12" s="43">
        <f>'BAR BB| Open rates'!AG12*0.9*0.9+25</f>
        <v>20842</v>
      </c>
      <c r="AH12" s="43">
        <f>'BAR BB| Open rates'!AH12*0.9*0.9+25</f>
        <v>20842</v>
      </c>
      <c r="AI12" s="43">
        <f>'BAR BB| Open rates'!AI12*0.9*0.9+25</f>
        <v>19060</v>
      </c>
      <c r="AJ12" s="43">
        <f>'BAR BB| Open rates'!AJ12*0.9*0.9+25</f>
        <v>20842</v>
      </c>
      <c r="AK12" s="43">
        <f>'BAR BB| Open rates'!AK12*0.9*0.9+25</f>
        <v>19060</v>
      </c>
      <c r="AL12" s="43">
        <f>'BAR BB| Open rates'!AL12*0.9*0.9+25</f>
        <v>20842</v>
      </c>
      <c r="AM12" s="43">
        <f>'BAR BB| Open rates'!AM12*0.9*0.9+25</f>
        <v>19060</v>
      </c>
      <c r="AN12" s="43">
        <f>'BAR BB| Open rates'!AN12*0.9*0.9+25</f>
        <v>20842</v>
      </c>
      <c r="AO12" s="43">
        <f>'BAR BB| Open rates'!AO12*0.9*0.9+25</f>
        <v>19060</v>
      </c>
      <c r="AP12" s="43">
        <f>'BAR BB| Open rates'!AP12*0.9*0.9+25</f>
        <v>17683</v>
      </c>
      <c r="AQ12" s="43">
        <f>'BAR BB| Open rates'!AQ12*0.9*0.9+25</f>
        <v>16063</v>
      </c>
      <c r="AR12" s="43">
        <f>'BAR BB| Open rates'!AR12*0.9*0.9+25</f>
        <v>17683</v>
      </c>
      <c r="AS12" s="43">
        <f>'BAR BB| Open rates'!AS12*0.9*0.9+25</f>
        <v>16063</v>
      </c>
      <c r="AT12" s="43">
        <f>'BAR BB| Open rates'!AT12*0.9*0.9+25</f>
        <v>17683</v>
      </c>
      <c r="AU12" s="43">
        <f>'BAR BB| Open rates'!AU12*0.9*0.9+25</f>
        <v>16063</v>
      </c>
      <c r="AV12" s="43">
        <f>'BAR BB| Open rates'!AV12*0.9*0.9+25</f>
        <v>17683</v>
      </c>
      <c r="AW12" s="43">
        <f>'BAR BB| Open rates'!AW12*0.9*0.9+25</f>
        <v>16063</v>
      </c>
      <c r="AX12" s="43">
        <f>'BAR BB| Open rates'!AX12*0.9*0.9+25</f>
        <v>17683</v>
      </c>
      <c r="AY12" s="43">
        <f>'BAR BB| Open rates'!AY12*0.9*0.9+25</f>
        <v>19060</v>
      </c>
      <c r="AZ12" s="43">
        <f>'BAR BB| Open rates'!AZ12*0.9*0.9+25</f>
        <v>20842</v>
      </c>
      <c r="BA12" s="43">
        <f>'BAR BB| Open rates'!BA12*0.9*0.9+25</f>
        <v>15253</v>
      </c>
      <c r="BB12" s="43">
        <f>'BAR BB| Open rates'!BB12*0.9*0.9+25</f>
        <v>14443</v>
      </c>
      <c r="BC12" s="43">
        <f>'BAR BB| Open rates'!BC12*0.9*0.9+25</f>
        <v>15253</v>
      </c>
      <c r="BD12" s="43">
        <f>'BAR BB| Open rates'!BD12*0.9*0.9+25</f>
        <v>14443</v>
      </c>
      <c r="BE12" s="43">
        <f>'BAR BB| Open rates'!BE12*0.9*0.9+25</f>
        <v>15253</v>
      </c>
      <c r="BF12" s="43">
        <f>'BAR BB| Open rates'!BF12*0.9*0.9+25</f>
        <v>14443</v>
      </c>
      <c r="BG12" s="43">
        <f>'BAR BB| Open rates'!BG12*0.9*0.9+25</f>
        <v>15253</v>
      </c>
      <c r="BH12" s="43">
        <f>'BAR BB| Open rates'!BH12*0.9*0.9+25</f>
        <v>14443</v>
      </c>
      <c r="BI12" s="43">
        <f>'BAR BB| Open rates'!BI12*0.9*0.9+25</f>
        <v>14443</v>
      </c>
      <c r="BJ12" s="43">
        <f>'BAR BB| Open rates'!BJ12*0.9*0.9+25</f>
        <v>15253</v>
      </c>
      <c r="BK12" s="43">
        <f>'BAR BB| Open rates'!BK12*0.9*0.9+25</f>
        <v>14443</v>
      </c>
      <c r="BL12" s="43">
        <f>'BAR BB| Open rates'!BL12*0.9*0.9+25</f>
        <v>15253</v>
      </c>
      <c r="BM12" s="43">
        <f>'BAR BB| Open rates'!BM12*0.9*0.9+25</f>
        <v>14443</v>
      </c>
      <c r="BN12" s="43">
        <f>'BAR BB| Open rates'!BN12*0.9*0.9+25</f>
        <v>15253</v>
      </c>
      <c r="BO12" s="43">
        <f>'BAR BB| Open rates'!BO12*0.9*0.9+25</f>
        <v>18250</v>
      </c>
      <c r="BP12" s="43">
        <f>'BAR BB| Open rates'!BP12*0.9*0.9+25</f>
        <v>20032</v>
      </c>
    </row>
    <row r="13" spans="1:68" s="36" customFormat="1" ht="12" customHeight="1" x14ac:dyDescent="0.2">
      <c r="A13" s="237">
        <v>2</v>
      </c>
      <c r="B13" s="43">
        <f>'BAR BB| Open rates'!B13*0.9*0.9+25</f>
        <v>19303</v>
      </c>
      <c r="C13" s="43">
        <f>'BAR BB| Open rates'!C13*0.9*0.9+25</f>
        <v>18493</v>
      </c>
      <c r="D13" s="43">
        <f>'BAR BB| Open rates'!D13*0.9*0.9+25</f>
        <v>19303</v>
      </c>
      <c r="E13" s="43">
        <f>'BAR BB| Open rates'!E13*0.9*0.9+25</f>
        <v>18493</v>
      </c>
      <c r="F13" s="43">
        <f>'BAR BB| Open rates'!F13*0.9*0.9+25</f>
        <v>21490</v>
      </c>
      <c r="G13" s="43">
        <f>'BAR BB| Open rates'!G13*0.9*0.9+25</f>
        <v>19303</v>
      </c>
      <c r="H13" s="43">
        <f>'BAR BB| Open rates'!H13*0.9*0.9+25</f>
        <v>19303</v>
      </c>
      <c r="I13" s="43">
        <f>'BAR BB| Open rates'!I13*0.9*0.9+25</f>
        <v>24892</v>
      </c>
      <c r="J13" s="43">
        <f>'BAR BB| Open rates'!J13*0.9*0.9+25</f>
        <v>40363</v>
      </c>
      <c r="K13" s="43">
        <f>'BAR BB| Open rates'!K13*0.9*0.9+25</f>
        <v>21490</v>
      </c>
      <c r="L13" s="43">
        <f>'BAR BB| Open rates'!L13*0.9*0.9+25</f>
        <v>23272</v>
      </c>
      <c r="M13" s="43">
        <f>'BAR BB| Open rates'!M13*0.9*0.9+25</f>
        <v>21490</v>
      </c>
      <c r="N13" s="43">
        <f>'BAR BB| Open rates'!N13*0.9*0.9+25</f>
        <v>24892</v>
      </c>
      <c r="O13" s="43">
        <f>'BAR BB| Open rates'!O13*0.9*0.9+25</f>
        <v>26512</v>
      </c>
      <c r="P13" s="43">
        <f>'BAR BB| Open rates'!P13*0.9*0.9+25</f>
        <v>24892</v>
      </c>
      <c r="Q13" s="43">
        <f>'BAR BB| Open rates'!Q13*0.9*0.9+25</f>
        <v>26512</v>
      </c>
      <c r="R13" s="43">
        <f>'BAR BB| Open rates'!R13*0.9*0.9+25</f>
        <v>24892</v>
      </c>
      <c r="S13" s="43">
        <f>'BAR BB| Open rates'!S13*0.9*0.9+25</f>
        <v>26512</v>
      </c>
      <c r="T13" s="43">
        <f>'BAR BB| Open rates'!T13*0.9*0.9+25</f>
        <v>24892</v>
      </c>
      <c r="U13" s="43">
        <f>'BAR BB| Open rates'!U13*0.9*0.9+25</f>
        <v>26512</v>
      </c>
      <c r="V13" s="43">
        <f>'BAR BB| Open rates'!V13*0.9*0.9+25</f>
        <v>24892</v>
      </c>
      <c r="W13" s="43">
        <f>'BAR BB| Open rates'!W13*0.9*0.9+25</f>
        <v>26512</v>
      </c>
      <c r="X13" s="43">
        <f>'BAR BB| Open rates'!X13*0.9*0.9+25</f>
        <v>24892</v>
      </c>
      <c r="Y13" s="43">
        <f>'BAR BB| Open rates'!Y13*0.9*0.9+25</f>
        <v>26512</v>
      </c>
      <c r="Z13" s="43">
        <f>'BAR BB| Open rates'!Z13*0.9*0.9+25</f>
        <v>24892</v>
      </c>
      <c r="AA13" s="43">
        <f>'BAR BB| Open rates'!AA13*0.9*0.9+25</f>
        <v>26512</v>
      </c>
      <c r="AB13" s="43">
        <f>'BAR BB| Open rates'!AB13*0.9*0.9+25</f>
        <v>24892</v>
      </c>
      <c r="AC13" s="43">
        <f>'BAR BB| Open rates'!AC13*0.9*0.9+25</f>
        <v>26512</v>
      </c>
      <c r="AD13" s="43">
        <f>'BAR BB| Open rates'!AD13*0.9*0.9+25</f>
        <v>21490</v>
      </c>
      <c r="AE13" s="43">
        <f>'BAR BB| Open rates'!AE13*0.9*0.9+25</f>
        <v>23272</v>
      </c>
      <c r="AF13" s="43">
        <f>'BAR BB| Open rates'!AF13*0.9*0.9+25</f>
        <v>21490</v>
      </c>
      <c r="AG13" s="43">
        <f>'BAR BB| Open rates'!AG13*0.9*0.9+25</f>
        <v>23272</v>
      </c>
      <c r="AH13" s="43">
        <f>'BAR BB| Open rates'!AH13*0.9*0.9+25</f>
        <v>23272</v>
      </c>
      <c r="AI13" s="43">
        <f>'BAR BB| Open rates'!AI13*0.9*0.9+25</f>
        <v>21490</v>
      </c>
      <c r="AJ13" s="43">
        <f>'BAR BB| Open rates'!AJ13*0.9*0.9+25</f>
        <v>23272</v>
      </c>
      <c r="AK13" s="43">
        <f>'BAR BB| Open rates'!AK13*0.9*0.9+25</f>
        <v>21490</v>
      </c>
      <c r="AL13" s="43">
        <f>'BAR BB| Open rates'!AL13*0.9*0.9+25</f>
        <v>23272</v>
      </c>
      <c r="AM13" s="43">
        <f>'BAR BB| Open rates'!AM13*0.9*0.9+25</f>
        <v>21490</v>
      </c>
      <c r="AN13" s="43">
        <f>'BAR BB| Open rates'!AN13*0.9*0.9+25</f>
        <v>23272</v>
      </c>
      <c r="AO13" s="43">
        <f>'BAR BB| Open rates'!AO13*0.9*0.9+25</f>
        <v>21490</v>
      </c>
      <c r="AP13" s="43">
        <f>'BAR BB| Open rates'!AP13*0.9*0.9+25</f>
        <v>20113</v>
      </c>
      <c r="AQ13" s="43">
        <f>'BAR BB| Open rates'!AQ13*0.9*0.9+25</f>
        <v>18493</v>
      </c>
      <c r="AR13" s="43">
        <f>'BAR BB| Open rates'!AR13*0.9*0.9+25</f>
        <v>20113</v>
      </c>
      <c r="AS13" s="43">
        <f>'BAR BB| Open rates'!AS13*0.9*0.9+25</f>
        <v>18493</v>
      </c>
      <c r="AT13" s="43">
        <f>'BAR BB| Open rates'!AT13*0.9*0.9+25</f>
        <v>20113</v>
      </c>
      <c r="AU13" s="43">
        <f>'BAR BB| Open rates'!AU13*0.9*0.9+25</f>
        <v>18493</v>
      </c>
      <c r="AV13" s="43">
        <f>'BAR BB| Open rates'!AV13*0.9*0.9+25</f>
        <v>20113</v>
      </c>
      <c r="AW13" s="43">
        <f>'BAR BB| Open rates'!AW13*0.9*0.9+25</f>
        <v>18493</v>
      </c>
      <c r="AX13" s="43">
        <f>'BAR BB| Open rates'!AX13*0.9*0.9+25</f>
        <v>20113</v>
      </c>
      <c r="AY13" s="43">
        <f>'BAR BB| Open rates'!AY13*0.9*0.9+25</f>
        <v>21490</v>
      </c>
      <c r="AZ13" s="43">
        <f>'BAR BB| Open rates'!AZ13*0.9*0.9+25</f>
        <v>23272</v>
      </c>
      <c r="BA13" s="43">
        <f>'BAR BB| Open rates'!BA13*0.9*0.9+25</f>
        <v>17683</v>
      </c>
      <c r="BB13" s="43">
        <f>'BAR BB| Open rates'!BB13*0.9*0.9+25</f>
        <v>16873</v>
      </c>
      <c r="BC13" s="43">
        <f>'BAR BB| Open rates'!BC13*0.9*0.9+25</f>
        <v>17683</v>
      </c>
      <c r="BD13" s="43">
        <f>'BAR BB| Open rates'!BD13*0.9*0.9+25</f>
        <v>16873</v>
      </c>
      <c r="BE13" s="43">
        <f>'BAR BB| Open rates'!BE13*0.9*0.9+25</f>
        <v>17683</v>
      </c>
      <c r="BF13" s="43">
        <f>'BAR BB| Open rates'!BF13*0.9*0.9+25</f>
        <v>16873</v>
      </c>
      <c r="BG13" s="43">
        <f>'BAR BB| Open rates'!BG13*0.9*0.9+25</f>
        <v>17683</v>
      </c>
      <c r="BH13" s="43">
        <f>'BAR BB| Open rates'!BH13*0.9*0.9+25</f>
        <v>16873</v>
      </c>
      <c r="BI13" s="43">
        <f>'BAR BB| Open rates'!BI13*0.9*0.9+25</f>
        <v>16873</v>
      </c>
      <c r="BJ13" s="43">
        <f>'BAR BB| Open rates'!BJ13*0.9*0.9+25</f>
        <v>17683</v>
      </c>
      <c r="BK13" s="43">
        <f>'BAR BB| Open rates'!BK13*0.9*0.9+25</f>
        <v>16873</v>
      </c>
      <c r="BL13" s="43">
        <f>'BAR BB| Open rates'!BL13*0.9*0.9+25</f>
        <v>17683</v>
      </c>
      <c r="BM13" s="43">
        <f>'BAR BB| Open rates'!BM13*0.9*0.9+25</f>
        <v>16873</v>
      </c>
      <c r="BN13" s="43">
        <f>'BAR BB| Open rates'!BN13*0.9*0.9+25</f>
        <v>17683</v>
      </c>
      <c r="BO13" s="43">
        <f>'BAR BB| Open rates'!BO13*0.9*0.9+25</f>
        <v>20680</v>
      </c>
      <c r="BP13" s="43">
        <f>'BAR BB| Open rates'!BP13*0.9*0.9+25</f>
        <v>22462</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rates'!B15*0.9*0.9+25</f>
        <v>21733</v>
      </c>
      <c r="C15" s="43">
        <f>'BAR BB| Open rates'!C15*0.9*0.9+25</f>
        <v>20923</v>
      </c>
      <c r="D15" s="43">
        <f>'BAR BB| Open rates'!D15*0.9*0.9+25</f>
        <v>21733</v>
      </c>
      <c r="E15" s="43">
        <f>'BAR BB| Open rates'!E15*0.9*0.9+25</f>
        <v>20923</v>
      </c>
      <c r="F15" s="43">
        <f>'BAR BB| Open rates'!F15*0.9*0.9+25</f>
        <v>23920</v>
      </c>
      <c r="G15" s="43">
        <f>'BAR BB| Open rates'!G15*0.9*0.9+25</f>
        <v>21733</v>
      </c>
      <c r="H15" s="43">
        <f>'BAR BB| Open rates'!H15*0.9*0.9+25</f>
        <v>25783</v>
      </c>
      <c r="I15" s="43">
        <f>'BAR BB| Open rates'!I15*0.9*0.9+25</f>
        <v>31372</v>
      </c>
      <c r="J15" s="43">
        <f>'BAR BB| Open rates'!J15*0.9*0.9+25</f>
        <v>46843</v>
      </c>
      <c r="K15" s="43">
        <f>'BAR BB| Open rates'!K15*0.9*0.9+25</f>
        <v>27970</v>
      </c>
      <c r="L15" s="43">
        <f>'BAR BB| Open rates'!L15*0.9*0.9+25</f>
        <v>29752</v>
      </c>
      <c r="M15" s="43">
        <f>'BAR BB| Open rates'!M15*0.9*0.9+25</f>
        <v>27970</v>
      </c>
      <c r="N15" s="43">
        <f>'BAR BB| Open rates'!N15*0.9*0.9+25</f>
        <v>31372</v>
      </c>
      <c r="O15" s="43">
        <f>'BAR BB| Open rates'!O15*0.9*0.9+25</f>
        <v>32992</v>
      </c>
      <c r="P15" s="43">
        <f>'BAR BB| Open rates'!P15*0.9*0.9+25</f>
        <v>31372</v>
      </c>
      <c r="Q15" s="43">
        <f>'BAR BB| Open rates'!Q15*0.9*0.9+25</f>
        <v>32992</v>
      </c>
      <c r="R15" s="43">
        <f>'BAR BB| Open rates'!R15*0.9*0.9+25</f>
        <v>31372</v>
      </c>
      <c r="S15" s="43">
        <f>'BAR BB| Open rates'!S15*0.9*0.9+25</f>
        <v>32992</v>
      </c>
      <c r="T15" s="43">
        <f>'BAR BB| Open rates'!T15*0.9*0.9+25</f>
        <v>31372</v>
      </c>
      <c r="U15" s="43">
        <f>'BAR BB| Open rates'!U15*0.9*0.9+25</f>
        <v>32992</v>
      </c>
      <c r="V15" s="43">
        <f>'BAR BB| Open rates'!V15*0.9*0.9+25</f>
        <v>31372</v>
      </c>
      <c r="W15" s="43">
        <f>'BAR BB| Open rates'!W15*0.9*0.9+25</f>
        <v>32992</v>
      </c>
      <c r="X15" s="43">
        <f>'BAR BB| Open rates'!X15*0.9*0.9+25</f>
        <v>31372</v>
      </c>
      <c r="Y15" s="43">
        <f>'BAR BB| Open rates'!Y15*0.9*0.9+25</f>
        <v>32992</v>
      </c>
      <c r="Z15" s="43">
        <f>'BAR BB| Open rates'!Z15*0.9*0.9+25</f>
        <v>31372</v>
      </c>
      <c r="AA15" s="43">
        <f>'BAR BB| Open rates'!AA15*0.9*0.9+25</f>
        <v>32992</v>
      </c>
      <c r="AB15" s="43">
        <f>'BAR BB| Open rates'!AB15*0.9*0.9+25</f>
        <v>31372</v>
      </c>
      <c r="AC15" s="43">
        <f>'BAR BB| Open rates'!AC15*0.9*0.9+25</f>
        <v>32992</v>
      </c>
      <c r="AD15" s="43">
        <f>'BAR BB| Open rates'!AD15*0.9*0.9+25</f>
        <v>27970</v>
      </c>
      <c r="AE15" s="43">
        <f>'BAR BB| Open rates'!AE15*0.9*0.9+25</f>
        <v>29752</v>
      </c>
      <c r="AF15" s="43">
        <f>'BAR BB| Open rates'!AF15*0.9*0.9+25</f>
        <v>27970</v>
      </c>
      <c r="AG15" s="43">
        <f>'BAR BB| Open rates'!AG15*0.9*0.9+25</f>
        <v>29752</v>
      </c>
      <c r="AH15" s="43">
        <f>'BAR BB| Open rates'!AH15*0.9*0.9+25</f>
        <v>29752</v>
      </c>
      <c r="AI15" s="43">
        <f>'BAR BB| Open rates'!AI15*0.9*0.9+25</f>
        <v>27970</v>
      </c>
      <c r="AJ15" s="43">
        <f>'BAR BB| Open rates'!AJ15*0.9*0.9+25</f>
        <v>29752</v>
      </c>
      <c r="AK15" s="43">
        <f>'BAR BB| Open rates'!AK15*0.9*0.9+25</f>
        <v>27970</v>
      </c>
      <c r="AL15" s="43">
        <f>'BAR BB| Open rates'!AL15*0.9*0.9+25</f>
        <v>29752</v>
      </c>
      <c r="AM15" s="43">
        <f>'BAR BB| Open rates'!AM15*0.9*0.9+25</f>
        <v>27970</v>
      </c>
      <c r="AN15" s="43">
        <f>'BAR BB| Open rates'!AN15*0.9*0.9+25</f>
        <v>29752</v>
      </c>
      <c r="AO15" s="43">
        <f>'BAR BB| Open rates'!AO15*0.9*0.9+25</f>
        <v>27970</v>
      </c>
      <c r="AP15" s="43">
        <f>'BAR BB| Open rates'!AP15*0.9*0.9+25</f>
        <v>25783</v>
      </c>
      <c r="AQ15" s="43">
        <f>'BAR BB| Open rates'!AQ15*0.9*0.9+25</f>
        <v>24163</v>
      </c>
      <c r="AR15" s="43">
        <f>'BAR BB| Open rates'!AR15*0.9*0.9+25</f>
        <v>25783</v>
      </c>
      <c r="AS15" s="43">
        <f>'BAR BB| Open rates'!AS15*0.9*0.9+25</f>
        <v>24163</v>
      </c>
      <c r="AT15" s="43">
        <f>'BAR BB| Open rates'!AT15*0.9*0.9+25</f>
        <v>25783</v>
      </c>
      <c r="AU15" s="43">
        <f>'BAR BB| Open rates'!AU15*0.9*0.9+25</f>
        <v>24163</v>
      </c>
      <c r="AV15" s="43">
        <f>'BAR BB| Open rates'!AV15*0.9*0.9+25</f>
        <v>25783</v>
      </c>
      <c r="AW15" s="43">
        <f>'BAR BB| Open rates'!AW15*0.9*0.9+25</f>
        <v>24163</v>
      </c>
      <c r="AX15" s="43">
        <f>'BAR BB| Open rates'!AX15*0.9*0.9+25</f>
        <v>25783</v>
      </c>
      <c r="AY15" s="43">
        <f>'BAR BB| Open rates'!AY15*0.9*0.9+25</f>
        <v>27160</v>
      </c>
      <c r="AZ15" s="43">
        <f>'BAR BB| Open rates'!AZ15*0.9*0.9+25</f>
        <v>28942</v>
      </c>
      <c r="BA15" s="43">
        <f>'BAR BB| Open rates'!BA15*0.9*0.9+25</f>
        <v>23353</v>
      </c>
      <c r="BB15" s="43">
        <f>'BAR BB| Open rates'!BB15*0.9*0.9+25</f>
        <v>21733</v>
      </c>
      <c r="BC15" s="43">
        <f>'BAR BB| Open rates'!BC15*0.9*0.9+25</f>
        <v>22543</v>
      </c>
      <c r="BD15" s="43">
        <f>'BAR BB| Open rates'!BD15*0.9*0.9+25</f>
        <v>21733</v>
      </c>
      <c r="BE15" s="43">
        <f>'BAR BB| Open rates'!BE15*0.9*0.9+25</f>
        <v>22543</v>
      </c>
      <c r="BF15" s="43">
        <f>'BAR BB| Open rates'!BF15*0.9*0.9+25</f>
        <v>21733</v>
      </c>
      <c r="BG15" s="43">
        <f>'BAR BB| Open rates'!BG15*0.9*0.9+25</f>
        <v>22543</v>
      </c>
      <c r="BH15" s="43">
        <f>'BAR BB| Open rates'!BH15*0.9*0.9+25</f>
        <v>21733</v>
      </c>
      <c r="BI15" s="43">
        <f>'BAR BB| Open rates'!BI15*0.9*0.9+25</f>
        <v>21733</v>
      </c>
      <c r="BJ15" s="43">
        <f>'BAR BB| Open rates'!BJ15*0.9*0.9+25</f>
        <v>22543</v>
      </c>
      <c r="BK15" s="43">
        <f>'BAR BB| Open rates'!BK15*0.9*0.9+25</f>
        <v>21733</v>
      </c>
      <c r="BL15" s="43">
        <f>'BAR BB| Open rates'!BL15*0.9*0.9+25</f>
        <v>22543</v>
      </c>
      <c r="BM15" s="43">
        <f>'BAR BB| Open rates'!BM15*0.9*0.9+25</f>
        <v>21733</v>
      </c>
      <c r="BN15" s="43">
        <f>'BAR BB| Open rates'!BN15*0.9*0.9+25</f>
        <v>22543</v>
      </c>
      <c r="BO15" s="43">
        <f>'BAR BB| Open rates'!BO15*0.9*0.9+25</f>
        <v>25540</v>
      </c>
      <c r="BP15" s="43">
        <f>'BAR BB| Open rates'!BP15*0.9*0.9+25</f>
        <v>27322</v>
      </c>
    </row>
    <row r="16" spans="1:68" s="36" customFormat="1" ht="12" customHeight="1" x14ac:dyDescent="0.2">
      <c r="A16" s="237">
        <v>2</v>
      </c>
      <c r="B16" s="43">
        <f>'BAR BB| Open rates'!B16*0.9*0.9+25</f>
        <v>24163</v>
      </c>
      <c r="C16" s="43">
        <f>'BAR BB| Open rates'!C16*0.9*0.9+25</f>
        <v>23353</v>
      </c>
      <c r="D16" s="43">
        <f>'BAR BB| Open rates'!D16*0.9*0.9+25</f>
        <v>24163</v>
      </c>
      <c r="E16" s="43">
        <f>'BAR BB| Open rates'!E16*0.9*0.9+25</f>
        <v>23353</v>
      </c>
      <c r="F16" s="43">
        <f>'BAR BB| Open rates'!F16*0.9*0.9+25</f>
        <v>26350</v>
      </c>
      <c r="G16" s="43">
        <f>'BAR BB| Open rates'!G16*0.9*0.9+25</f>
        <v>24163</v>
      </c>
      <c r="H16" s="43">
        <f>'BAR BB| Open rates'!H16*0.9*0.9+25</f>
        <v>28213</v>
      </c>
      <c r="I16" s="43">
        <f>'BAR BB| Open rates'!I16*0.9*0.9+25</f>
        <v>33802</v>
      </c>
      <c r="J16" s="43">
        <f>'BAR BB| Open rates'!J16*0.9*0.9+25</f>
        <v>49273</v>
      </c>
      <c r="K16" s="43">
        <f>'BAR BB| Open rates'!K16*0.9*0.9+25</f>
        <v>30400</v>
      </c>
      <c r="L16" s="43">
        <f>'BAR BB| Open rates'!L16*0.9*0.9+25</f>
        <v>32182</v>
      </c>
      <c r="M16" s="43">
        <f>'BAR BB| Open rates'!M16*0.9*0.9+25</f>
        <v>30400</v>
      </c>
      <c r="N16" s="43">
        <f>'BAR BB| Open rates'!N16*0.9*0.9+25</f>
        <v>33802</v>
      </c>
      <c r="O16" s="43">
        <f>'BAR BB| Open rates'!O16*0.9*0.9+25</f>
        <v>35422</v>
      </c>
      <c r="P16" s="43">
        <f>'BAR BB| Open rates'!P16*0.9*0.9+25</f>
        <v>33802</v>
      </c>
      <c r="Q16" s="43">
        <f>'BAR BB| Open rates'!Q16*0.9*0.9+25</f>
        <v>35422</v>
      </c>
      <c r="R16" s="43">
        <f>'BAR BB| Open rates'!R16*0.9*0.9+25</f>
        <v>33802</v>
      </c>
      <c r="S16" s="43">
        <f>'BAR BB| Open rates'!S16*0.9*0.9+25</f>
        <v>35422</v>
      </c>
      <c r="T16" s="43">
        <f>'BAR BB| Open rates'!T16*0.9*0.9+25</f>
        <v>33802</v>
      </c>
      <c r="U16" s="43">
        <f>'BAR BB| Open rates'!U16*0.9*0.9+25</f>
        <v>35422</v>
      </c>
      <c r="V16" s="43">
        <f>'BAR BB| Open rates'!V16*0.9*0.9+25</f>
        <v>33802</v>
      </c>
      <c r="W16" s="43">
        <f>'BAR BB| Open rates'!W16*0.9*0.9+25</f>
        <v>35422</v>
      </c>
      <c r="X16" s="43">
        <f>'BAR BB| Open rates'!X16*0.9*0.9+25</f>
        <v>33802</v>
      </c>
      <c r="Y16" s="43">
        <f>'BAR BB| Open rates'!Y16*0.9*0.9+25</f>
        <v>35422</v>
      </c>
      <c r="Z16" s="43">
        <f>'BAR BB| Open rates'!Z16*0.9*0.9+25</f>
        <v>33802</v>
      </c>
      <c r="AA16" s="43">
        <f>'BAR BB| Open rates'!AA16*0.9*0.9+25</f>
        <v>35422</v>
      </c>
      <c r="AB16" s="43">
        <f>'BAR BB| Open rates'!AB16*0.9*0.9+25</f>
        <v>33802</v>
      </c>
      <c r="AC16" s="43">
        <f>'BAR BB| Open rates'!AC16*0.9*0.9+25</f>
        <v>35422</v>
      </c>
      <c r="AD16" s="43">
        <f>'BAR BB| Open rates'!AD16*0.9*0.9+25</f>
        <v>30400</v>
      </c>
      <c r="AE16" s="43">
        <f>'BAR BB| Open rates'!AE16*0.9*0.9+25</f>
        <v>32182</v>
      </c>
      <c r="AF16" s="43">
        <f>'BAR BB| Open rates'!AF16*0.9*0.9+25</f>
        <v>30400</v>
      </c>
      <c r="AG16" s="43">
        <f>'BAR BB| Open rates'!AG16*0.9*0.9+25</f>
        <v>32182</v>
      </c>
      <c r="AH16" s="43">
        <f>'BAR BB| Open rates'!AH16*0.9*0.9+25</f>
        <v>32182</v>
      </c>
      <c r="AI16" s="43">
        <f>'BAR BB| Open rates'!AI16*0.9*0.9+25</f>
        <v>30400</v>
      </c>
      <c r="AJ16" s="43">
        <f>'BAR BB| Open rates'!AJ16*0.9*0.9+25</f>
        <v>32182</v>
      </c>
      <c r="AK16" s="43">
        <f>'BAR BB| Open rates'!AK16*0.9*0.9+25</f>
        <v>30400</v>
      </c>
      <c r="AL16" s="43">
        <f>'BAR BB| Open rates'!AL16*0.9*0.9+25</f>
        <v>32182</v>
      </c>
      <c r="AM16" s="43">
        <f>'BAR BB| Open rates'!AM16*0.9*0.9+25</f>
        <v>30400</v>
      </c>
      <c r="AN16" s="43">
        <f>'BAR BB| Open rates'!AN16*0.9*0.9+25</f>
        <v>32182</v>
      </c>
      <c r="AO16" s="43">
        <f>'BAR BB| Open rates'!AO16*0.9*0.9+25</f>
        <v>30400</v>
      </c>
      <c r="AP16" s="43">
        <f>'BAR BB| Open rates'!AP16*0.9*0.9+25</f>
        <v>28213</v>
      </c>
      <c r="AQ16" s="43">
        <f>'BAR BB| Open rates'!AQ16*0.9*0.9+25</f>
        <v>26593</v>
      </c>
      <c r="AR16" s="43">
        <f>'BAR BB| Open rates'!AR16*0.9*0.9+25</f>
        <v>28213</v>
      </c>
      <c r="AS16" s="43">
        <f>'BAR BB| Open rates'!AS16*0.9*0.9+25</f>
        <v>26593</v>
      </c>
      <c r="AT16" s="43">
        <f>'BAR BB| Open rates'!AT16*0.9*0.9+25</f>
        <v>28213</v>
      </c>
      <c r="AU16" s="43">
        <f>'BAR BB| Open rates'!AU16*0.9*0.9+25</f>
        <v>26593</v>
      </c>
      <c r="AV16" s="43">
        <f>'BAR BB| Open rates'!AV16*0.9*0.9+25</f>
        <v>28213</v>
      </c>
      <c r="AW16" s="43">
        <f>'BAR BB| Open rates'!AW16*0.9*0.9+25</f>
        <v>26593</v>
      </c>
      <c r="AX16" s="43">
        <f>'BAR BB| Open rates'!AX16*0.9*0.9+25</f>
        <v>28213</v>
      </c>
      <c r="AY16" s="43">
        <f>'BAR BB| Open rates'!AY16*0.9*0.9+25</f>
        <v>29590</v>
      </c>
      <c r="AZ16" s="43">
        <f>'BAR BB| Open rates'!AZ16*0.9*0.9+25</f>
        <v>31372</v>
      </c>
      <c r="BA16" s="43">
        <f>'BAR BB| Open rates'!BA16*0.9*0.9+25</f>
        <v>25783</v>
      </c>
      <c r="BB16" s="43">
        <f>'BAR BB| Open rates'!BB16*0.9*0.9+25</f>
        <v>24163</v>
      </c>
      <c r="BC16" s="43">
        <f>'BAR BB| Open rates'!BC16*0.9*0.9+25</f>
        <v>24973</v>
      </c>
      <c r="BD16" s="43">
        <f>'BAR BB| Open rates'!BD16*0.9*0.9+25</f>
        <v>24163</v>
      </c>
      <c r="BE16" s="43">
        <f>'BAR BB| Open rates'!BE16*0.9*0.9+25</f>
        <v>24973</v>
      </c>
      <c r="BF16" s="43">
        <f>'BAR BB| Open rates'!BF16*0.9*0.9+25</f>
        <v>24163</v>
      </c>
      <c r="BG16" s="43">
        <f>'BAR BB| Open rates'!BG16*0.9*0.9+25</f>
        <v>24973</v>
      </c>
      <c r="BH16" s="43">
        <f>'BAR BB| Open rates'!BH16*0.9*0.9+25</f>
        <v>24163</v>
      </c>
      <c r="BI16" s="43">
        <f>'BAR BB| Open rates'!BI16*0.9*0.9+25</f>
        <v>24163</v>
      </c>
      <c r="BJ16" s="43">
        <f>'BAR BB| Open rates'!BJ16*0.9*0.9+25</f>
        <v>24973</v>
      </c>
      <c r="BK16" s="43">
        <f>'BAR BB| Open rates'!BK16*0.9*0.9+25</f>
        <v>24163</v>
      </c>
      <c r="BL16" s="43">
        <f>'BAR BB| Open rates'!BL16*0.9*0.9+25</f>
        <v>24973</v>
      </c>
      <c r="BM16" s="43">
        <f>'BAR BB| Open rates'!BM16*0.9*0.9+25</f>
        <v>24163</v>
      </c>
      <c r="BN16" s="43">
        <f>'BAR BB| Open rates'!BN16*0.9*0.9+25</f>
        <v>24973</v>
      </c>
      <c r="BO16" s="43">
        <f>'BAR BB| Open rates'!BO16*0.9*0.9+25</f>
        <v>27970</v>
      </c>
      <c r="BP16" s="43">
        <f>'BAR BB| Open rates'!BP16*0.9*0.9+25</f>
        <v>29752</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rates'!B18*0.9*0.9+25</f>
        <v>22624</v>
      </c>
      <c r="C18" s="43">
        <f>'BAR BB| Open rates'!C18*0.9*0.9+25</f>
        <v>21814</v>
      </c>
      <c r="D18" s="43">
        <f>'BAR BB| Open rates'!D18*0.9*0.9+25</f>
        <v>22624</v>
      </c>
      <c r="E18" s="43">
        <f>'BAR BB| Open rates'!E18*0.9*0.9+25</f>
        <v>21814</v>
      </c>
      <c r="F18" s="43">
        <f>'BAR BB| Open rates'!F18*0.9*0.9+25</f>
        <v>24811</v>
      </c>
      <c r="G18" s="43">
        <f>'BAR BB| Open rates'!G18*0.9*0.9+25</f>
        <v>22624</v>
      </c>
      <c r="H18" s="43">
        <f>'BAR BB| Open rates'!H18*0.9*0.9+25</f>
        <v>26593</v>
      </c>
      <c r="I18" s="43">
        <f>'BAR BB| Open rates'!I18*0.9*0.9+25</f>
        <v>32182</v>
      </c>
      <c r="J18" s="43">
        <f>'BAR BB| Open rates'!J18*0.9*0.9+25</f>
        <v>47653</v>
      </c>
      <c r="K18" s="43">
        <f>'BAR BB| Open rates'!K18*0.9*0.9+25</f>
        <v>28780</v>
      </c>
      <c r="L18" s="43">
        <f>'BAR BB| Open rates'!L18*0.9*0.9+25</f>
        <v>30562</v>
      </c>
      <c r="M18" s="43">
        <f>'BAR BB| Open rates'!M18*0.9*0.9+25</f>
        <v>28780</v>
      </c>
      <c r="N18" s="43">
        <f>'BAR BB| Open rates'!N18*0.9*0.9+25</f>
        <v>32182</v>
      </c>
      <c r="O18" s="43">
        <f>'BAR BB| Open rates'!O18*0.9*0.9+25</f>
        <v>33802</v>
      </c>
      <c r="P18" s="43">
        <f>'BAR BB| Open rates'!P18*0.9*0.9+25</f>
        <v>32182</v>
      </c>
      <c r="Q18" s="43">
        <f>'BAR BB| Open rates'!Q18*0.9*0.9+25</f>
        <v>33802</v>
      </c>
      <c r="R18" s="43">
        <f>'BAR BB| Open rates'!R18*0.9*0.9+25</f>
        <v>32182</v>
      </c>
      <c r="S18" s="43">
        <f>'BAR BB| Open rates'!S18*0.9*0.9+25</f>
        <v>33802</v>
      </c>
      <c r="T18" s="43">
        <f>'BAR BB| Open rates'!T18*0.9*0.9+25</f>
        <v>32182</v>
      </c>
      <c r="U18" s="43">
        <f>'BAR BB| Open rates'!U18*0.9*0.9+25</f>
        <v>33802</v>
      </c>
      <c r="V18" s="43">
        <f>'BAR BB| Open rates'!V18*0.9*0.9+25</f>
        <v>32182</v>
      </c>
      <c r="W18" s="43">
        <f>'BAR BB| Open rates'!W18*0.9*0.9+25</f>
        <v>33802</v>
      </c>
      <c r="X18" s="43">
        <f>'BAR BB| Open rates'!X18*0.9*0.9+25</f>
        <v>32182</v>
      </c>
      <c r="Y18" s="43">
        <f>'BAR BB| Open rates'!Y18*0.9*0.9+25</f>
        <v>33802</v>
      </c>
      <c r="Z18" s="43">
        <f>'BAR BB| Open rates'!Z18*0.9*0.9+25</f>
        <v>32182</v>
      </c>
      <c r="AA18" s="43">
        <f>'BAR BB| Open rates'!AA18*0.9*0.9+25</f>
        <v>33802</v>
      </c>
      <c r="AB18" s="43">
        <f>'BAR BB| Open rates'!AB18*0.9*0.9+25</f>
        <v>32182</v>
      </c>
      <c r="AC18" s="43">
        <f>'BAR BB| Open rates'!AC18*0.9*0.9+25</f>
        <v>33802</v>
      </c>
      <c r="AD18" s="43">
        <f>'BAR BB| Open rates'!AD18*0.9*0.9+25</f>
        <v>28780</v>
      </c>
      <c r="AE18" s="43">
        <f>'BAR BB| Open rates'!AE18*0.9*0.9+25</f>
        <v>30562</v>
      </c>
      <c r="AF18" s="43">
        <f>'BAR BB| Open rates'!AF18*0.9*0.9+25</f>
        <v>28780</v>
      </c>
      <c r="AG18" s="43">
        <f>'BAR BB| Open rates'!AG18*0.9*0.9+25</f>
        <v>30562</v>
      </c>
      <c r="AH18" s="43">
        <f>'BAR BB| Open rates'!AH18*0.9*0.9+25</f>
        <v>30562</v>
      </c>
      <c r="AI18" s="43">
        <f>'BAR BB| Open rates'!AI18*0.9*0.9+25</f>
        <v>28780</v>
      </c>
      <c r="AJ18" s="43">
        <f>'BAR BB| Open rates'!AJ18*0.9*0.9+25</f>
        <v>30562</v>
      </c>
      <c r="AK18" s="43">
        <f>'BAR BB| Open rates'!AK18*0.9*0.9+25</f>
        <v>28780</v>
      </c>
      <c r="AL18" s="43">
        <f>'BAR BB| Open rates'!AL18*0.9*0.9+25</f>
        <v>30562</v>
      </c>
      <c r="AM18" s="43">
        <f>'BAR BB| Open rates'!AM18*0.9*0.9+25</f>
        <v>28780</v>
      </c>
      <c r="AN18" s="43">
        <f>'BAR BB| Open rates'!AN18*0.9*0.9+25</f>
        <v>30562</v>
      </c>
      <c r="AO18" s="43">
        <f>'BAR BB| Open rates'!AO18*0.9*0.9+25</f>
        <v>28780</v>
      </c>
      <c r="AP18" s="43">
        <f>'BAR BB| Open rates'!AP18*0.9*0.9+25</f>
        <v>25864</v>
      </c>
      <c r="AQ18" s="43">
        <f>'BAR BB| Open rates'!AQ18*0.9*0.9+25</f>
        <v>24244</v>
      </c>
      <c r="AR18" s="43">
        <f>'BAR BB| Open rates'!AR18*0.9*0.9+25</f>
        <v>25864</v>
      </c>
      <c r="AS18" s="43">
        <f>'BAR BB| Open rates'!AS18*0.9*0.9+25</f>
        <v>24244</v>
      </c>
      <c r="AT18" s="43">
        <f>'BAR BB| Open rates'!AT18*0.9*0.9+25</f>
        <v>25864</v>
      </c>
      <c r="AU18" s="43">
        <f>'BAR BB| Open rates'!AU18*0.9*0.9+25</f>
        <v>24244</v>
      </c>
      <c r="AV18" s="43">
        <f>'BAR BB| Open rates'!AV18*0.9*0.9+25</f>
        <v>25864</v>
      </c>
      <c r="AW18" s="43">
        <f>'BAR BB| Open rates'!AW18*0.9*0.9+25</f>
        <v>24244</v>
      </c>
      <c r="AX18" s="43">
        <f>'BAR BB| Open rates'!AX18*0.9*0.9+25</f>
        <v>25864</v>
      </c>
      <c r="AY18" s="43">
        <f>'BAR BB| Open rates'!AY18*0.9*0.9+25</f>
        <v>27241</v>
      </c>
      <c r="AZ18" s="43">
        <f>'BAR BB| Open rates'!AZ18*0.9*0.9+25</f>
        <v>29023</v>
      </c>
      <c r="BA18" s="43">
        <f>'BAR BB| Open rates'!BA18*0.9*0.9+25</f>
        <v>23434</v>
      </c>
      <c r="BB18" s="43">
        <f>'BAR BB| Open rates'!BB18*0.9*0.9+25</f>
        <v>21814</v>
      </c>
      <c r="BC18" s="43">
        <f>'BAR BB| Open rates'!BC18*0.9*0.9+25</f>
        <v>22624</v>
      </c>
      <c r="BD18" s="43">
        <f>'BAR BB| Open rates'!BD18*0.9*0.9+25</f>
        <v>21814</v>
      </c>
      <c r="BE18" s="43">
        <f>'BAR BB| Open rates'!BE18*0.9*0.9+25</f>
        <v>22624</v>
      </c>
      <c r="BF18" s="43">
        <f>'BAR BB| Open rates'!BF18*0.9*0.9+25</f>
        <v>21814</v>
      </c>
      <c r="BG18" s="43">
        <f>'BAR BB| Open rates'!BG18*0.9*0.9+25</f>
        <v>22624</v>
      </c>
      <c r="BH18" s="43">
        <f>'BAR BB| Open rates'!BH18*0.9*0.9+25</f>
        <v>21814</v>
      </c>
      <c r="BI18" s="43">
        <f>'BAR BB| Open rates'!BI18*0.9*0.9+25</f>
        <v>21814</v>
      </c>
      <c r="BJ18" s="43">
        <f>'BAR BB| Open rates'!BJ18*0.9*0.9+25</f>
        <v>22624</v>
      </c>
      <c r="BK18" s="43">
        <f>'BAR BB| Open rates'!BK18*0.9*0.9+25</f>
        <v>21814</v>
      </c>
      <c r="BL18" s="43">
        <f>'BAR BB| Open rates'!BL18*0.9*0.9+25</f>
        <v>22624</v>
      </c>
      <c r="BM18" s="43">
        <f>'BAR BB| Open rates'!BM18*0.9*0.9+25</f>
        <v>21814</v>
      </c>
      <c r="BN18" s="43">
        <f>'BAR BB| Open rates'!BN18*0.9*0.9+25</f>
        <v>22624</v>
      </c>
      <c r="BO18" s="43">
        <f>'BAR BB| Open rates'!BO18*0.9*0.9+25</f>
        <v>25621</v>
      </c>
      <c r="BP18" s="43">
        <f>'BAR BB| Open rates'!BP18*0.9*0.9+25</f>
        <v>27403</v>
      </c>
    </row>
    <row r="19" spans="1:68" s="36" customFormat="1" ht="12" customHeight="1" x14ac:dyDescent="0.2">
      <c r="A19" s="237">
        <v>2</v>
      </c>
      <c r="B19" s="43">
        <f>'BAR BB| Open rates'!B19*0.9*0.9+25</f>
        <v>25054</v>
      </c>
      <c r="C19" s="43">
        <f>'BAR BB| Open rates'!C19*0.9*0.9+25</f>
        <v>24244</v>
      </c>
      <c r="D19" s="43">
        <f>'BAR BB| Open rates'!D19*0.9*0.9+25</f>
        <v>25054</v>
      </c>
      <c r="E19" s="43">
        <f>'BAR BB| Open rates'!E19*0.9*0.9+25</f>
        <v>24244</v>
      </c>
      <c r="F19" s="43">
        <f>'BAR BB| Open rates'!F19*0.9*0.9+25</f>
        <v>27241</v>
      </c>
      <c r="G19" s="43">
        <f>'BAR BB| Open rates'!G19*0.9*0.9+25</f>
        <v>25054</v>
      </c>
      <c r="H19" s="43">
        <f>'BAR BB| Open rates'!H19*0.9*0.9+25</f>
        <v>29023</v>
      </c>
      <c r="I19" s="43">
        <f>'BAR BB| Open rates'!I19*0.9*0.9+25</f>
        <v>34612</v>
      </c>
      <c r="J19" s="43">
        <f>'BAR BB| Open rates'!J19*0.9*0.9+25</f>
        <v>50083</v>
      </c>
      <c r="K19" s="43">
        <f>'BAR BB| Open rates'!K19*0.9*0.9+25</f>
        <v>31210</v>
      </c>
      <c r="L19" s="43">
        <f>'BAR BB| Open rates'!L19*0.9*0.9+25</f>
        <v>32992</v>
      </c>
      <c r="M19" s="43">
        <f>'BAR BB| Open rates'!M19*0.9*0.9+25</f>
        <v>31210</v>
      </c>
      <c r="N19" s="43">
        <f>'BAR BB| Open rates'!N19*0.9*0.9+25</f>
        <v>34612</v>
      </c>
      <c r="O19" s="43">
        <f>'BAR BB| Open rates'!O19*0.9*0.9+25</f>
        <v>36232</v>
      </c>
      <c r="P19" s="43">
        <f>'BAR BB| Open rates'!P19*0.9*0.9+25</f>
        <v>34612</v>
      </c>
      <c r="Q19" s="43">
        <f>'BAR BB| Open rates'!Q19*0.9*0.9+25</f>
        <v>36232</v>
      </c>
      <c r="R19" s="43">
        <f>'BAR BB| Open rates'!R19*0.9*0.9+25</f>
        <v>34612</v>
      </c>
      <c r="S19" s="43">
        <f>'BAR BB| Open rates'!S19*0.9*0.9+25</f>
        <v>36232</v>
      </c>
      <c r="T19" s="43">
        <f>'BAR BB| Open rates'!T19*0.9*0.9+25</f>
        <v>34612</v>
      </c>
      <c r="U19" s="43">
        <f>'BAR BB| Open rates'!U19*0.9*0.9+25</f>
        <v>36232</v>
      </c>
      <c r="V19" s="43">
        <f>'BAR BB| Open rates'!V19*0.9*0.9+25</f>
        <v>34612</v>
      </c>
      <c r="W19" s="43">
        <f>'BAR BB| Open rates'!W19*0.9*0.9+25</f>
        <v>36232</v>
      </c>
      <c r="X19" s="43">
        <f>'BAR BB| Open rates'!X19*0.9*0.9+25</f>
        <v>34612</v>
      </c>
      <c r="Y19" s="43">
        <f>'BAR BB| Open rates'!Y19*0.9*0.9+25</f>
        <v>36232</v>
      </c>
      <c r="Z19" s="43">
        <f>'BAR BB| Open rates'!Z19*0.9*0.9+25</f>
        <v>34612</v>
      </c>
      <c r="AA19" s="43">
        <f>'BAR BB| Open rates'!AA19*0.9*0.9+25</f>
        <v>36232</v>
      </c>
      <c r="AB19" s="43">
        <f>'BAR BB| Open rates'!AB19*0.9*0.9+25</f>
        <v>34612</v>
      </c>
      <c r="AC19" s="43">
        <f>'BAR BB| Open rates'!AC19*0.9*0.9+25</f>
        <v>36232</v>
      </c>
      <c r="AD19" s="43">
        <f>'BAR BB| Open rates'!AD19*0.9*0.9+25</f>
        <v>31210</v>
      </c>
      <c r="AE19" s="43">
        <f>'BAR BB| Open rates'!AE19*0.9*0.9+25</f>
        <v>32992</v>
      </c>
      <c r="AF19" s="43">
        <f>'BAR BB| Open rates'!AF19*0.9*0.9+25</f>
        <v>31210</v>
      </c>
      <c r="AG19" s="43">
        <f>'BAR BB| Open rates'!AG19*0.9*0.9+25</f>
        <v>32992</v>
      </c>
      <c r="AH19" s="43">
        <f>'BAR BB| Open rates'!AH19*0.9*0.9+25</f>
        <v>32992</v>
      </c>
      <c r="AI19" s="43">
        <f>'BAR BB| Open rates'!AI19*0.9*0.9+25</f>
        <v>31210</v>
      </c>
      <c r="AJ19" s="43">
        <f>'BAR BB| Open rates'!AJ19*0.9*0.9+25</f>
        <v>32992</v>
      </c>
      <c r="AK19" s="43">
        <f>'BAR BB| Open rates'!AK19*0.9*0.9+25</f>
        <v>31210</v>
      </c>
      <c r="AL19" s="43">
        <f>'BAR BB| Open rates'!AL19*0.9*0.9+25</f>
        <v>32992</v>
      </c>
      <c r="AM19" s="43">
        <f>'BAR BB| Open rates'!AM19*0.9*0.9+25</f>
        <v>31210</v>
      </c>
      <c r="AN19" s="43">
        <f>'BAR BB| Open rates'!AN19*0.9*0.9+25</f>
        <v>32992</v>
      </c>
      <c r="AO19" s="43">
        <f>'BAR BB| Open rates'!AO19*0.9*0.9+25</f>
        <v>31210</v>
      </c>
      <c r="AP19" s="43">
        <f>'BAR BB| Open rates'!AP19*0.9*0.9+25</f>
        <v>28294</v>
      </c>
      <c r="AQ19" s="43">
        <f>'BAR BB| Open rates'!AQ19*0.9*0.9+25</f>
        <v>26674</v>
      </c>
      <c r="AR19" s="43">
        <f>'BAR BB| Open rates'!AR19*0.9*0.9+25</f>
        <v>28294</v>
      </c>
      <c r="AS19" s="43">
        <f>'BAR BB| Open rates'!AS19*0.9*0.9+25</f>
        <v>26674</v>
      </c>
      <c r="AT19" s="43">
        <f>'BAR BB| Open rates'!AT19*0.9*0.9+25</f>
        <v>28294</v>
      </c>
      <c r="AU19" s="43">
        <f>'BAR BB| Open rates'!AU19*0.9*0.9+25</f>
        <v>26674</v>
      </c>
      <c r="AV19" s="43">
        <f>'BAR BB| Open rates'!AV19*0.9*0.9+25</f>
        <v>28294</v>
      </c>
      <c r="AW19" s="43">
        <f>'BAR BB| Open rates'!AW19*0.9*0.9+25</f>
        <v>26674</v>
      </c>
      <c r="AX19" s="43">
        <f>'BAR BB| Open rates'!AX19*0.9*0.9+25</f>
        <v>28294</v>
      </c>
      <c r="AY19" s="43">
        <f>'BAR BB| Open rates'!AY19*0.9*0.9+25</f>
        <v>29671</v>
      </c>
      <c r="AZ19" s="43">
        <f>'BAR BB| Open rates'!AZ19*0.9*0.9+25</f>
        <v>31453</v>
      </c>
      <c r="BA19" s="43">
        <f>'BAR BB| Open rates'!BA19*0.9*0.9+25</f>
        <v>25864</v>
      </c>
      <c r="BB19" s="43">
        <f>'BAR BB| Open rates'!BB19*0.9*0.9+25</f>
        <v>24244</v>
      </c>
      <c r="BC19" s="43">
        <f>'BAR BB| Open rates'!BC19*0.9*0.9+25</f>
        <v>25054</v>
      </c>
      <c r="BD19" s="43">
        <f>'BAR BB| Open rates'!BD19*0.9*0.9+25</f>
        <v>24244</v>
      </c>
      <c r="BE19" s="43">
        <f>'BAR BB| Open rates'!BE19*0.9*0.9+25</f>
        <v>25054</v>
      </c>
      <c r="BF19" s="43">
        <f>'BAR BB| Open rates'!BF19*0.9*0.9+25</f>
        <v>24244</v>
      </c>
      <c r="BG19" s="43">
        <f>'BAR BB| Open rates'!BG19*0.9*0.9+25</f>
        <v>25054</v>
      </c>
      <c r="BH19" s="43">
        <f>'BAR BB| Open rates'!BH19*0.9*0.9+25</f>
        <v>24244</v>
      </c>
      <c r="BI19" s="43">
        <f>'BAR BB| Open rates'!BI19*0.9*0.9+25</f>
        <v>24244</v>
      </c>
      <c r="BJ19" s="43">
        <f>'BAR BB| Open rates'!BJ19*0.9*0.9+25</f>
        <v>25054</v>
      </c>
      <c r="BK19" s="43">
        <f>'BAR BB| Open rates'!BK19*0.9*0.9+25</f>
        <v>24244</v>
      </c>
      <c r="BL19" s="43">
        <f>'BAR BB| Open rates'!BL19*0.9*0.9+25</f>
        <v>25054</v>
      </c>
      <c r="BM19" s="43">
        <f>'BAR BB| Open rates'!BM19*0.9*0.9+25</f>
        <v>24244</v>
      </c>
      <c r="BN19" s="43">
        <f>'BAR BB| Open rates'!BN19*0.9*0.9+25</f>
        <v>25054</v>
      </c>
      <c r="BO19" s="43">
        <f>'BAR BB| Open rates'!BO19*0.9*0.9+25</f>
        <v>28051</v>
      </c>
      <c r="BP19" s="43">
        <f>'BAR BB| Open rates'!BP19*0.9*0.9+25</f>
        <v>29833</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rates'!B21*0.9*0.9+25</f>
        <v>23029</v>
      </c>
      <c r="C21" s="43">
        <f>'BAR BB| Open rates'!C21*0.9*0.9+25</f>
        <v>22219</v>
      </c>
      <c r="D21" s="43">
        <f>'BAR BB| Open rates'!D21*0.9*0.9+25</f>
        <v>23029</v>
      </c>
      <c r="E21" s="43">
        <f>'BAR BB| Open rates'!E21*0.9*0.9+25</f>
        <v>22219</v>
      </c>
      <c r="F21" s="43">
        <f>'BAR BB| Open rates'!F21*0.9*0.9+25</f>
        <v>25216</v>
      </c>
      <c r="G21" s="43">
        <f>'BAR BB| Open rates'!G21*0.9*0.9+25</f>
        <v>23029</v>
      </c>
      <c r="H21" s="43">
        <f>'BAR BB| Open rates'!H21*0.9*0.9+25</f>
        <v>27403</v>
      </c>
      <c r="I21" s="43">
        <f>'BAR BB| Open rates'!I21*0.9*0.9+25</f>
        <v>32992</v>
      </c>
      <c r="J21" s="43">
        <f>'BAR BB| Open rates'!J21*0.9*0.9+25</f>
        <v>48463</v>
      </c>
      <c r="K21" s="43">
        <f>'BAR BB| Open rates'!K21*0.9*0.9+25</f>
        <v>29590</v>
      </c>
      <c r="L21" s="43">
        <f>'BAR BB| Open rates'!L21*0.9*0.9+25</f>
        <v>31372</v>
      </c>
      <c r="M21" s="43">
        <f>'BAR BB| Open rates'!M21*0.9*0.9+25</f>
        <v>29590</v>
      </c>
      <c r="N21" s="43">
        <f>'BAR BB| Open rates'!N21*0.9*0.9+25</f>
        <v>32992</v>
      </c>
      <c r="O21" s="43">
        <f>'BAR BB| Open rates'!O21*0.9*0.9+25</f>
        <v>34612</v>
      </c>
      <c r="P21" s="43">
        <f>'BAR BB| Open rates'!P21*0.9*0.9+25</f>
        <v>32992</v>
      </c>
      <c r="Q21" s="43">
        <f>'BAR BB| Open rates'!Q21*0.9*0.9+25</f>
        <v>34612</v>
      </c>
      <c r="R21" s="43">
        <f>'BAR BB| Open rates'!R21*0.9*0.9+25</f>
        <v>32992</v>
      </c>
      <c r="S21" s="43">
        <f>'BAR BB| Open rates'!S21*0.9*0.9+25</f>
        <v>34612</v>
      </c>
      <c r="T21" s="43">
        <f>'BAR BB| Open rates'!T21*0.9*0.9+25</f>
        <v>32992</v>
      </c>
      <c r="U21" s="43">
        <f>'BAR BB| Open rates'!U21*0.9*0.9+25</f>
        <v>34612</v>
      </c>
      <c r="V21" s="43">
        <f>'BAR BB| Open rates'!V21*0.9*0.9+25</f>
        <v>32992</v>
      </c>
      <c r="W21" s="43">
        <f>'BAR BB| Open rates'!W21*0.9*0.9+25</f>
        <v>34612</v>
      </c>
      <c r="X21" s="43">
        <f>'BAR BB| Open rates'!X21*0.9*0.9+25</f>
        <v>32992</v>
      </c>
      <c r="Y21" s="43">
        <f>'BAR BB| Open rates'!Y21*0.9*0.9+25</f>
        <v>34612</v>
      </c>
      <c r="Z21" s="43">
        <f>'BAR BB| Open rates'!Z21*0.9*0.9+25</f>
        <v>32992</v>
      </c>
      <c r="AA21" s="43">
        <f>'BAR BB| Open rates'!AA21*0.9*0.9+25</f>
        <v>34612</v>
      </c>
      <c r="AB21" s="43">
        <f>'BAR BB| Open rates'!AB21*0.9*0.9+25</f>
        <v>32992</v>
      </c>
      <c r="AC21" s="43">
        <f>'BAR BB| Open rates'!AC21*0.9*0.9+25</f>
        <v>34612</v>
      </c>
      <c r="AD21" s="43">
        <f>'BAR BB| Open rates'!AD21*0.9*0.9+25</f>
        <v>29590</v>
      </c>
      <c r="AE21" s="43">
        <f>'BAR BB| Open rates'!AE21*0.9*0.9+25</f>
        <v>31372</v>
      </c>
      <c r="AF21" s="43">
        <f>'BAR BB| Open rates'!AF21*0.9*0.9+25</f>
        <v>29590</v>
      </c>
      <c r="AG21" s="43">
        <f>'BAR BB| Open rates'!AG21*0.9*0.9+25</f>
        <v>31372</v>
      </c>
      <c r="AH21" s="43">
        <f>'BAR BB| Open rates'!AH21*0.9*0.9+25</f>
        <v>31372</v>
      </c>
      <c r="AI21" s="43">
        <f>'BAR BB| Open rates'!AI21*0.9*0.9+25</f>
        <v>29590</v>
      </c>
      <c r="AJ21" s="43">
        <f>'BAR BB| Open rates'!AJ21*0.9*0.9+25</f>
        <v>31372</v>
      </c>
      <c r="AK21" s="43">
        <f>'BAR BB| Open rates'!AK21*0.9*0.9+25</f>
        <v>29590</v>
      </c>
      <c r="AL21" s="43">
        <f>'BAR BB| Open rates'!AL21*0.9*0.9+25</f>
        <v>31372</v>
      </c>
      <c r="AM21" s="43">
        <f>'BAR BB| Open rates'!AM21*0.9*0.9+25</f>
        <v>29590</v>
      </c>
      <c r="AN21" s="43">
        <f>'BAR BB| Open rates'!AN21*0.9*0.9+25</f>
        <v>31372</v>
      </c>
      <c r="AO21" s="43">
        <f>'BAR BB| Open rates'!AO21*0.9*0.9+25</f>
        <v>29590</v>
      </c>
      <c r="AP21" s="43">
        <f>'BAR BB| Open rates'!AP21*0.9*0.9+25</f>
        <v>26269</v>
      </c>
      <c r="AQ21" s="43">
        <f>'BAR BB| Open rates'!AQ21*0.9*0.9+25</f>
        <v>24649</v>
      </c>
      <c r="AR21" s="43">
        <f>'BAR BB| Open rates'!AR21*0.9*0.9+25</f>
        <v>26269</v>
      </c>
      <c r="AS21" s="43">
        <f>'BAR BB| Open rates'!AS21*0.9*0.9+25</f>
        <v>24649</v>
      </c>
      <c r="AT21" s="43">
        <f>'BAR BB| Open rates'!AT21*0.9*0.9+25</f>
        <v>26269</v>
      </c>
      <c r="AU21" s="43">
        <f>'BAR BB| Open rates'!AU21*0.9*0.9+25</f>
        <v>24649</v>
      </c>
      <c r="AV21" s="43">
        <f>'BAR BB| Open rates'!AV21*0.9*0.9+25</f>
        <v>26269</v>
      </c>
      <c r="AW21" s="43">
        <f>'BAR BB| Open rates'!AW21*0.9*0.9+25</f>
        <v>24649</v>
      </c>
      <c r="AX21" s="43">
        <f>'BAR BB| Open rates'!AX21*0.9*0.9+25</f>
        <v>26269</v>
      </c>
      <c r="AY21" s="43">
        <f>'BAR BB| Open rates'!AY21*0.9*0.9+25</f>
        <v>27646</v>
      </c>
      <c r="AZ21" s="43">
        <f>'BAR BB| Open rates'!AZ21*0.9*0.9+25</f>
        <v>29428</v>
      </c>
      <c r="BA21" s="43">
        <f>'BAR BB| Open rates'!BA21*0.9*0.9+25</f>
        <v>23839</v>
      </c>
      <c r="BB21" s="43">
        <f>'BAR BB| Open rates'!BB21*0.9*0.9+25</f>
        <v>22219</v>
      </c>
      <c r="BC21" s="43">
        <f>'BAR BB| Open rates'!BC21*0.9*0.9+25</f>
        <v>23029</v>
      </c>
      <c r="BD21" s="43">
        <f>'BAR BB| Open rates'!BD21*0.9*0.9+25</f>
        <v>22219</v>
      </c>
      <c r="BE21" s="43">
        <f>'BAR BB| Open rates'!BE21*0.9*0.9+25</f>
        <v>23029</v>
      </c>
      <c r="BF21" s="43">
        <f>'BAR BB| Open rates'!BF21*0.9*0.9+25</f>
        <v>22219</v>
      </c>
      <c r="BG21" s="43">
        <f>'BAR BB| Open rates'!BG21*0.9*0.9+25</f>
        <v>23029</v>
      </c>
      <c r="BH21" s="43">
        <f>'BAR BB| Open rates'!BH21*0.9*0.9+25</f>
        <v>22219</v>
      </c>
      <c r="BI21" s="43">
        <f>'BAR BB| Open rates'!BI21*0.9*0.9+25</f>
        <v>22219</v>
      </c>
      <c r="BJ21" s="43">
        <f>'BAR BB| Open rates'!BJ21*0.9*0.9+25</f>
        <v>23029</v>
      </c>
      <c r="BK21" s="43">
        <f>'BAR BB| Open rates'!BK21*0.9*0.9+25</f>
        <v>22219</v>
      </c>
      <c r="BL21" s="43">
        <f>'BAR BB| Open rates'!BL21*0.9*0.9+25</f>
        <v>23029</v>
      </c>
      <c r="BM21" s="43">
        <f>'BAR BB| Open rates'!BM21*0.9*0.9+25</f>
        <v>22219</v>
      </c>
      <c r="BN21" s="43">
        <f>'BAR BB| Open rates'!BN21*0.9*0.9+25</f>
        <v>23029</v>
      </c>
      <c r="BO21" s="43">
        <f>'BAR BB| Open rates'!BO21*0.9*0.9+25</f>
        <v>26026</v>
      </c>
      <c r="BP21" s="43">
        <f>'BAR BB| Open rates'!BP21*0.9*0.9+25</f>
        <v>27808</v>
      </c>
    </row>
    <row r="22" spans="1:68" s="36" customFormat="1" ht="12" customHeight="1" x14ac:dyDescent="0.2">
      <c r="A22" s="237">
        <v>2</v>
      </c>
      <c r="B22" s="43">
        <f>'BAR BB| Open rates'!B22*0.9*0.9+25</f>
        <v>25459</v>
      </c>
      <c r="C22" s="43">
        <f>'BAR BB| Open rates'!C22*0.9*0.9+25</f>
        <v>24649</v>
      </c>
      <c r="D22" s="43">
        <f>'BAR BB| Open rates'!D22*0.9*0.9+25</f>
        <v>25459</v>
      </c>
      <c r="E22" s="43">
        <f>'BAR BB| Open rates'!E22*0.9*0.9+25</f>
        <v>24649</v>
      </c>
      <c r="F22" s="43">
        <f>'BAR BB| Open rates'!F22*0.9*0.9+25</f>
        <v>27646</v>
      </c>
      <c r="G22" s="43">
        <f>'BAR BB| Open rates'!G22*0.9*0.9+25</f>
        <v>25459</v>
      </c>
      <c r="H22" s="43">
        <f>'BAR BB| Open rates'!H22*0.9*0.9+25</f>
        <v>29833</v>
      </c>
      <c r="I22" s="43">
        <f>'BAR BB| Open rates'!I22*0.9*0.9+25</f>
        <v>35422</v>
      </c>
      <c r="J22" s="43">
        <f>'BAR BB| Open rates'!J22*0.9*0.9+25</f>
        <v>50893</v>
      </c>
      <c r="K22" s="43">
        <f>'BAR BB| Open rates'!K22*0.9*0.9+25</f>
        <v>32020</v>
      </c>
      <c r="L22" s="43">
        <f>'BAR BB| Open rates'!L22*0.9*0.9+25</f>
        <v>33802</v>
      </c>
      <c r="M22" s="43">
        <f>'BAR BB| Open rates'!M22*0.9*0.9+25</f>
        <v>32020</v>
      </c>
      <c r="N22" s="43">
        <f>'BAR BB| Open rates'!N22*0.9*0.9+25</f>
        <v>35422</v>
      </c>
      <c r="O22" s="43">
        <f>'BAR BB| Open rates'!O22*0.9*0.9+25</f>
        <v>37042</v>
      </c>
      <c r="P22" s="43">
        <f>'BAR BB| Open rates'!P22*0.9*0.9+25</f>
        <v>35422</v>
      </c>
      <c r="Q22" s="43">
        <f>'BAR BB| Open rates'!Q22*0.9*0.9+25</f>
        <v>37042</v>
      </c>
      <c r="R22" s="43">
        <f>'BAR BB| Open rates'!R22*0.9*0.9+25</f>
        <v>35422</v>
      </c>
      <c r="S22" s="43">
        <f>'BAR BB| Open rates'!S22*0.9*0.9+25</f>
        <v>37042</v>
      </c>
      <c r="T22" s="43">
        <f>'BAR BB| Open rates'!T22*0.9*0.9+25</f>
        <v>35422</v>
      </c>
      <c r="U22" s="43">
        <f>'BAR BB| Open rates'!U22*0.9*0.9+25</f>
        <v>37042</v>
      </c>
      <c r="V22" s="43">
        <f>'BAR BB| Open rates'!V22*0.9*0.9+25</f>
        <v>35422</v>
      </c>
      <c r="W22" s="43">
        <f>'BAR BB| Open rates'!W22*0.9*0.9+25</f>
        <v>37042</v>
      </c>
      <c r="X22" s="43">
        <f>'BAR BB| Open rates'!X22*0.9*0.9+25</f>
        <v>35422</v>
      </c>
      <c r="Y22" s="43">
        <f>'BAR BB| Open rates'!Y22*0.9*0.9+25</f>
        <v>37042</v>
      </c>
      <c r="Z22" s="43">
        <f>'BAR BB| Open rates'!Z22*0.9*0.9+25</f>
        <v>35422</v>
      </c>
      <c r="AA22" s="43">
        <f>'BAR BB| Open rates'!AA22*0.9*0.9+25</f>
        <v>37042</v>
      </c>
      <c r="AB22" s="43">
        <f>'BAR BB| Open rates'!AB22*0.9*0.9+25</f>
        <v>35422</v>
      </c>
      <c r="AC22" s="43">
        <f>'BAR BB| Open rates'!AC22*0.9*0.9+25</f>
        <v>37042</v>
      </c>
      <c r="AD22" s="43">
        <f>'BAR BB| Open rates'!AD22*0.9*0.9+25</f>
        <v>32020</v>
      </c>
      <c r="AE22" s="43">
        <f>'BAR BB| Open rates'!AE22*0.9*0.9+25</f>
        <v>33802</v>
      </c>
      <c r="AF22" s="43">
        <f>'BAR BB| Open rates'!AF22*0.9*0.9+25</f>
        <v>32020</v>
      </c>
      <c r="AG22" s="43">
        <f>'BAR BB| Open rates'!AG22*0.9*0.9+25</f>
        <v>33802</v>
      </c>
      <c r="AH22" s="43">
        <f>'BAR BB| Open rates'!AH22*0.9*0.9+25</f>
        <v>33802</v>
      </c>
      <c r="AI22" s="43">
        <f>'BAR BB| Open rates'!AI22*0.9*0.9+25</f>
        <v>32020</v>
      </c>
      <c r="AJ22" s="43">
        <f>'BAR BB| Open rates'!AJ22*0.9*0.9+25</f>
        <v>33802</v>
      </c>
      <c r="AK22" s="43">
        <f>'BAR BB| Open rates'!AK22*0.9*0.9+25</f>
        <v>32020</v>
      </c>
      <c r="AL22" s="43">
        <f>'BAR BB| Open rates'!AL22*0.9*0.9+25</f>
        <v>33802</v>
      </c>
      <c r="AM22" s="43">
        <f>'BAR BB| Open rates'!AM22*0.9*0.9+25</f>
        <v>32020</v>
      </c>
      <c r="AN22" s="43">
        <f>'BAR BB| Open rates'!AN22*0.9*0.9+25</f>
        <v>33802</v>
      </c>
      <c r="AO22" s="43">
        <f>'BAR BB| Open rates'!AO22*0.9*0.9+25</f>
        <v>32020</v>
      </c>
      <c r="AP22" s="43">
        <f>'BAR BB| Open rates'!AP22*0.9*0.9+25</f>
        <v>28699</v>
      </c>
      <c r="AQ22" s="43">
        <f>'BAR BB| Open rates'!AQ22*0.9*0.9+25</f>
        <v>27079</v>
      </c>
      <c r="AR22" s="43">
        <f>'BAR BB| Open rates'!AR22*0.9*0.9+25</f>
        <v>28699</v>
      </c>
      <c r="AS22" s="43">
        <f>'BAR BB| Open rates'!AS22*0.9*0.9+25</f>
        <v>27079</v>
      </c>
      <c r="AT22" s="43">
        <f>'BAR BB| Open rates'!AT22*0.9*0.9+25</f>
        <v>28699</v>
      </c>
      <c r="AU22" s="43">
        <f>'BAR BB| Open rates'!AU22*0.9*0.9+25</f>
        <v>27079</v>
      </c>
      <c r="AV22" s="43">
        <f>'BAR BB| Open rates'!AV22*0.9*0.9+25</f>
        <v>28699</v>
      </c>
      <c r="AW22" s="43">
        <f>'BAR BB| Open rates'!AW22*0.9*0.9+25</f>
        <v>27079</v>
      </c>
      <c r="AX22" s="43">
        <f>'BAR BB| Open rates'!AX22*0.9*0.9+25</f>
        <v>28699</v>
      </c>
      <c r="AY22" s="43">
        <f>'BAR BB| Open rates'!AY22*0.9*0.9+25</f>
        <v>30076</v>
      </c>
      <c r="AZ22" s="43">
        <f>'BAR BB| Open rates'!AZ22*0.9*0.9+25</f>
        <v>31858</v>
      </c>
      <c r="BA22" s="43">
        <f>'BAR BB| Open rates'!BA22*0.9*0.9+25</f>
        <v>26269</v>
      </c>
      <c r="BB22" s="43">
        <f>'BAR BB| Open rates'!BB22*0.9*0.9+25</f>
        <v>24649</v>
      </c>
      <c r="BC22" s="43">
        <f>'BAR BB| Open rates'!BC22*0.9*0.9+25</f>
        <v>25459</v>
      </c>
      <c r="BD22" s="43">
        <f>'BAR BB| Open rates'!BD22*0.9*0.9+25</f>
        <v>24649</v>
      </c>
      <c r="BE22" s="43">
        <f>'BAR BB| Open rates'!BE22*0.9*0.9+25</f>
        <v>25459</v>
      </c>
      <c r="BF22" s="43">
        <f>'BAR BB| Open rates'!BF22*0.9*0.9+25</f>
        <v>24649</v>
      </c>
      <c r="BG22" s="43">
        <f>'BAR BB| Open rates'!BG22*0.9*0.9+25</f>
        <v>25459</v>
      </c>
      <c r="BH22" s="43">
        <f>'BAR BB| Open rates'!BH22*0.9*0.9+25</f>
        <v>24649</v>
      </c>
      <c r="BI22" s="43">
        <f>'BAR BB| Open rates'!BI22*0.9*0.9+25</f>
        <v>24649</v>
      </c>
      <c r="BJ22" s="43">
        <f>'BAR BB| Open rates'!BJ22*0.9*0.9+25</f>
        <v>25459</v>
      </c>
      <c r="BK22" s="43">
        <f>'BAR BB| Open rates'!BK22*0.9*0.9+25</f>
        <v>24649</v>
      </c>
      <c r="BL22" s="43">
        <f>'BAR BB| Open rates'!BL22*0.9*0.9+25</f>
        <v>25459</v>
      </c>
      <c r="BM22" s="43">
        <f>'BAR BB| Open rates'!BM22*0.9*0.9+25</f>
        <v>24649</v>
      </c>
      <c r="BN22" s="43">
        <f>'BAR BB| Open rates'!BN22*0.9*0.9+25</f>
        <v>25459</v>
      </c>
      <c r="BO22" s="43">
        <f>'BAR BB| Open rates'!BO22*0.9*0.9+25</f>
        <v>28456</v>
      </c>
      <c r="BP22" s="43">
        <f>'BAR BB| Open rates'!BP22*0.9*0.9+25</f>
        <v>30238</v>
      </c>
    </row>
    <row r="23" spans="1:68"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rates'!B24*0.9*0.9+25</f>
        <v>29833</v>
      </c>
      <c r="C24" s="43">
        <f>'BAR BB| Open rates'!C24*0.9*0.9+25</f>
        <v>29023</v>
      </c>
      <c r="D24" s="43">
        <f>'BAR BB| Open rates'!D24*0.9*0.9+25</f>
        <v>29833</v>
      </c>
      <c r="E24" s="43">
        <f>'BAR BB| Open rates'!E24*0.9*0.9+25</f>
        <v>29023</v>
      </c>
      <c r="F24" s="43">
        <f>'BAR BB| Open rates'!F24*0.9*0.9+25</f>
        <v>32020</v>
      </c>
      <c r="G24" s="43">
        <f>'BAR BB| Open rates'!G24*0.9*0.9+25</f>
        <v>29833</v>
      </c>
      <c r="H24" s="43">
        <f>'BAR BB| Open rates'!H24*0.9*0.9+25</f>
        <v>36313</v>
      </c>
      <c r="I24" s="43">
        <f>'BAR BB| Open rates'!I24*0.9*0.9+25</f>
        <v>41902</v>
      </c>
      <c r="J24" s="43">
        <f>'BAR BB| Open rates'!J24*0.9*0.9+25</f>
        <v>57373</v>
      </c>
      <c r="K24" s="43">
        <f>'BAR BB| Open rates'!K24*0.9*0.9+25</f>
        <v>38500</v>
      </c>
      <c r="L24" s="43">
        <f>'BAR BB| Open rates'!L24*0.9*0.9+25</f>
        <v>40282</v>
      </c>
      <c r="M24" s="43">
        <f>'BAR BB| Open rates'!M24*0.9*0.9+25</f>
        <v>38500</v>
      </c>
      <c r="N24" s="43">
        <f>'BAR BB| Open rates'!N24*0.9*0.9+25</f>
        <v>41902</v>
      </c>
      <c r="O24" s="43">
        <f>'BAR BB| Open rates'!O24*0.9*0.9+25</f>
        <v>43522</v>
      </c>
      <c r="P24" s="43">
        <f>'BAR BB| Open rates'!P24*0.9*0.9+25</f>
        <v>41902</v>
      </c>
      <c r="Q24" s="43">
        <f>'BAR BB| Open rates'!Q24*0.9*0.9+25</f>
        <v>43522</v>
      </c>
      <c r="R24" s="43">
        <f>'BAR BB| Open rates'!R24*0.9*0.9+25</f>
        <v>41902</v>
      </c>
      <c r="S24" s="43">
        <f>'BAR BB| Open rates'!S24*0.9*0.9+25</f>
        <v>43522</v>
      </c>
      <c r="T24" s="43">
        <f>'BAR BB| Open rates'!T24*0.9*0.9+25</f>
        <v>41902</v>
      </c>
      <c r="U24" s="43">
        <f>'BAR BB| Open rates'!U24*0.9*0.9+25</f>
        <v>43522</v>
      </c>
      <c r="V24" s="43">
        <f>'BAR BB| Open rates'!V24*0.9*0.9+25</f>
        <v>41902</v>
      </c>
      <c r="W24" s="43">
        <f>'BAR BB| Open rates'!W24*0.9*0.9+25</f>
        <v>43522</v>
      </c>
      <c r="X24" s="43">
        <f>'BAR BB| Open rates'!X24*0.9*0.9+25</f>
        <v>41902</v>
      </c>
      <c r="Y24" s="43">
        <f>'BAR BB| Open rates'!Y24*0.9*0.9+25</f>
        <v>43522</v>
      </c>
      <c r="Z24" s="43">
        <f>'BAR BB| Open rates'!Z24*0.9*0.9+25</f>
        <v>41902</v>
      </c>
      <c r="AA24" s="43">
        <f>'BAR BB| Open rates'!AA24*0.9*0.9+25</f>
        <v>43522</v>
      </c>
      <c r="AB24" s="43">
        <f>'BAR BB| Open rates'!AB24*0.9*0.9+25</f>
        <v>41902</v>
      </c>
      <c r="AC24" s="43">
        <f>'BAR BB| Open rates'!AC24*0.9*0.9+25</f>
        <v>43522</v>
      </c>
      <c r="AD24" s="43">
        <f>'BAR BB| Open rates'!AD24*0.9*0.9+25</f>
        <v>38500</v>
      </c>
      <c r="AE24" s="43">
        <f>'BAR BB| Open rates'!AE24*0.9*0.9+25</f>
        <v>40282</v>
      </c>
      <c r="AF24" s="43">
        <f>'BAR BB| Open rates'!AF24*0.9*0.9+25</f>
        <v>38500</v>
      </c>
      <c r="AG24" s="43">
        <f>'BAR BB| Open rates'!AG24*0.9*0.9+25</f>
        <v>35422</v>
      </c>
      <c r="AH24" s="43">
        <f>'BAR BB| Open rates'!AH24*0.9*0.9+25</f>
        <v>35422</v>
      </c>
      <c r="AI24" s="43">
        <f>'BAR BB| Open rates'!AI24*0.9*0.9+25</f>
        <v>33640</v>
      </c>
      <c r="AJ24" s="43">
        <f>'BAR BB| Open rates'!AJ24*0.9*0.9+25</f>
        <v>35422</v>
      </c>
      <c r="AK24" s="43">
        <f>'BAR BB| Open rates'!AK24*0.9*0.9+25</f>
        <v>33640</v>
      </c>
      <c r="AL24" s="43">
        <f>'BAR BB| Open rates'!AL24*0.9*0.9+25</f>
        <v>35422</v>
      </c>
      <c r="AM24" s="43">
        <f>'BAR BB| Open rates'!AM24*0.9*0.9+25</f>
        <v>33640</v>
      </c>
      <c r="AN24" s="43">
        <f>'BAR BB| Open rates'!AN24*0.9*0.9+25</f>
        <v>35422</v>
      </c>
      <c r="AO24" s="43">
        <f>'BAR BB| Open rates'!AO24*0.9*0.9+25</f>
        <v>33640</v>
      </c>
      <c r="AP24" s="43">
        <f>'BAR BB| Open rates'!AP24*0.9*0.9+25</f>
        <v>32263</v>
      </c>
      <c r="AQ24" s="43">
        <f>'BAR BB| Open rates'!AQ24*0.9*0.9+25</f>
        <v>30643</v>
      </c>
      <c r="AR24" s="43">
        <f>'BAR BB| Open rates'!AR24*0.9*0.9+25</f>
        <v>32263</v>
      </c>
      <c r="AS24" s="43">
        <f>'BAR BB| Open rates'!AS24*0.9*0.9+25</f>
        <v>30643</v>
      </c>
      <c r="AT24" s="43">
        <f>'BAR BB| Open rates'!AT24*0.9*0.9+25</f>
        <v>32263</v>
      </c>
      <c r="AU24" s="43">
        <f>'BAR BB| Open rates'!AU24*0.9*0.9+25</f>
        <v>30643</v>
      </c>
      <c r="AV24" s="43">
        <f>'BAR BB| Open rates'!AV24*0.9*0.9+25</f>
        <v>32263</v>
      </c>
      <c r="AW24" s="43">
        <f>'BAR BB| Open rates'!AW24*0.9*0.9+25</f>
        <v>30643</v>
      </c>
      <c r="AX24" s="43">
        <f>'BAR BB| Open rates'!AX24*0.9*0.9+25</f>
        <v>32263</v>
      </c>
      <c r="AY24" s="43">
        <f>'BAR BB| Open rates'!AY24*0.9*0.9+25</f>
        <v>33640</v>
      </c>
      <c r="AZ24" s="43">
        <f>'BAR BB| Open rates'!AZ24*0.9*0.9+25</f>
        <v>35422</v>
      </c>
      <c r="BA24" s="43">
        <f>'BAR BB| Open rates'!BA24*0.9*0.9+25</f>
        <v>29833</v>
      </c>
      <c r="BB24" s="43">
        <f>'BAR BB| Open rates'!BB24*0.9*0.9+25</f>
        <v>28213</v>
      </c>
      <c r="BC24" s="43">
        <f>'BAR BB| Open rates'!BC24*0.9*0.9+25</f>
        <v>29023</v>
      </c>
      <c r="BD24" s="43">
        <f>'BAR BB| Open rates'!BD24*0.9*0.9+25</f>
        <v>28213</v>
      </c>
      <c r="BE24" s="43">
        <f>'BAR BB| Open rates'!BE24*0.9*0.9+25</f>
        <v>29023</v>
      </c>
      <c r="BF24" s="43">
        <f>'BAR BB| Open rates'!BF24*0.9*0.9+25</f>
        <v>28213</v>
      </c>
      <c r="BG24" s="43">
        <f>'BAR BB| Open rates'!BG24*0.9*0.9+25</f>
        <v>29023</v>
      </c>
      <c r="BH24" s="43">
        <f>'BAR BB| Open rates'!BH24*0.9*0.9+25</f>
        <v>28213</v>
      </c>
      <c r="BI24" s="43">
        <f>'BAR BB| Open rates'!BI24*0.9*0.9+25</f>
        <v>28213</v>
      </c>
      <c r="BJ24" s="43">
        <f>'BAR BB| Open rates'!BJ24*0.9*0.9+25</f>
        <v>29023</v>
      </c>
      <c r="BK24" s="43">
        <f>'BAR BB| Open rates'!BK24*0.9*0.9+25</f>
        <v>28213</v>
      </c>
      <c r="BL24" s="43">
        <f>'BAR BB| Open rates'!BL24*0.9*0.9+25</f>
        <v>29023</v>
      </c>
      <c r="BM24" s="43">
        <f>'BAR BB| Open rates'!BM24*0.9*0.9+25</f>
        <v>28213</v>
      </c>
      <c r="BN24" s="43">
        <f>'BAR BB| Open rates'!BN24*0.9*0.9+25</f>
        <v>29023</v>
      </c>
      <c r="BO24" s="43">
        <f>'BAR BB| Open rates'!BO24*0.9*0.9+25</f>
        <v>32020</v>
      </c>
      <c r="BP24" s="43">
        <f>'BAR BB| Open rates'!BP24*0.9*0.9+25</f>
        <v>33802</v>
      </c>
    </row>
    <row r="25" spans="1:68" s="36" customFormat="1" ht="12" customHeight="1" x14ac:dyDescent="0.2">
      <c r="A25" s="237">
        <v>2</v>
      </c>
      <c r="B25" s="43">
        <f>'BAR BB| Open rates'!B25*0.9*0.9+25</f>
        <v>32263</v>
      </c>
      <c r="C25" s="43">
        <f>'BAR BB| Open rates'!C25*0.9*0.9+25</f>
        <v>31453</v>
      </c>
      <c r="D25" s="43">
        <f>'BAR BB| Open rates'!D25*0.9*0.9+25</f>
        <v>32263</v>
      </c>
      <c r="E25" s="43">
        <f>'BAR BB| Open rates'!E25*0.9*0.9+25</f>
        <v>31453</v>
      </c>
      <c r="F25" s="43">
        <f>'BAR BB| Open rates'!F25*0.9*0.9+25</f>
        <v>34450</v>
      </c>
      <c r="G25" s="43">
        <f>'BAR BB| Open rates'!G25*0.9*0.9+25</f>
        <v>32263</v>
      </c>
      <c r="H25" s="43">
        <f>'BAR BB| Open rates'!H25*0.9*0.9+25</f>
        <v>38743</v>
      </c>
      <c r="I25" s="43">
        <f>'BAR BB| Open rates'!I25*0.9*0.9+25</f>
        <v>44332</v>
      </c>
      <c r="J25" s="43">
        <f>'BAR BB| Open rates'!J25*0.9*0.9+25</f>
        <v>59803</v>
      </c>
      <c r="K25" s="43">
        <f>'BAR BB| Open rates'!K25*0.9*0.9+25</f>
        <v>40930</v>
      </c>
      <c r="L25" s="43">
        <f>'BAR BB| Open rates'!L25*0.9*0.9+25</f>
        <v>42712</v>
      </c>
      <c r="M25" s="43">
        <f>'BAR BB| Open rates'!M25*0.9*0.9+25</f>
        <v>40930</v>
      </c>
      <c r="N25" s="43">
        <f>'BAR BB| Open rates'!N25*0.9*0.9+25</f>
        <v>44332</v>
      </c>
      <c r="O25" s="43">
        <f>'BAR BB| Open rates'!O25*0.9*0.9+25</f>
        <v>45952</v>
      </c>
      <c r="P25" s="43">
        <f>'BAR BB| Open rates'!P25*0.9*0.9+25</f>
        <v>44332</v>
      </c>
      <c r="Q25" s="43">
        <f>'BAR BB| Open rates'!Q25*0.9*0.9+25</f>
        <v>45952</v>
      </c>
      <c r="R25" s="43">
        <f>'BAR BB| Open rates'!R25*0.9*0.9+25</f>
        <v>44332</v>
      </c>
      <c r="S25" s="43">
        <f>'BAR BB| Open rates'!S25*0.9*0.9+25</f>
        <v>45952</v>
      </c>
      <c r="T25" s="43">
        <f>'BAR BB| Open rates'!T25*0.9*0.9+25</f>
        <v>44332</v>
      </c>
      <c r="U25" s="43">
        <f>'BAR BB| Open rates'!U25*0.9*0.9+25</f>
        <v>45952</v>
      </c>
      <c r="V25" s="43">
        <f>'BAR BB| Open rates'!V25*0.9*0.9+25</f>
        <v>44332</v>
      </c>
      <c r="W25" s="43">
        <f>'BAR BB| Open rates'!W25*0.9*0.9+25</f>
        <v>45952</v>
      </c>
      <c r="X25" s="43">
        <f>'BAR BB| Open rates'!X25*0.9*0.9+25</f>
        <v>44332</v>
      </c>
      <c r="Y25" s="43">
        <f>'BAR BB| Open rates'!Y25*0.9*0.9+25</f>
        <v>45952</v>
      </c>
      <c r="Z25" s="43">
        <f>'BAR BB| Open rates'!Z25*0.9*0.9+25</f>
        <v>44332</v>
      </c>
      <c r="AA25" s="43">
        <f>'BAR BB| Open rates'!AA25*0.9*0.9+25</f>
        <v>45952</v>
      </c>
      <c r="AB25" s="43">
        <f>'BAR BB| Open rates'!AB25*0.9*0.9+25</f>
        <v>44332</v>
      </c>
      <c r="AC25" s="43">
        <f>'BAR BB| Open rates'!AC25*0.9*0.9+25</f>
        <v>45952</v>
      </c>
      <c r="AD25" s="43">
        <f>'BAR BB| Open rates'!AD25*0.9*0.9+25</f>
        <v>40930</v>
      </c>
      <c r="AE25" s="43">
        <f>'BAR BB| Open rates'!AE25*0.9*0.9+25</f>
        <v>42712</v>
      </c>
      <c r="AF25" s="43">
        <f>'BAR BB| Open rates'!AF25*0.9*0.9+25</f>
        <v>40930</v>
      </c>
      <c r="AG25" s="43">
        <f>'BAR BB| Open rates'!AG25*0.9*0.9+25</f>
        <v>37852</v>
      </c>
      <c r="AH25" s="43">
        <f>'BAR BB| Open rates'!AH25*0.9*0.9+25</f>
        <v>37852</v>
      </c>
      <c r="AI25" s="43">
        <f>'BAR BB| Open rates'!AI25*0.9*0.9+25</f>
        <v>36070</v>
      </c>
      <c r="AJ25" s="43">
        <f>'BAR BB| Open rates'!AJ25*0.9*0.9+25</f>
        <v>37852</v>
      </c>
      <c r="AK25" s="43">
        <f>'BAR BB| Open rates'!AK25*0.9*0.9+25</f>
        <v>36070</v>
      </c>
      <c r="AL25" s="43">
        <f>'BAR BB| Open rates'!AL25*0.9*0.9+25</f>
        <v>37852</v>
      </c>
      <c r="AM25" s="43">
        <f>'BAR BB| Open rates'!AM25*0.9*0.9+25</f>
        <v>36070</v>
      </c>
      <c r="AN25" s="43">
        <f>'BAR BB| Open rates'!AN25*0.9*0.9+25</f>
        <v>37852</v>
      </c>
      <c r="AO25" s="43">
        <f>'BAR BB| Open rates'!AO25*0.9*0.9+25</f>
        <v>36070</v>
      </c>
      <c r="AP25" s="43">
        <f>'BAR BB| Open rates'!AP25*0.9*0.9+25</f>
        <v>34693</v>
      </c>
      <c r="AQ25" s="43">
        <f>'BAR BB| Open rates'!AQ25*0.9*0.9+25</f>
        <v>33073</v>
      </c>
      <c r="AR25" s="43">
        <f>'BAR BB| Open rates'!AR25*0.9*0.9+25</f>
        <v>34693</v>
      </c>
      <c r="AS25" s="43">
        <f>'BAR BB| Open rates'!AS25*0.9*0.9+25</f>
        <v>33073</v>
      </c>
      <c r="AT25" s="43">
        <f>'BAR BB| Open rates'!AT25*0.9*0.9+25</f>
        <v>34693</v>
      </c>
      <c r="AU25" s="43">
        <f>'BAR BB| Open rates'!AU25*0.9*0.9+25</f>
        <v>33073</v>
      </c>
      <c r="AV25" s="43">
        <f>'BAR BB| Open rates'!AV25*0.9*0.9+25</f>
        <v>34693</v>
      </c>
      <c r="AW25" s="43">
        <f>'BAR BB| Open rates'!AW25*0.9*0.9+25</f>
        <v>33073</v>
      </c>
      <c r="AX25" s="43">
        <f>'BAR BB| Open rates'!AX25*0.9*0.9+25</f>
        <v>34693</v>
      </c>
      <c r="AY25" s="43">
        <f>'BAR BB| Open rates'!AY25*0.9*0.9+25</f>
        <v>36070</v>
      </c>
      <c r="AZ25" s="43">
        <f>'BAR BB| Open rates'!AZ25*0.9*0.9+25</f>
        <v>37852</v>
      </c>
      <c r="BA25" s="43">
        <f>'BAR BB| Open rates'!BA25*0.9*0.9+25</f>
        <v>32263</v>
      </c>
      <c r="BB25" s="43">
        <f>'BAR BB| Open rates'!BB25*0.9*0.9+25</f>
        <v>30643</v>
      </c>
      <c r="BC25" s="43">
        <f>'BAR BB| Open rates'!BC25*0.9*0.9+25</f>
        <v>31453</v>
      </c>
      <c r="BD25" s="43">
        <f>'BAR BB| Open rates'!BD25*0.9*0.9+25</f>
        <v>30643</v>
      </c>
      <c r="BE25" s="43">
        <f>'BAR BB| Open rates'!BE25*0.9*0.9+25</f>
        <v>31453</v>
      </c>
      <c r="BF25" s="43">
        <f>'BAR BB| Open rates'!BF25*0.9*0.9+25</f>
        <v>30643</v>
      </c>
      <c r="BG25" s="43">
        <f>'BAR BB| Open rates'!BG25*0.9*0.9+25</f>
        <v>31453</v>
      </c>
      <c r="BH25" s="43">
        <f>'BAR BB| Open rates'!BH25*0.9*0.9+25</f>
        <v>30643</v>
      </c>
      <c r="BI25" s="43">
        <f>'BAR BB| Open rates'!BI25*0.9*0.9+25</f>
        <v>30643</v>
      </c>
      <c r="BJ25" s="43">
        <f>'BAR BB| Open rates'!BJ25*0.9*0.9+25</f>
        <v>31453</v>
      </c>
      <c r="BK25" s="43">
        <f>'BAR BB| Open rates'!BK25*0.9*0.9+25</f>
        <v>30643</v>
      </c>
      <c r="BL25" s="43">
        <f>'BAR BB| Open rates'!BL25*0.9*0.9+25</f>
        <v>31453</v>
      </c>
      <c r="BM25" s="43">
        <f>'BAR BB| Open rates'!BM25*0.9*0.9+25</f>
        <v>30643</v>
      </c>
      <c r="BN25" s="43">
        <f>'BAR BB| Open rates'!BN25*0.9*0.9+25</f>
        <v>31453</v>
      </c>
      <c r="BO25" s="43">
        <f>'BAR BB| Open rates'!BO25*0.9*0.9+25</f>
        <v>34450</v>
      </c>
      <c r="BP25" s="43">
        <f>'BAR BB| Open rates'!BP25*0.9*0.9+25</f>
        <v>36232</v>
      </c>
    </row>
    <row r="26" spans="1:68" s="36" customFormat="1" ht="12" customHeight="1" x14ac:dyDescent="0.2">
      <c r="A26" s="237">
        <v>3</v>
      </c>
      <c r="B26" s="43">
        <f>'BAR BB| Open rates'!B26*0.9*0.9+25</f>
        <v>34693</v>
      </c>
      <c r="C26" s="43">
        <f>'BAR BB| Open rates'!C26*0.9*0.9+25</f>
        <v>33883</v>
      </c>
      <c r="D26" s="43">
        <f>'BAR BB| Open rates'!D26*0.9*0.9+25</f>
        <v>34693</v>
      </c>
      <c r="E26" s="43">
        <f>'BAR BB| Open rates'!E26*0.9*0.9+25</f>
        <v>33883</v>
      </c>
      <c r="F26" s="43">
        <f>'BAR BB| Open rates'!F26*0.9*0.9+25</f>
        <v>36880</v>
      </c>
      <c r="G26" s="43">
        <f>'BAR BB| Open rates'!G26*0.9*0.9+25</f>
        <v>34693</v>
      </c>
      <c r="H26" s="43">
        <f>'BAR BB| Open rates'!H26*0.9*0.9+25</f>
        <v>41173</v>
      </c>
      <c r="I26" s="43">
        <f>'BAR BB| Open rates'!I26*0.9*0.9+25</f>
        <v>46762</v>
      </c>
      <c r="J26" s="43">
        <f>'BAR BB| Open rates'!J26*0.9*0.9+25</f>
        <v>62233</v>
      </c>
      <c r="K26" s="43">
        <f>'BAR BB| Open rates'!K26*0.9*0.9+25</f>
        <v>43360</v>
      </c>
      <c r="L26" s="43">
        <f>'BAR BB| Open rates'!L26*0.9*0.9+25</f>
        <v>45142</v>
      </c>
      <c r="M26" s="43">
        <f>'BAR BB| Open rates'!M26*0.9*0.9+25</f>
        <v>43360</v>
      </c>
      <c r="N26" s="43">
        <f>'BAR BB| Open rates'!N26*0.9*0.9+25</f>
        <v>46762</v>
      </c>
      <c r="O26" s="43">
        <f>'BAR BB| Open rates'!O26*0.9*0.9+25</f>
        <v>48382</v>
      </c>
      <c r="P26" s="43">
        <f>'BAR BB| Open rates'!P26*0.9*0.9+25</f>
        <v>46762</v>
      </c>
      <c r="Q26" s="43">
        <f>'BAR BB| Open rates'!Q26*0.9*0.9+25</f>
        <v>48382</v>
      </c>
      <c r="R26" s="43">
        <f>'BAR BB| Open rates'!R26*0.9*0.9+25</f>
        <v>46762</v>
      </c>
      <c r="S26" s="43">
        <f>'BAR BB| Open rates'!S26*0.9*0.9+25</f>
        <v>48382</v>
      </c>
      <c r="T26" s="43">
        <f>'BAR BB| Open rates'!T26*0.9*0.9+25</f>
        <v>46762</v>
      </c>
      <c r="U26" s="43">
        <f>'BAR BB| Open rates'!U26*0.9*0.9+25</f>
        <v>48382</v>
      </c>
      <c r="V26" s="43">
        <f>'BAR BB| Open rates'!V26*0.9*0.9+25</f>
        <v>46762</v>
      </c>
      <c r="W26" s="43">
        <f>'BAR BB| Open rates'!W26*0.9*0.9+25</f>
        <v>48382</v>
      </c>
      <c r="X26" s="43">
        <f>'BAR BB| Open rates'!X26*0.9*0.9+25</f>
        <v>46762</v>
      </c>
      <c r="Y26" s="43">
        <f>'BAR BB| Open rates'!Y26*0.9*0.9+25</f>
        <v>48382</v>
      </c>
      <c r="Z26" s="43">
        <f>'BAR BB| Open rates'!Z26*0.9*0.9+25</f>
        <v>46762</v>
      </c>
      <c r="AA26" s="43">
        <f>'BAR BB| Open rates'!AA26*0.9*0.9+25</f>
        <v>48382</v>
      </c>
      <c r="AB26" s="43">
        <f>'BAR BB| Open rates'!AB26*0.9*0.9+25</f>
        <v>46762</v>
      </c>
      <c r="AC26" s="43">
        <f>'BAR BB| Open rates'!AC26*0.9*0.9+25</f>
        <v>48382</v>
      </c>
      <c r="AD26" s="43">
        <f>'BAR BB| Open rates'!AD26*0.9*0.9+25</f>
        <v>43360</v>
      </c>
      <c r="AE26" s="43">
        <f>'BAR BB| Open rates'!AE26*0.9*0.9+25</f>
        <v>45142</v>
      </c>
      <c r="AF26" s="43">
        <f>'BAR BB| Open rates'!AF26*0.9*0.9+25</f>
        <v>43360</v>
      </c>
      <c r="AG26" s="43">
        <f>'BAR BB| Open rates'!AG26*0.9*0.9+25</f>
        <v>40282</v>
      </c>
      <c r="AH26" s="43">
        <f>'BAR BB| Open rates'!AH26*0.9*0.9+25</f>
        <v>40282</v>
      </c>
      <c r="AI26" s="43">
        <f>'BAR BB| Open rates'!AI26*0.9*0.9+25</f>
        <v>38500</v>
      </c>
      <c r="AJ26" s="43">
        <f>'BAR BB| Open rates'!AJ26*0.9*0.9+25</f>
        <v>40282</v>
      </c>
      <c r="AK26" s="43">
        <f>'BAR BB| Open rates'!AK26*0.9*0.9+25</f>
        <v>38500</v>
      </c>
      <c r="AL26" s="43">
        <f>'BAR BB| Open rates'!AL26*0.9*0.9+25</f>
        <v>40282</v>
      </c>
      <c r="AM26" s="43">
        <f>'BAR BB| Open rates'!AM26*0.9*0.9+25</f>
        <v>38500</v>
      </c>
      <c r="AN26" s="43">
        <f>'BAR BB| Open rates'!AN26*0.9*0.9+25</f>
        <v>40282</v>
      </c>
      <c r="AO26" s="43">
        <f>'BAR BB| Open rates'!AO26*0.9*0.9+25</f>
        <v>38500</v>
      </c>
      <c r="AP26" s="43">
        <f>'BAR BB| Open rates'!AP26*0.9*0.9+25</f>
        <v>37123</v>
      </c>
      <c r="AQ26" s="43">
        <f>'BAR BB| Open rates'!AQ26*0.9*0.9+25</f>
        <v>35503</v>
      </c>
      <c r="AR26" s="43">
        <f>'BAR BB| Open rates'!AR26*0.9*0.9+25</f>
        <v>37123</v>
      </c>
      <c r="AS26" s="43">
        <f>'BAR BB| Open rates'!AS26*0.9*0.9+25</f>
        <v>35503</v>
      </c>
      <c r="AT26" s="43">
        <f>'BAR BB| Open rates'!AT26*0.9*0.9+25</f>
        <v>37123</v>
      </c>
      <c r="AU26" s="43">
        <f>'BAR BB| Open rates'!AU26*0.9*0.9+25</f>
        <v>35503</v>
      </c>
      <c r="AV26" s="43">
        <f>'BAR BB| Open rates'!AV26*0.9*0.9+25</f>
        <v>37123</v>
      </c>
      <c r="AW26" s="43">
        <f>'BAR BB| Open rates'!AW26*0.9*0.9+25</f>
        <v>35503</v>
      </c>
      <c r="AX26" s="43">
        <f>'BAR BB| Open rates'!AX26*0.9*0.9+25</f>
        <v>37123</v>
      </c>
      <c r="AY26" s="43">
        <f>'BAR BB| Open rates'!AY26*0.9*0.9+25</f>
        <v>38500</v>
      </c>
      <c r="AZ26" s="43">
        <f>'BAR BB| Open rates'!AZ26*0.9*0.9+25</f>
        <v>40282</v>
      </c>
      <c r="BA26" s="43">
        <f>'BAR BB| Open rates'!BA26*0.9*0.9+25</f>
        <v>34693</v>
      </c>
      <c r="BB26" s="43">
        <f>'BAR BB| Open rates'!BB26*0.9*0.9+25</f>
        <v>33073</v>
      </c>
      <c r="BC26" s="43">
        <f>'BAR BB| Open rates'!BC26*0.9*0.9+25</f>
        <v>33883</v>
      </c>
      <c r="BD26" s="43">
        <f>'BAR BB| Open rates'!BD26*0.9*0.9+25</f>
        <v>33073</v>
      </c>
      <c r="BE26" s="43">
        <f>'BAR BB| Open rates'!BE26*0.9*0.9+25</f>
        <v>33883</v>
      </c>
      <c r="BF26" s="43">
        <f>'BAR BB| Open rates'!BF26*0.9*0.9+25</f>
        <v>33073</v>
      </c>
      <c r="BG26" s="43">
        <f>'BAR BB| Open rates'!BG26*0.9*0.9+25</f>
        <v>33883</v>
      </c>
      <c r="BH26" s="43">
        <f>'BAR BB| Open rates'!BH26*0.9*0.9+25</f>
        <v>33073</v>
      </c>
      <c r="BI26" s="43">
        <f>'BAR BB| Open rates'!BI26*0.9*0.9+25</f>
        <v>33073</v>
      </c>
      <c r="BJ26" s="43">
        <f>'BAR BB| Open rates'!BJ26*0.9*0.9+25</f>
        <v>33883</v>
      </c>
      <c r="BK26" s="43">
        <f>'BAR BB| Open rates'!BK26*0.9*0.9+25</f>
        <v>33073</v>
      </c>
      <c r="BL26" s="43">
        <f>'BAR BB| Open rates'!BL26*0.9*0.9+25</f>
        <v>33883</v>
      </c>
      <c r="BM26" s="43">
        <f>'BAR BB| Open rates'!BM26*0.9*0.9+25</f>
        <v>33073</v>
      </c>
      <c r="BN26" s="43">
        <f>'BAR BB| Open rates'!BN26*0.9*0.9+25</f>
        <v>33883</v>
      </c>
      <c r="BO26" s="43">
        <f>'BAR BB| Open rates'!BO26*0.9*0.9+25</f>
        <v>36880</v>
      </c>
      <c r="BP26" s="43">
        <f>'BAR BB| Open rates'!BP26*0.9*0.9+25</f>
        <v>38662</v>
      </c>
    </row>
    <row r="27" spans="1:68" s="36" customFormat="1" ht="12" customHeight="1" x14ac:dyDescent="0.2">
      <c r="A27" s="237">
        <v>4</v>
      </c>
      <c r="B27" s="43">
        <f>'BAR BB| Open rates'!B27*0.9*0.9+25</f>
        <v>37123</v>
      </c>
      <c r="C27" s="43">
        <f>'BAR BB| Open rates'!C27*0.9*0.9+25</f>
        <v>36313</v>
      </c>
      <c r="D27" s="43">
        <f>'BAR BB| Open rates'!D27*0.9*0.9+25</f>
        <v>37123</v>
      </c>
      <c r="E27" s="43">
        <f>'BAR BB| Open rates'!E27*0.9*0.9+25</f>
        <v>36313</v>
      </c>
      <c r="F27" s="43">
        <f>'BAR BB| Open rates'!F27*0.9*0.9+25</f>
        <v>39310</v>
      </c>
      <c r="G27" s="43">
        <f>'BAR BB| Open rates'!G27*0.9*0.9+25</f>
        <v>37123</v>
      </c>
      <c r="H27" s="43">
        <f>'BAR BB| Open rates'!H27*0.9*0.9+25</f>
        <v>43603</v>
      </c>
      <c r="I27" s="43">
        <f>'BAR BB| Open rates'!I27*0.9*0.9+25</f>
        <v>49192</v>
      </c>
      <c r="J27" s="43">
        <f>'BAR BB| Open rates'!J27*0.9*0.9+25</f>
        <v>64663</v>
      </c>
      <c r="K27" s="43">
        <f>'BAR BB| Open rates'!K27*0.9*0.9+25</f>
        <v>45790</v>
      </c>
      <c r="L27" s="43">
        <f>'BAR BB| Open rates'!L27*0.9*0.9+25</f>
        <v>47572</v>
      </c>
      <c r="M27" s="43">
        <f>'BAR BB| Open rates'!M27*0.9*0.9+25</f>
        <v>45790</v>
      </c>
      <c r="N27" s="43">
        <f>'BAR BB| Open rates'!N27*0.9*0.9+25</f>
        <v>49192</v>
      </c>
      <c r="O27" s="43">
        <f>'BAR BB| Open rates'!O27*0.9*0.9+25</f>
        <v>50812</v>
      </c>
      <c r="P27" s="43">
        <f>'BAR BB| Open rates'!P27*0.9*0.9+25</f>
        <v>49192</v>
      </c>
      <c r="Q27" s="43">
        <f>'BAR BB| Open rates'!Q27*0.9*0.9+25</f>
        <v>50812</v>
      </c>
      <c r="R27" s="43">
        <f>'BAR BB| Open rates'!R27*0.9*0.9+25</f>
        <v>49192</v>
      </c>
      <c r="S27" s="43">
        <f>'BAR BB| Open rates'!S27*0.9*0.9+25</f>
        <v>50812</v>
      </c>
      <c r="T27" s="43">
        <f>'BAR BB| Open rates'!T27*0.9*0.9+25</f>
        <v>49192</v>
      </c>
      <c r="U27" s="43">
        <f>'BAR BB| Open rates'!U27*0.9*0.9+25</f>
        <v>50812</v>
      </c>
      <c r="V27" s="43">
        <f>'BAR BB| Open rates'!V27*0.9*0.9+25</f>
        <v>49192</v>
      </c>
      <c r="W27" s="43">
        <f>'BAR BB| Open rates'!W27*0.9*0.9+25</f>
        <v>50812</v>
      </c>
      <c r="X27" s="43">
        <f>'BAR BB| Open rates'!X27*0.9*0.9+25</f>
        <v>49192</v>
      </c>
      <c r="Y27" s="43">
        <f>'BAR BB| Open rates'!Y27*0.9*0.9+25</f>
        <v>50812</v>
      </c>
      <c r="Z27" s="43">
        <f>'BAR BB| Open rates'!Z27*0.9*0.9+25</f>
        <v>49192</v>
      </c>
      <c r="AA27" s="43">
        <f>'BAR BB| Open rates'!AA27*0.9*0.9+25</f>
        <v>50812</v>
      </c>
      <c r="AB27" s="43">
        <f>'BAR BB| Open rates'!AB27*0.9*0.9+25</f>
        <v>49192</v>
      </c>
      <c r="AC27" s="43">
        <f>'BAR BB| Open rates'!AC27*0.9*0.9+25</f>
        <v>50812</v>
      </c>
      <c r="AD27" s="43">
        <f>'BAR BB| Open rates'!AD27*0.9*0.9+25</f>
        <v>45790</v>
      </c>
      <c r="AE27" s="43">
        <f>'BAR BB| Open rates'!AE27*0.9*0.9+25</f>
        <v>47572</v>
      </c>
      <c r="AF27" s="43">
        <f>'BAR BB| Open rates'!AF27*0.9*0.9+25</f>
        <v>45790</v>
      </c>
      <c r="AG27" s="43">
        <f>'BAR BB| Open rates'!AG27*0.9*0.9+25</f>
        <v>42712</v>
      </c>
      <c r="AH27" s="43">
        <f>'BAR BB| Open rates'!AH27*0.9*0.9+25</f>
        <v>42712</v>
      </c>
      <c r="AI27" s="43">
        <f>'BAR BB| Open rates'!AI27*0.9*0.9+25</f>
        <v>40930</v>
      </c>
      <c r="AJ27" s="43">
        <f>'BAR BB| Open rates'!AJ27*0.9*0.9+25</f>
        <v>42712</v>
      </c>
      <c r="AK27" s="43">
        <f>'BAR BB| Open rates'!AK27*0.9*0.9+25</f>
        <v>40930</v>
      </c>
      <c r="AL27" s="43">
        <f>'BAR BB| Open rates'!AL27*0.9*0.9+25</f>
        <v>42712</v>
      </c>
      <c r="AM27" s="43">
        <f>'BAR BB| Open rates'!AM27*0.9*0.9+25</f>
        <v>40930</v>
      </c>
      <c r="AN27" s="43">
        <f>'BAR BB| Open rates'!AN27*0.9*0.9+25</f>
        <v>42712</v>
      </c>
      <c r="AO27" s="43">
        <f>'BAR BB| Open rates'!AO27*0.9*0.9+25</f>
        <v>40930</v>
      </c>
      <c r="AP27" s="43">
        <f>'BAR BB| Open rates'!AP27*0.9*0.9+25</f>
        <v>39553</v>
      </c>
      <c r="AQ27" s="43">
        <f>'BAR BB| Open rates'!AQ27*0.9*0.9+25</f>
        <v>37933</v>
      </c>
      <c r="AR27" s="43">
        <f>'BAR BB| Open rates'!AR27*0.9*0.9+25</f>
        <v>39553</v>
      </c>
      <c r="AS27" s="43">
        <f>'BAR BB| Open rates'!AS27*0.9*0.9+25</f>
        <v>37933</v>
      </c>
      <c r="AT27" s="43">
        <f>'BAR BB| Open rates'!AT27*0.9*0.9+25</f>
        <v>39553</v>
      </c>
      <c r="AU27" s="43">
        <f>'BAR BB| Open rates'!AU27*0.9*0.9+25</f>
        <v>37933</v>
      </c>
      <c r="AV27" s="43">
        <f>'BAR BB| Open rates'!AV27*0.9*0.9+25</f>
        <v>39553</v>
      </c>
      <c r="AW27" s="43">
        <f>'BAR BB| Open rates'!AW27*0.9*0.9+25</f>
        <v>37933</v>
      </c>
      <c r="AX27" s="43">
        <f>'BAR BB| Open rates'!AX27*0.9*0.9+25</f>
        <v>39553</v>
      </c>
      <c r="AY27" s="43">
        <f>'BAR BB| Open rates'!AY27*0.9*0.9+25</f>
        <v>40930</v>
      </c>
      <c r="AZ27" s="43">
        <f>'BAR BB| Open rates'!AZ27*0.9*0.9+25</f>
        <v>42712</v>
      </c>
      <c r="BA27" s="43">
        <f>'BAR BB| Open rates'!BA27*0.9*0.9+25</f>
        <v>37123</v>
      </c>
      <c r="BB27" s="43">
        <f>'BAR BB| Open rates'!BB27*0.9*0.9+25</f>
        <v>35503</v>
      </c>
      <c r="BC27" s="43">
        <f>'BAR BB| Open rates'!BC27*0.9*0.9+25</f>
        <v>36313</v>
      </c>
      <c r="BD27" s="43">
        <f>'BAR BB| Open rates'!BD27*0.9*0.9+25</f>
        <v>35503</v>
      </c>
      <c r="BE27" s="43">
        <f>'BAR BB| Open rates'!BE27*0.9*0.9+25</f>
        <v>36313</v>
      </c>
      <c r="BF27" s="43">
        <f>'BAR BB| Open rates'!BF27*0.9*0.9+25</f>
        <v>35503</v>
      </c>
      <c r="BG27" s="43">
        <f>'BAR BB| Open rates'!BG27*0.9*0.9+25</f>
        <v>36313</v>
      </c>
      <c r="BH27" s="43">
        <f>'BAR BB| Open rates'!BH27*0.9*0.9+25</f>
        <v>35503</v>
      </c>
      <c r="BI27" s="43">
        <f>'BAR BB| Open rates'!BI27*0.9*0.9+25</f>
        <v>35503</v>
      </c>
      <c r="BJ27" s="43">
        <f>'BAR BB| Open rates'!BJ27*0.9*0.9+25</f>
        <v>36313</v>
      </c>
      <c r="BK27" s="43">
        <f>'BAR BB| Open rates'!BK27*0.9*0.9+25</f>
        <v>35503</v>
      </c>
      <c r="BL27" s="43">
        <f>'BAR BB| Open rates'!BL27*0.9*0.9+25</f>
        <v>36313</v>
      </c>
      <c r="BM27" s="43">
        <f>'BAR BB| Open rates'!BM27*0.9*0.9+25</f>
        <v>35503</v>
      </c>
      <c r="BN27" s="43">
        <f>'BAR BB| Open rates'!BN27*0.9*0.9+25</f>
        <v>36313</v>
      </c>
      <c r="BO27" s="43">
        <f>'BAR BB| Open rates'!BO27*0.9*0.9+25</f>
        <v>39310</v>
      </c>
      <c r="BP27" s="43">
        <f>'BAR BB| Open rates'!BP27*0.9*0.9+25</f>
        <v>41092</v>
      </c>
    </row>
    <row r="28" spans="1:68"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rates'!B29*0.9*0.9+25</f>
        <v>32263</v>
      </c>
      <c r="C29" s="43">
        <f>'BAR BB| Open rates'!C29*0.9*0.9+25</f>
        <v>31453</v>
      </c>
      <c r="D29" s="43">
        <f>'BAR BB| Open rates'!D29*0.9*0.9+25</f>
        <v>32263</v>
      </c>
      <c r="E29" s="43">
        <f>'BAR BB| Open rates'!E29*0.9*0.9+25</f>
        <v>31453</v>
      </c>
      <c r="F29" s="43">
        <f>'BAR BB| Open rates'!F29*0.9*0.9+25</f>
        <v>34450</v>
      </c>
      <c r="G29" s="43">
        <f>'BAR BB| Open rates'!G29*0.9*0.9+25</f>
        <v>32263</v>
      </c>
      <c r="H29" s="43">
        <f>'BAR BB| Open rates'!H29*0.9*0.9+25</f>
        <v>37933</v>
      </c>
      <c r="I29" s="43">
        <f>'BAR BB| Open rates'!I29*0.9*0.9+25</f>
        <v>43522</v>
      </c>
      <c r="J29" s="43">
        <f>'BAR BB| Open rates'!J29*0.9*0.9+25</f>
        <v>58993</v>
      </c>
      <c r="K29" s="43">
        <f>'BAR BB| Open rates'!K29*0.9*0.9+25</f>
        <v>40120</v>
      </c>
      <c r="L29" s="43">
        <f>'BAR BB| Open rates'!L29*0.9*0.9+25</f>
        <v>41902</v>
      </c>
      <c r="M29" s="43">
        <f>'BAR BB| Open rates'!M29*0.9*0.9+25</f>
        <v>40120</v>
      </c>
      <c r="N29" s="43">
        <f>'BAR BB| Open rates'!N29*0.9*0.9+25</f>
        <v>43522</v>
      </c>
      <c r="O29" s="43">
        <f>'BAR BB| Open rates'!O29*0.9*0.9+25</f>
        <v>45142</v>
      </c>
      <c r="P29" s="43">
        <f>'BAR BB| Open rates'!P29*0.9*0.9+25</f>
        <v>43522</v>
      </c>
      <c r="Q29" s="43">
        <f>'BAR BB| Open rates'!Q29*0.9*0.9+25</f>
        <v>45142</v>
      </c>
      <c r="R29" s="43">
        <f>'BAR BB| Open rates'!R29*0.9*0.9+25</f>
        <v>43522</v>
      </c>
      <c r="S29" s="43">
        <f>'BAR BB| Open rates'!S29*0.9*0.9+25</f>
        <v>45142</v>
      </c>
      <c r="T29" s="43">
        <f>'BAR BB| Open rates'!T29*0.9*0.9+25</f>
        <v>43522</v>
      </c>
      <c r="U29" s="43">
        <f>'BAR BB| Open rates'!U29*0.9*0.9+25</f>
        <v>45142</v>
      </c>
      <c r="V29" s="43">
        <f>'BAR BB| Open rates'!V29*0.9*0.9+25</f>
        <v>43522</v>
      </c>
      <c r="W29" s="43">
        <f>'BAR BB| Open rates'!W29*0.9*0.9+25</f>
        <v>45142</v>
      </c>
      <c r="X29" s="43">
        <f>'BAR BB| Open rates'!X29*0.9*0.9+25</f>
        <v>43522</v>
      </c>
      <c r="Y29" s="43">
        <f>'BAR BB| Open rates'!Y29*0.9*0.9+25</f>
        <v>45142</v>
      </c>
      <c r="Z29" s="43">
        <f>'BAR BB| Open rates'!Z29*0.9*0.9+25</f>
        <v>43522</v>
      </c>
      <c r="AA29" s="43">
        <f>'BAR BB| Open rates'!AA29*0.9*0.9+25</f>
        <v>45142</v>
      </c>
      <c r="AB29" s="43">
        <f>'BAR BB| Open rates'!AB29*0.9*0.9+25</f>
        <v>43522</v>
      </c>
      <c r="AC29" s="43">
        <f>'BAR BB| Open rates'!AC29*0.9*0.9+25</f>
        <v>45142</v>
      </c>
      <c r="AD29" s="43">
        <f>'BAR BB| Open rates'!AD29*0.9*0.9+25</f>
        <v>40120</v>
      </c>
      <c r="AE29" s="43">
        <f>'BAR BB| Open rates'!AE29*0.9*0.9+25</f>
        <v>41902</v>
      </c>
      <c r="AF29" s="43">
        <f>'BAR BB| Open rates'!AF29*0.9*0.9+25</f>
        <v>40120</v>
      </c>
      <c r="AG29" s="43">
        <f>'BAR BB| Open rates'!AG29*0.9*0.9+25</f>
        <v>38662</v>
      </c>
      <c r="AH29" s="43">
        <f>'BAR BB| Open rates'!AH29*0.9*0.9+25</f>
        <v>38662</v>
      </c>
      <c r="AI29" s="43">
        <f>'BAR BB| Open rates'!AI29*0.9*0.9+25</f>
        <v>36880</v>
      </c>
      <c r="AJ29" s="43">
        <f>'BAR BB| Open rates'!AJ29*0.9*0.9+25</f>
        <v>38662</v>
      </c>
      <c r="AK29" s="43">
        <f>'BAR BB| Open rates'!AK29*0.9*0.9+25</f>
        <v>36880</v>
      </c>
      <c r="AL29" s="43">
        <f>'BAR BB| Open rates'!AL29*0.9*0.9+25</f>
        <v>38662</v>
      </c>
      <c r="AM29" s="43">
        <f>'BAR BB| Open rates'!AM29*0.9*0.9+25</f>
        <v>36880</v>
      </c>
      <c r="AN29" s="43">
        <f>'BAR BB| Open rates'!AN29*0.9*0.9+25</f>
        <v>38662</v>
      </c>
      <c r="AO29" s="43">
        <f>'BAR BB| Open rates'!AO29*0.9*0.9+25</f>
        <v>36880</v>
      </c>
      <c r="AP29" s="43">
        <f>'BAR BB| Open rates'!AP29*0.9*0.9+25</f>
        <v>33883</v>
      </c>
      <c r="AQ29" s="43">
        <f>'BAR BB| Open rates'!AQ29*0.9*0.9+25</f>
        <v>32263</v>
      </c>
      <c r="AR29" s="43">
        <f>'BAR BB| Open rates'!AR29*0.9*0.9+25</f>
        <v>33883</v>
      </c>
      <c r="AS29" s="43">
        <f>'BAR BB| Open rates'!AS29*0.9*0.9+25</f>
        <v>32263</v>
      </c>
      <c r="AT29" s="43">
        <f>'BAR BB| Open rates'!AT29*0.9*0.9+25</f>
        <v>33883</v>
      </c>
      <c r="AU29" s="43">
        <f>'BAR BB| Open rates'!AU29*0.9*0.9+25</f>
        <v>32263</v>
      </c>
      <c r="AV29" s="43">
        <f>'BAR BB| Open rates'!AV29*0.9*0.9+25</f>
        <v>33883</v>
      </c>
      <c r="AW29" s="43">
        <f>'BAR BB| Open rates'!AW29*0.9*0.9+25</f>
        <v>32263</v>
      </c>
      <c r="AX29" s="43">
        <f>'BAR BB| Open rates'!AX29*0.9*0.9+25</f>
        <v>33883</v>
      </c>
      <c r="AY29" s="43">
        <f>'BAR BB| Open rates'!AY29*0.9*0.9+25</f>
        <v>35260</v>
      </c>
      <c r="AZ29" s="43">
        <f>'BAR BB| Open rates'!AZ29*0.9*0.9+25</f>
        <v>37042</v>
      </c>
      <c r="BA29" s="43">
        <f>'BAR BB| Open rates'!BA29*0.9*0.9+25</f>
        <v>31453</v>
      </c>
      <c r="BB29" s="43">
        <f>'BAR BB| Open rates'!BB29*0.9*0.9+25</f>
        <v>30643</v>
      </c>
      <c r="BC29" s="43">
        <f>'BAR BB| Open rates'!BC29*0.9*0.9+25</f>
        <v>31453</v>
      </c>
      <c r="BD29" s="43">
        <f>'BAR BB| Open rates'!BD29*0.9*0.9+25</f>
        <v>30643</v>
      </c>
      <c r="BE29" s="43">
        <f>'BAR BB| Open rates'!BE29*0.9*0.9+25</f>
        <v>31453</v>
      </c>
      <c r="BF29" s="43">
        <f>'BAR BB| Open rates'!BF29*0.9*0.9+25</f>
        <v>30643</v>
      </c>
      <c r="BG29" s="43">
        <f>'BAR BB| Open rates'!BG29*0.9*0.9+25</f>
        <v>31453</v>
      </c>
      <c r="BH29" s="43">
        <f>'BAR BB| Open rates'!BH29*0.9*0.9+25</f>
        <v>30643</v>
      </c>
      <c r="BI29" s="43">
        <f>'BAR BB| Open rates'!BI29*0.9*0.9+25</f>
        <v>30643</v>
      </c>
      <c r="BJ29" s="43">
        <f>'BAR BB| Open rates'!BJ29*0.9*0.9+25</f>
        <v>31453</v>
      </c>
      <c r="BK29" s="43">
        <f>'BAR BB| Open rates'!BK29*0.9*0.9+25</f>
        <v>30643</v>
      </c>
      <c r="BL29" s="43">
        <f>'BAR BB| Open rates'!BL29*0.9*0.9+25</f>
        <v>31453</v>
      </c>
      <c r="BM29" s="43">
        <f>'BAR BB| Open rates'!BM29*0.9*0.9+25</f>
        <v>30643</v>
      </c>
      <c r="BN29" s="43">
        <f>'BAR BB| Open rates'!BN29*0.9*0.9+25</f>
        <v>31453</v>
      </c>
      <c r="BO29" s="43">
        <f>'BAR BB| Open rates'!BO29*0.9*0.9+25</f>
        <v>34450</v>
      </c>
      <c r="BP29" s="43">
        <f>'BAR BB| Open rates'!BP29*0.9*0.9+25</f>
        <v>36232</v>
      </c>
    </row>
    <row r="30" spans="1:68" s="36" customFormat="1" ht="12" customHeight="1" x14ac:dyDescent="0.2">
      <c r="A30" s="237">
        <v>2</v>
      </c>
      <c r="B30" s="43">
        <f>'BAR BB| Open rates'!B30*0.9*0.9+25</f>
        <v>34693</v>
      </c>
      <c r="C30" s="43">
        <f>'BAR BB| Open rates'!C30*0.9*0.9+25</f>
        <v>33883</v>
      </c>
      <c r="D30" s="43">
        <f>'BAR BB| Open rates'!D30*0.9*0.9+25</f>
        <v>34693</v>
      </c>
      <c r="E30" s="43">
        <f>'BAR BB| Open rates'!E30*0.9*0.9+25</f>
        <v>33883</v>
      </c>
      <c r="F30" s="43">
        <f>'BAR BB| Open rates'!F30*0.9*0.9+25</f>
        <v>36880</v>
      </c>
      <c r="G30" s="43">
        <f>'BAR BB| Open rates'!G30*0.9*0.9+25</f>
        <v>34693</v>
      </c>
      <c r="H30" s="43">
        <f>'BAR BB| Open rates'!H30*0.9*0.9+25</f>
        <v>40363</v>
      </c>
      <c r="I30" s="43">
        <f>'BAR BB| Open rates'!I30*0.9*0.9+25</f>
        <v>45952</v>
      </c>
      <c r="J30" s="43">
        <f>'BAR BB| Open rates'!J30*0.9*0.9+25</f>
        <v>61423</v>
      </c>
      <c r="K30" s="43">
        <f>'BAR BB| Open rates'!K30*0.9*0.9+25</f>
        <v>42550</v>
      </c>
      <c r="L30" s="43">
        <f>'BAR BB| Open rates'!L30*0.9*0.9+25</f>
        <v>44332</v>
      </c>
      <c r="M30" s="43">
        <f>'BAR BB| Open rates'!M30*0.9*0.9+25</f>
        <v>42550</v>
      </c>
      <c r="N30" s="43">
        <f>'BAR BB| Open rates'!N30*0.9*0.9+25</f>
        <v>45952</v>
      </c>
      <c r="O30" s="43">
        <f>'BAR BB| Open rates'!O30*0.9*0.9+25</f>
        <v>47572</v>
      </c>
      <c r="P30" s="43">
        <f>'BAR BB| Open rates'!P30*0.9*0.9+25</f>
        <v>45952</v>
      </c>
      <c r="Q30" s="43">
        <f>'BAR BB| Open rates'!Q30*0.9*0.9+25</f>
        <v>47572</v>
      </c>
      <c r="R30" s="43">
        <f>'BAR BB| Open rates'!R30*0.9*0.9+25</f>
        <v>45952</v>
      </c>
      <c r="S30" s="43">
        <f>'BAR BB| Open rates'!S30*0.9*0.9+25</f>
        <v>47572</v>
      </c>
      <c r="T30" s="43">
        <f>'BAR BB| Open rates'!T30*0.9*0.9+25</f>
        <v>45952</v>
      </c>
      <c r="U30" s="43">
        <f>'BAR BB| Open rates'!U30*0.9*0.9+25</f>
        <v>47572</v>
      </c>
      <c r="V30" s="43">
        <f>'BAR BB| Open rates'!V30*0.9*0.9+25</f>
        <v>45952</v>
      </c>
      <c r="W30" s="43">
        <f>'BAR BB| Open rates'!W30*0.9*0.9+25</f>
        <v>47572</v>
      </c>
      <c r="X30" s="43">
        <f>'BAR BB| Open rates'!X30*0.9*0.9+25</f>
        <v>45952</v>
      </c>
      <c r="Y30" s="43">
        <f>'BAR BB| Open rates'!Y30*0.9*0.9+25</f>
        <v>47572</v>
      </c>
      <c r="Z30" s="43">
        <f>'BAR BB| Open rates'!Z30*0.9*0.9+25</f>
        <v>45952</v>
      </c>
      <c r="AA30" s="43">
        <f>'BAR BB| Open rates'!AA30*0.9*0.9+25</f>
        <v>47572</v>
      </c>
      <c r="AB30" s="43">
        <f>'BAR BB| Open rates'!AB30*0.9*0.9+25</f>
        <v>45952</v>
      </c>
      <c r="AC30" s="43">
        <f>'BAR BB| Open rates'!AC30*0.9*0.9+25</f>
        <v>47572</v>
      </c>
      <c r="AD30" s="43">
        <f>'BAR BB| Open rates'!AD30*0.9*0.9+25</f>
        <v>42550</v>
      </c>
      <c r="AE30" s="43">
        <f>'BAR BB| Open rates'!AE30*0.9*0.9+25</f>
        <v>44332</v>
      </c>
      <c r="AF30" s="43">
        <f>'BAR BB| Open rates'!AF30*0.9*0.9+25</f>
        <v>42550</v>
      </c>
      <c r="AG30" s="43">
        <f>'BAR BB| Open rates'!AG30*0.9*0.9+25</f>
        <v>41092</v>
      </c>
      <c r="AH30" s="43">
        <f>'BAR BB| Open rates'!AH30*0.9*0.9+25</f>
        <v>41092</v>
      </c>
      <c r="AI30" s="43">
        <f>'BAR BB| Open rates'!AI30*0.9*0.9+25</f>
        <v>39310</v>
      </c>
      <c r="AJ30" s="43">
        <f>'BAR BB| Open rates'!AJ30*0.9*0.9+25</f>
        <v>41092</v>
      </c>
      <c r="AK30" s="43">
        <f>'BAR BB| Open rates'!AK30*0.9*0.9+25</f>
        <v>39310</v>
      </c>
      <c r="AL30" s="43">
        <f>'BAR BB| Open rates'!AL30*0.9*0.9+25</f>
        <v>41092</v>
      </c>
      <c r="AM30" s="43">
        <f>'BAR BB| Open rates'!AM30*0.9*0.9+25</f>
        <v>39310</v>
      </c>
      <c r="AN30" s="43">
        <f>'BAR BB| Open rates'!AN30*0.9*0.9+25</f>
        <v>41092</v>
      </c>
      <c r="AO30" s="43">
        <f>'BAR BB| Open rates'!AO30*0.9*0.9+25</f>
        <v>39310</v>
      </c>
      <c r="AP30" s="43">
        <f>'BAR BB| Open rates'!AP30*0.9*0.9+25</f>
        <v>36313</v>
      </c>
      <c r="AQ30" s="43">
        <f>'BAR BB| Open rates'!AQ30*0.9*0.9+25</f>
        <v>34693</v>
      </c>
      <c r="AR30" s="43">
        <f>'BAR BB| Open rates'!AR30*0.9*0.9+25</f>
        <v>36313</v>
      </c>
      <c r="AS30" s="43">
        <f>'BAR BB| Open rates'!AS30*0.9*0.9+25</f>
        <v>34693</v>
      </c>
      <c r="AT30" s="43">
        <f>'BAR BB| Open rates'!AT30*0.9*0.9+25</f>
        <v>36313</v>
      </c>
      <c r="AU30" s="43">
        <f>'BAR BB| Open rates'!AU30*0.9*0.9+25</f>
        <v>34693</v>
      </c>
      <c r="AV30" s="43">
        <f>'BAR BB| Open rates'!AV30*0.9*0.9+25</f>
        <v>36313</v>
      </c>
      <c r="AW30" s="43">
        <f>'BAR BB| Open rates'!AW30*0.9*0.9+25</f>
        <v>34693</v>
      </c>
      <c r="AX30" s="43">
        <f>'BAR BB| Open rates'!AX30*0.9*0.9+25</f>
        <v>36313</v>
      </c>
      <c r="AY30" s="43">
        <f>'BAR BB| Open rates'!AY30*0.9*0.9+25</f>
        <v>37690</v>
      </c>
      <c r="AZ30" s="43">
        <f>'BAR BB| Open rates'!AZ30*0.9*0.9+25</f>
        <v>39472</v>
      </c>
      <c r="BA30" s="43">
        <f>'BAR BB| Open rates'!BA30*0.9*0.9+25</f>
        <v>33883</v>
      </c>
      <c r="BB30" s="43">
        <f>'BAR BB| Open rates'!BB30*0.9*0.9+25</f>
        <v>33073</v>
      </c>
      <c r="BC30" s="43">
        <f>'BAR BB| Open rates'!BC30*0.9*0.9+25</f>
        <v>33883</v>
      </c>
      <c r="BD30" s="43">
        <f>'BAR BB| Open rates'!BD30*0.9*0.9+25</f>
        <v>33073</v>
      </c>
      <c r="BE30" s="43">
        <f>'BAR BB| Open rates'!BE30*0.9*0.9+25</f>
        <v>33883</v>
      </c>
      <c r="BF30" s="43">
        <f>'BAR BB| Open rates'!BF30*0.9*0.9+25</f>
        <v>33073</v>
      </c>
      <c r="BG30" s="43">
        <f>'BAR BB| Open rates'!BG30*0.9*0.9+25</f>
        <v>33883</v>
      </c>
      <c r="BH30" s="43">
        <f>'BAR BB| Open rates'!BH30*0.9*0.9+25</f>
        <v>33073</v>
      </c>
      <c r="BI30" s="43">
        <f>'BAR BB| Open rates'!BI30*0.9*0.9+25</f>
        <v>33073</v>
      </c>
      <c r="BJ30" s="43">
        <f>'BAR BB| Open rates'!BJ30*0.9*0.9+25</f>
        <v>33883</v>
      </c>
      <c r="BK30" s="43">
        <f>'BAR BB| Open rates'!BK30*0.9*0.9+25</f>
        <v>33073</v>
      </c>
      <c r="BL30" s="43">
        <f>'BAR BB| Open rates'!BL30*0.9*0.9+25</f>
        <v>33883</v>
      </c>
      <c r="BM30" s="43">
        <f>'BAR BB| Open rates'!BM30*0.9*0.9+25</f>
        <v>33073</v>
      </c>
      <c r="BN30" s="43">
        <f>'BAR BB| Open rates'!BN30*0.9*0.9+25</f>
        <v>33883</v>
      </c>
      <c r="BO30" s="43">
        <f>'BAR BB| Open rates'!BO30*0.9*0.9+25</f>
        <v>36880</v>
      </c>
      <c r="BP30" s="43">
        <f>'BAR BB| Open rates'!BP30*0.9*0.9+25</f>
        <v>38662</v>
      </c>
    </row>
    <row r="31" spans="1:68" s="36" customFormat="1" ht="12" customHeight="1" x14ac:dyDescent="0.2">
      <c r="A31" s="237">
        <v>3</v>
      </c>
      <c r="B31" s="43">
        <f>'BAR BB| Open rates'!B31*0.9*0.9+25</f>
        <v>37123</v>
      </c>
      <c r="C31" s="43">
        <f>'BAR BB| Open rates'!C31*0.9*0.9+25</f>
        <v>36313</v>
      </c>
      <c r="D31" s="43">
        <f>'BAR BB| Open rates'!D31*0.9*0.9+25</f>
        <v>37123</v>
      </c>
      <c r="E31" s="43">
        <f>'BAR BB| Open rates'!E31*0.9*0.9+25</f>
        <v>36313</v>
      </c>
      <c r="F31" s="43">
        <f>'BAR BB| Open rates'!F31*0.9*0.9+25</f>
        <v>39310</v>
      </c>
      <c r="G31" s="43">
        <f>'BAR BB| Open rates'!G31*0.9*0.9+25</f>
        <v>37123</v>
      </c>
      <c r="H31" s="43">
        <f>'BAR BB| Open rates'!H31*0.9*0.9+25</f>
        <v>42793</v>
      </c>
      <c r="I31" s="43">
        <f>'BAR BB| Open rates'!I31*0.9*0.9+25</f>
        <v>48382</v>
      </c>
      <c r="J31" s="43">
        <f>'BAR BB| Open rates'!J31*0.9*0.9+25</f>
        <v>63853</v>
      </c>
      <c r="K31" s="43">
        <f>'BAR BB| Open rates'!K31*0.9*0.9+25</f>
        <v>44980</v>
      </c>
      <c r="L31" s="43">
        <f>'BAR BB| Open rates'!L31*0.9*0.9+25</f>
        <v>46762</v>
      </c>
      <c r="M31" s="43">
        <f>'BAR BB| Open rates'!M31*0.9*0.9+25</f>
        <v>44980</v>
      </c>
      <c r="N31" s="43">
        <f>'BAR BB| Open rates'!N31*0.9*0.9+25</f>
        <v>48382</v>
      </c>
      <c r="O31" s="43">
        <f>'BAR BB| Open rates'!O31*0.9*0.9+25</f>
        <v>50002</v>
      </c>
      <c r="P31" s="43">
        <f>'BAR BB| Open rates'!P31*0.9*0.9+25</f>
        <v>48382</v>
      </c>
      <c r="Q31" s="43">
        <f>'BAR BB| Open rates'!Q31*0.9*0.9+25</f>
        <v>50002</v>
      </c>
      <c r="R31" s="43">
        <f>'BAR BB| Open rates'!R31*0.9*0.9+25</f>
        <v>48382</v>
      </c>
      <c r="S31" s="43">
        <f>'BAR BB| Open rates'!S31*0.9*0.9+25</f>
        <v>50002</v>
      </c>
      <c r="T31" s="43">
        <f>'BAR BB| Open rates'!T31*0.9*0.9+25</f>
        <v>48382</v>
      </c>
      <c r="U31" s="43">
        <f>'BAR BB| Open rates'!U31*0.9*0.9+25</f>
        <v>50002</v>
      </c>
      <c r="V31" s="43">
        <f>'BAR BB| Open rates'!V31*0.9*0.9+25</f>
        <v>48382</v>
      </c>
      <c r="W31" s="43">
        <f>'BAR BB| Open rates'!W31*0.9*0.9+25</f>
        <v>50002</v>
      </c>
      <c r="X31" s="43">
        <f>'BAR BB| Open rates'!X31*0.9*0.9+25</f>
        <v>48382</v>
      </c>
      <c r="Y31" s="43">
        <f>'BAR BB| Open rates'!Y31*0.9*0.9+25</f>
        <v>50002</v>
      </c>
      <c r="Z31" s="43">
        <f>'BAR BB| Open rates'!Z31*0.9*0.9+25</f>
        <v>48382</v>
      </c>
      <c r="AA31" s="43">
        <f>'BAR BB| Open rates'!AA31*0.9*0.9+25</f>
        <v>50002</v>
      </c>
      <c r="AB31" s="43">
        <f>'BAR BB| Open rates'!AB31*0.9*0.9+25</f>
        <v>48382</v>
      </c>
      <c r="AC31" s="43">
        <f>'BAR BB| Open rates'!AC31*0.9*0.9+25</f>
        <v>50002</v>
      </c>
      <c r="AD31" s="43">
        <f>'BAR BB| Open rates'!AD31*0.9*0.9+25</f>
        <v>44980</v>
      </c>
      <c r="AE31" s="43">
        <f>'BAR BB| Open rates'!AE31*0.9*0.9+25</f>
        <v>46762</v>
      </c>
      <c r="AF31" s="43">
        <f>'BAR BB| Open rates'!AF31*0.9*0.9+25</f>
        <v>44980</v>
      </c>
      <c r="AG31" s="43">
        <f>'BAR BB| Open rates'!AG31*0.9*0.9+25</f>
        <v>43522</v>
      </c>
      <c r="AH31" s="43">
        <f>'BAR BB| Open rates'!AH31*0.9*0.9+25</f>
        <v>43522</v>
      </c>
      <c r="AI31" s="43">
        <f>'BAR BB| Open rates'!AI31*0.9*0.9+25</f>
        <v>41740</v>
      </c>
      <c r="AJ31" s="43">
        <f>'BAR BB| Open rates'!AJ31*0.9*0.9+25</f>
        <v>43522</v>
      </c>
      <c r="AK31" s="43">
        <f>'BAR BB| Open rates'!AK31*0.9*0.9+25</f>
        <v>41740</v>
      </c>
      <c r="AL31" s="43">
        <f>'BAR BB| Open rates'!AL31*0.9*0.9+25</f>
        <v>43522</v>
      </c>
      <c r="AM31" s="43">
        <f>'BAR BB| Open rates'!AM31*0.9*0.9+25</f>
        <v>41740</v>
      </c>
      <c r="AN31" s="43">
        <f>'BAR BB| Open rates'!AN31*0.9*0.9+25</f>
        <v>43522</v>
      </c>
      <c r="AO31" s="43">
        <f>'BAR BB| Open rates'!AO31*0.9*0.9+25</f>
        <v>41740</v>
      </c>
      <c r="AP31" s="43">
        <f>'BAR BB| Open rates'!AP31*0.9*0.9+25</f>
        <v>38743</v>
      </c>
      <c r="AQ31" s="43">
        <f>'BAR BB| Open rates'!AQ31*0.9*0.9+25</f>
        <v>37123</v>
      </c>
      <c r="AR31" s="43">
        <f>'BAR BB| Open rates'!AR31*0.9*0.9+25</f>
        <v>38743</v>
      </c>
      <c r="AS31" s="43">
        <f>'BAR BB| Open rates'!AS31*0.9*0.9+25</f>
        <v>37123</v>
      </c>
      <c r="AT31" s="43">
        <f>'BAR BB| Open rates'!AT31*0.9*0.9+25</f>
        <v>38743</v>
      </c>
      <c r="AU31" s="43">
        <f>'BAR BB| Open rates'!AU31*0.9*0.9+25</f>
        <v>37123</v>
      </c>
      <c r="AV31" s="43">
        <f>'BAR BB| Open rates'!AV31*0.9*0.9+25</f>
        <v>38743</v>
      </c>
      <c r="AW31" s="43">
        <f>'BAR BB| Open rates'!AW31*0.9*0.9+25</f>
        <v>37123</v>
      </c>
      <c r="AX31" s="43">
        <f>'BAR BB| Open rates'!AX31*0.9*0.9+25</f>
        <v>38743</v>
      </c>
      <c r="AY31" s="43">
        <f>'BAR BB| Open rates'!AY31*0.9*0.9+25</f>
        <v>40120</v>
      </c>
      <c r="AZ31" s="43">
        <f>'BAR BB| Open rates'!AZ31*0.9*0.9+25</f>
        <v>41902</v>
      </c>
      <c r="BA31" s="43">
        <f>'BAR BB| Open rates'!BA31*0.9*0.9+25</f>
        <v>36313</v>
      </c>
      <c r="BB31" s="43">
        <f>'BAR BB| Open rates'!BB31*0.9*0.9+25</f>
        <v>35503</v>
      </c>
      <c r="BC31" s="43">
        <f>'BAR BB| Open rates'!BC31*0.9*0.9+25</f>
        <v>36313</v>
      </c>
      <c r="BD31" s="43">
        <f>'BAR BB| Open rates'!BD31*0.9*0.9+25</f>
        <v>35503</v>
      </c>
      <c r="BE31" s="43">
        <f>'BAR BB| Open rates'!BE31*0.9*0.9+25</f>
        <v>36313</v>
      </c>
      <c r="BF31" s="43">
        <f>'BAR BB| Open rates'!BF31*0.9*0.9+25</f>
        <v>35503</v>
      </c>
      <c r="BG31" s="43">
        <f>'BAR BB| Open rates'!BG31*0.9*0.9+25</f>
        <v>36313</v>
      </c>
      <c r="BH31" s="43">
        <f>'BAR BB| Open rates'!BH31*0.9*0.9+25</f>
        <v>35503</v>
      </c>
      <c r="BI31" s="43">
        <f>'BAR BB| Open rates'!BI31*0.9*0.9+25</f>
        <v>35503</v>
      </c>
      <c r="BJ31" s="43">
        <f>'BAR BB| Open rates'!BJ31*0.9*0.9+25</f>
        <v>36313</v>
      </c>
      <c r="BK31" s="43">
        <f>'BAR BB| Open rates'!BK31*0.9*0.9+25</f>
        <v>35503</v>
      </c>
      <c r="BL31" s="43">
        <f>'BAR BB| Open rates'!BL31*0.9*0.9+25</f>
        <v>36313</v>
      </c>
      <c r="BM31" s="43">
        <f>'BAR BB| Open rates'!BM31*0.9*0.9+25</f>
        <v>35503</v>
      </c>
      <c r="BN31" s="43">
        <f>'BAR BB| Open rates'!BN31*0.9*0.9+25</f>
        <v>36313</v>
      </c>
      <c r="BO31" s="43">
        <f>'BAR BB| Open rates'!BO31*0.9*0.9+25</f>
        <v>39310</v>
      </c>
      <c r="BP31" s="43">
        <f>'BAR BB| Open rates'!BP31*0.9*0.9+25</f>
        <v>41092</v>
      </c>
    </row>
    <row r="32" spans="1:68" s="36" customFormat="1" ht="12" customHeight="1" x14ac:dyDescent="0.2">
      <c r="A32" s="237">
        <v>4</v>
      </c>
      <c r="B32" s="43">
        <f>'BAR BB| Open rates'!B32*0.9*0.9+25</f>
        <v>39553</v>
      </c>
      <c r="C32" s="43">
        <f>'BAR BB| Open rates'!C32*0.9*0.9+25</f>
        <v>38743</v>
      </c>
      <c r="D32" s="43">
        <f>'BAR BB| Open rates'!D32*0.9*0.9+25</f>
        <v>39553</v>
      </c>
      <c r="E32" s="43">
        <f>'BAR BB| Open rates'!E32*0.9*0.9+25</f>
        <v>38743</v>
      </c>
      <c r="F32" s="43">
        <f>'BAR BB| Open rates'!F32*0.9*0.9+25</f>
        <v>41740</v>
      </c>
      <c r="G32" s="43">
        <f>'BAR BB| Open rates'!G32*0.9*0.9+25</f>
        <v>39553</v>
      </c>
      <c r="H32" s="43">
        <f>'BAR BB| Open rates'!H32*0.9*0.9+25</f>
        <v>45223</v>
      </c>
      <c r="I32" s="43">
        <f>'BAR BB| Open rates'!I32*0.9*0.9+25</f>
        <v>50812</v>
      </c>
      <c r="J32" s="43">
        <f>'BAR BB| Open rates'!J32*0.9*0.9+25</f>
        <v>66283</v>
      </c>
      <c r="K32" s="43">
        <f>'BAR BB| Open rates'!K32*0.9*0.9+25</f>
        <v>47410</v>
      </c>
      <c r="L32" s="43">
        <f>'BAR BB| Open rates'!L32*0.9*0.9+25</f>
        <v>49192</v>
      </c>
      <c r="M32" s="43">
        <f>'BAR BB| Open rates'!M32*0.9*0.9+25</f>
        <v>47410</v>
      </c>
      <c r="N32" s="43">
        <f>'BAR BB| Open rates'!N32*0.9*0.9+25</f>
        <v>50812</v>
      </c>
      <c r="O32" s="43">
        <f>'BAR BB| Open rates'!O32*0.9*0.9+25</f>
        <v>52432</v>
      </c>
      <c r="P32" s="43">
        <f>'BAR BB| Open rates'!P32*0.9*0.9+25</f>
        <v>50812</v>
      </c>
      <c r="Q32" s="43">
        <f>'BAR BB| Open rates'!Q32*0.9*0.9+25</f>
        <v>52432</v>
      </c>
      <c r="R32" s="43">
        <f>'BAR BB| Open rates'!R32*0.9*0.9+25</f>
        <v>50812</v>
      </c>
      <c r="S32" s="43">
        <f>'BAR BB| Open rates'!S32*0.9*0.9+25</f>
        <v>52432</v>
      </c>
      <c r="T32" s="43">
        <f>'BAR BB| Open rates'!T32*0.9*0.9+25</f>
        <v>50812</v>
      </c>
      <c r="U32" s="43">
        <f>'BAR BB| Open rates'!U32*0.9*0.9+25</f>
        <v>52432</v>
      </c>
      <c r="V32" s="43">
        <f>'BAR BB| Open rates'!V32*0.9*0.9+25</f>
        <v>50812</v>
      </c>
      <c r="W32" s="43">
        <f>'BAR BB| Open rates'!W32*0.9*0.9+25</f>
        <v>52432</v>
      </c>
      <c r="X32" s="43">
        <f>'BAR BB| Open rates'!X32*0.9*0.9+25</f>
        <v>50812</v>
      </c>
      <c r="Y32" s="43">
        <f>'BAR BB| Open rates'!Y32*0.9*0.9+25</f>
        <v>52432</v>
      </c>
      <c r="Z32" s="43">
        <f>'BAR BB| Open rates'!Z32*0.9*0.9+25</f>
        <v>50812</v>
      </c>
      <c r="AA32" s="43">
        <f>'BAR BB| Open rates'!AA32*0.9*0.9+25</f>
        <v>52432</v>
      </c>
      <c r="AB32" s="43">
        <f>'BAR BB| Open rates'!AB32*0.9*0.9+25</f>
        <v>50812</v>
      </c>
      <c r="AC32" s="43">
        <f>'BAR BB| Open rates'!AC32*0.9*0.9+25</f>
        <v>52432</v>
      </c>
      <c r="AD32" s="43">
        <f>'BAR BB| Open rates'!AD32*0.9*0.9+25</f>
        <v>47410</v>
      </c>
      <c r="AE32" s="43">
        <f>'BAR BB| Open rates'!AE32*0.9*0.9+25</f>
        <v>49192</v>
      </c>
      <c r="AF32" s="43">
        <f>'BAR BB| Open rates'!AF32*0.9*0.9+25</f>
        <v>47410</v>
      </c>
      <c r="AG32" s="43">
        <f>'BAR BB| Open rates'!AG32*0.9*0.9+25</f>
        <v>45952</v>
      </c>
      <c r="AH32" s="43">
        <f>'BAR BB| Open rates'!AH32*0.9*0.9+25</f>
        <v>45952</v>
      </c>
      <c r="AI32" s="43">
        <f>'BAR BB| Open rates'!AI32*0.9*0.9+25</f>
        <v>44170</v>
      </c>
      <c r="AJ32" s="43">
        <f>'BAR BB| Open rates'!AJ32*0.9*0.9+25</f>
        <v>45952</v>
      </c>
      <c r="AK32" s="43">
        <f>'BAR BB| Open rates'!AK32*0.9*0.9+25</f>
        <v>44170</v>
      </c>
      <c r="AL32" s="43">
        <f>'BAR BB| Open rates'!AL32*0.9*0.9+25</f>
        <v>45952</v>
      </c>
      <c r="AM32" s="43">
        <f>'BAR BB| Open rates'!AM32*0.9*0.9+25</f>
        <v>44170</v>
      </c>
      <c r="AN32" s="43">
        <f>'BAR BB| Open rates'!AN32*0.9*0.9+25</f>
        <v>45952</v>
      </c>
      <c r="AO32" s="43">
        <f>'BAR BB| Open rates'!AO32*0.9*0.9+25</f>
        <v>44170</v>
      </c>
      <c r="AP32" s="43">
        <f>'BAR BB| Open rates'!AP32*0.9*0.9+25</f>
        <v>41173</v>
      </c>
      <c r="AQ32" s="43">
        <f>'BAR BB| Open rates'!AQ32*0.9*0.9+25</f>
        <v>39553</v>
      </c>
      <c r="AR32" s="43">
        <f>'BAR BB| Open rates'!AR32*0.9*0.9+25</f>
        <v>41173</v>
      </c>
      <c r="AS32" s="43">
        <f>'BAR BB| Open rates'!AS32*0.9*0.9+25</f>
        <v>39553</v>
      </c>
      <c r="AT32" s="43">
        <f>'BAR BB| Open rates'!AT32*0.9*0.9+25</f>
        <v>41173</v>
      </c>
      <c r="AU32" s="43">
        <f>'BAR BB| Open rates'!AU32*0.9*0.9+25</f>
        <v>39553</v>
      </c>
      <c r="AV32" s="43">
        <f>'BAR BB| Open rates'!AV32*0.9*0.9+25</f>
        <v>41173</v>
      </c>
      <c r="AW32" s="43">
        <f>'BAR BB| Open rates'!AW32*0.9*0.9+25</f>
        <v>39553</v>
      </c>
      <c r="AX32" s="43">
        <f>'BAR BB| Open rates'!AX32*0.9*0.9+25</f>
        <v>41173</v>
      </c>
      <c r="AY32" s="43">
        <f>'BAR BB| Open rates'!AY32*0.9*0.9+25</f>
        <v>42550</v>
      </c>
      <c r="AZ32" s="43">
        <f>'BAR BB| Open rates'!AZ32*0.9*0.9+25</f>
        <v>44332</v>
      </c>
      <c r="BA32" s="43">
        <f>'BAR BB| Open rates'!BA32*0.9*0.9+25</f>
        <v>38743</v>
      </c>
      <c r="BB32" s="43">
        <f>'BAR BB| Open rates'!BB32*0.9*0.9+25</f>
        <v>37933</v>
      </c>
      <c r="BC32" s="43">
        <f>'BAR BB| Open rates'!BC32*0.9*0.9+25</f>
        <v>38743</v>
      </c>
      <c r="BD32" s="43">
        <f>'BAR BB| Open rates'!BD32*0.9*0.9+25</f>
        <v>37933</v>
      </c>
      <c r="BE32" s="43">
        <f>'BAR BB| Open rates'!BE32*0.9*0.9+25</f>
        <v>38743</v>
      </c>
      <c r="BF32" s="43">
        <f>'BAR BB| Open rates'!BF32*0.9*0.9+25</f>
        <v>37933</v>
      </c>
      <c r="BG32" s="43">
        <f>'BAR BB| Open rates'!BG32*0.9*0.9+25</f>
        <v>38743</v>
      </c>
      <c r="BH32" s="43">
        <f>'BAR BB| Open rates'!BH32*0.9*0.9+25</f>
        <v>37933</v>
      </c>
      <c r="BI32" s="43">
        <f>'BAR BB| Open rates'!BI32*0.9*0.9+25</f>
        <v>37933</v>
      </c>
      <c r="BJ32" s="43">
        <f>'BAR BB| Open rates'!BJ32*0.9*0.9+25</f>
        <v>38743</v>
      </c>
      <c r="BK32" s="43">
        <f>'BAR BB| Open rates'!BK32*0.9*0.9+25</f>
        <v>37933</v>
      </c>
      <c r="BL32" s="43">
        <f>'BAR BB| Open rates'!BL32*0.9*0.9+25</f>
        <v>38743</v>
      </c>
      <c r="BM32" s="43">
        <f>'BAR BB| Open rates'!BM32*0.9*0.9+25</f>
        <v>37933</v>
      </c>
      <c r="BN32" s="43">
        <f>'BAR BB| Open rates'!BN32*0.9*0.9+25</f>
        <v>38743</v>
      </c>
      <c r="BO32" s="43">
        <f>'BAR BB| Open rates'!BO32*0.9*0.9+25</f>
        <v>41740</v>
      </c>
      <c r="BP32" s="43">
        <f>'BAR BB| Open rates'!BP32*0.9*0.9+25</f>
        <v>43522</v>
      </c>
    </row>
    <row r="33" spans="1:68"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 customHeight="1" x14ac:dyDescent="0.2">
      <c r="A34" s="237">
        <v>1</v>
      </c>
      <c r="B34" s="43">
        <f>'BAR BB| Open rates'!B34*0.9*0.9+25</f>
        <v>40363</v>
      </c>
      <c r="C34" s="43">
        <f>'BAR BB| Open rates'!C34*0.9*0.9+25</f>
        <v>39553</v>
      </c>
      <c r="D34" s="43">
        <f>'BAR BB| Open rates'!D34*0.9*0.9+25</f>
        <v>40363</v>
      </c>
      <c r="E34" s="43">
        <f>'BAR BB| Open rates'!E34*0.9*0.9+25</f>
        <v>39553</v>
      </c>
      <c r="F34" s="43">
        <f>'BAR BB| Open rates'!F34*0.9*0.9+25</f>
        <v>42550</v>
      </c>
      <c r="G34" s="43">
        <f>'BAR BB| Open rates'!G34*0.9*0.9+25</f>
        <v>40363</v>
      </c>
      <c r="H34" s="43">
        <f>'BAR BB| Open rates'!H34*0.9*0.9+25</f>
        <v>55834</v>
      </c>
      <c r="I34" s="43">
        <f>'BAR BB| Open rates'!I34*0.9*0.9+25</f>
        <v>61423</v>
      </c>
      <c r="J34" s="43">
        <f>'BAR BB| Open rates'!J34*0.9*0.9+25</f>
        <v>76894</v>
      </c>
      <c r="K34" s="43">
        <f>'BAR BB| Open rates'!K34*0.9*0.9+25</f>
        <v>58021</v>
      </c>
      <c r="L34" s="43">
        <f>'BAR BB| Open rates'!L34*0.9*0.9+25</f>
        <v>59803</v>
      </c>
      <c r="M34" s="43">
        <f>'BAR BB| Open rates'!M34*0.9*0.9+25</f>
        <v>58021</v>
      </c>
      <c r="N34" s="43">
        <f>'BAR BB| Open rates'!N34*0.9*0.9+25</f>
        <v>61423</v>
      </c>
      <c r="O34" s="43">
        <f>'BAR BB| Open rates'!O34*0.9*0.9+25</f>
        <v>63043</v>
      </c>
      <c r="P34" s="43">
        <f>'BAR BB| Open rates'!P34*0.9*0.9+25</f>
        <v>61423</v>
      </c>
      <c r="Q34" s="43">
        <f>'BAR BB| Open rates'!Q34*0.9*0.9+25</f>
        <v>63043</v>
      </c>
      <c r="R34" s="43">
        <f>'BAR BB| Open rates'!R34*0.9*0.9+25</f>
        <v>61423</v>
      </c>
      <c r="S34" s="43">
        <f>'BAR BB| Open rates'!S34*0.9*0.9+25</f>
        <v>63043</v>
      </c>
      <c r="T34" s="43">
        <f>'BAR BB| Open rates'!T34*0.9*0.9+25</f>
        <v>61423</v>
      </c>
      <c r="U34" s="43">
        <f>'BAR BB| Open rates'!U34*0.9*0.9+25</f>
        <v>63043</v>
      </c>
      <c r="V34" s="43">
        <f>'BAR BB| Open rates'!V34*0.9*0.9+25</f>
        <v>61423</v>
      </c>
      <c r="W34" s="43">
        <f>'BAR BB| Open rates'!W34*0.9*0.9+25</f>
        <v>63043</v>
      </c>
      <c r="X34" s="43">
        <f>'BAR BB| Open rates'!X34*0.9*0.9+25</f>
        <v>61423</v>
      </c>
      <c r="Y34" s="43">
        <f>'BAR BB| Open rates'!Y34*0.9*0.9+25</f>
        <v>63043</v>
      </c>
      <c r="Z34" s="43">
        <f>'BAR BB| Open rates'!Z34*0.9*0.9+25</f>
        <v>61423</v>
      </c>
      <c r="AA34" s="43">
        <f>'BAR BB| Open rates'!AA34*0.9*0.9+25</f>
        <v>63043</v>
      </c>
      <c r="AB34" s="43">
        <f>'BAR BB| Open rates'!AB34*0.9*0.9+25</f>
        <v>61423</v>
      </c>
      <c r="AC34" s="43">
        <f>'BAR BB| Open rates'!AC34*0.9*0.9+25</f>
        <v>63043</v>
      </c>
      <c r="AD34" s="43">
        <f>'BAR BB| Open rates'!AD34*0.9*0.9+25</f>
        <v>58021</v>
      </c>
      <c r="AE34" s="43">
        <f>'BAR BB| Open rates'!AE34*0.9*0.9+25</f>
        <v>59803</v>
      </c>
      <c r="AF34" s="43">
        <f>'BAR BB| Open rates'!AF34*0.9*0.9+25</f>
        <v>58021</v>
      </c>
      <c r="AG34" s="43">
        <f>'BAR BB| Open rates'!AG34*0.9*0.9+25</f>
        <v>44332</v>
      </c>
      <c r="AH34" s="43">
        <f>'BAR BB| Open rates'!AH34*0.9*0.9+25</f>
        <v>44332</v>
      </c>
      <c r="AI34" s="43">
        <f>'BAR BB| Open rates'!AI34*0.9*0.9+25</f>
        <v>42550</v>
      </c>
      <c r="AJ34" s="43">
        <f>'BAR BB| Open rates'!AJ34*0.9*0.9+25</f>
        <v>44332</v>
      </c>
      <c r="AK34" s="43">
        <f>'BAR BB| Open rates'!AK34*0.9*0.9+25</f>
        <v>42550</v>
      </c>
      <c r="AL34" s="43">
        <f>'BAR BB| Open rates'!AL34*0.9*0.9+25</f>
        <v>44332</v>
      </c>
      <c r="AM34" s="43">
        <f>'BAR BB| Open rates'!AM34*0.9*0.9+25</f>
        <v>42550</v>
      </c>
      <c r="AN34" s="43">
        <f>'BAR BB| Open rates'!AN34*0.9*0.9+25</f>
        <v>44332</v>
      </c>
      <c r="AO34" s="43">
        <f>'BAR BB| Open rates'!AO34*0.9*0.9+25</f>
        <v>42550</v>
      </c>
      <c r="AP34" s="43">
        <f>'BAR BB| Open rates'!AP34*0.9*0.9+25</f>
        <v>41173</v>
      </c>
      <c r="AQ34" s="43">
        <f>'BAR BB| Open rates'!AQ34*0.9*0.9+25</f>
        <v>39553</v>
      </c>
      <c r="AR34" s="43">
        <f>'BAR BB| Open rates'!AR34*0.9*0.9+25</f>
        <v>41173</v>
      </c>
      <c r="AS34" s="43">
        <f>'BAR BB| Open rates'!AS34*0.9*0.9+25</f>
        <v>39553</v>
      </c>
      <c r="AT34" s="43">
        <f>'BAR BB| Open rates'!AT34*0.9*0.9+25</f>
        <v>41173</v>
      </c>
      <c r="AU34" s="43">
        <f>'BAR BB| Open rates'!AU34*0.9*0.9+25</f>
        <v>39553</v>
      </c>
      <c r="AV34" s="43">
        <f>'BAR BB| Open rates'!AV34*0.9*0.9+25</f>
        <v>41173</v>
      </c>
      <c r="AW34" s="43">
        <f>'BAR BB| Open rates'!AW34*0.9*0.9+25</f>
        <v>39553</v>
      </c>
      <c r="AX34" s="43">
        <f>'BAR BB| Open rates'!AX34*0.9*0.9+25</f>
        <v>41173</v>
      </c>
      <c r="AY34" s="43">
        <f>'BAR BB| Open rates'!AY34*0.9*0.9+25</f>
        <v>42550</v>
      </c>
      <c r="AZ34" s="43">
        <f>'BAR BB| Open rates'!AZ34*0.9*0.9+25</f>
        <v>44332</v>
      </c>
      <c r="BA34" s="43">
        <f>'BAR BB| Open rates'!BA34*0.9*0.9+25</f>
        <v>38743</v>
      </c>
      <c r="BB34" s="43">
        <f>'BAR BB| Open rates'!BB34*0.9*0.9+25</f>
        <v>34693</v>
      </c>
      <c r="BC34" s="43">
        <f>'BAR BB| Open rates'!BC34*0.9*0.9+25</f>
        <v>35503</v>
      </c>
      <c r="BD34" s="43">
        <f>'BAR BB| Open rates'!BD34*0.9*0.9+25</f>
        <v>34693</v>
      </c>
      <c r="BE34" s="43">
        <f>'BAR BB| Open rates'!BE34*0.9*0.9+25</f>
        <v>35503</v>
      </c>
      <c r="BF34" s="43">
        <f>'BAR BB| Open rates'!BF34*0.9*0.9+25</f>
        <v>34693</v>
      </c>
      <c r="BG34" s="43">
        <f>'BAR BB| Open rates'!BG34*0.9*0.9+25</f>
        <v>35503</v>
      </c>
      <c r="BH34" s="43">
        <f>'BAR BB| Open rates'!BH34*0.9*0.9+25</f>
        <v>34693</v>
      </c>
      <c r="BI34" s="43">
        <f>'BAR BB| Open rates'!BI34*0.9*0.9+25</f>
        <v>34693</v>
      </c>
      <c r="BJ34" s="43">
        <f>'BAR BB| Open rates'!BJ34*0.9*0.9+25</f>
        <v>35503</v>
      </c>
      <c r="BK34" s="43">
        <f>'BAR BB| Open rates'!BK34*0.9*0.9+25</f>
        <v>34693</v>
      </c>
      <c r="BL34" s="43">
        <f>'BAR BB| Open rates'!BL34*0.9*0.9+25</f>
        <v>35503</v>
      </c>
      <c r="BM34" s="43">
        <f>'BAR BB| Open rates'!BM34*0.9*0.9+25</f>
        <v>34693</v>
      </c>
      <c r="BN34" s="43">
        <f>'BAR BB| Open rates'!BN34*0.9*0.9+25</f>
        <v>35503</v>
      </c>
      <c r="BO34" s="43">
        <f>'BAR BB| Open rates'!BO34*0.9*0.9+25</f>
        <v>38500</v>
      </c>
      <c r="BP34" s="43">
        <f>'BAR BB| Open rates'!BP34*0.9*0.9+25</f>
        <v>40282</v>
      </c>
    </row>
    <row r="35" spans="1:68" s="36" customFormat="1" ht="12" customHeight="1" x14ac:dyDescent="0.2">
      <c r="A35" s="237">
        <v>2</v>
      </c>
      <c r="B35" s="43">
        <f>'BAR BB| Open rates'!B35*0.9*0.9+25</f>
        <v>42793</v>
      </c>
      <c r="C35" s="43">
        <f>'BAR BB| Open rates'!C35*0.9*0.9+25</f>
        <v>41983</v>
      </c>
      <c r="D35" s="43">
        <f>'BAR BB| Open rates'!D35*0.9*0.9+25</f>
        <v>42793</v>
      </c>
      <c r="E35" s="43">
        <f>'BAR BB| Open rates'!E35*0.9*0.9+25</f>
        <v>41983</v>
      </c>
      <c r="F35" s="43">
        <f>'BAR BB| Open rates'!F35*0.9*0.9+25</f>
        <v>44980</v>
      </c>
      <c r="G35" s="43">
        <f>'BAR BB| Open rates'!G35*0.9*0.9+25</f>
        <v>42793</v>
      </c>
      <c r="H35" s="43">
        <f>'BAR BB| Open rates'!H35*0.9*0.9+25</f>
        <v>58264</v>
      </c>
      <c r="I35" s="43">
        <f>'BAR BB| Open rates'!I35*0.9*0.9+25</f>
        <v>63853</v>
      </c>
      <c r="J35" s="43">
        <f>'BAR BB| Open rates'!J35*0.9*0.9+25</f>
        <v>79324</v>
      </c>
      <c r="K35" s="43">
        <f>'BAR BB| Open rates'!K35*0.9*0.9+25</f>
        <v>60451</v>
      </c>
      <c r="L35" s="43">
        <f>'BAR BB| Open rates'!L35*0.9*0.9+25</f>
        <v>62233</v>
      </c>
      <c r="M35" s="43">
        <f>'BAR BB| Open rates'!M35*0.9*0.9+25</f>
        <v>60451</v>
      </c>
      <c r="N35" s="43">
        <f>'BAR BB| Open rates'!N35*0.9*0.9+25</f>
        <v>63853</v>
      </c>
      <c r="O35" s="43">
        <f>'BAR BB| Open rates'!O35*0.9*0.9+25</f>
        <v>65473</v>
      </c>
      <c r="P35" s="43">
        <f>'BAR BB| Open rates'!P35*0.9*0.9+25</f>
        <v>63853</v>
      </c>
      <c r="Q35" s="43">
        <f>'BAR BB| Open rates'!Q35*0.9*0.9+25</f>
        <v>65473</v>
      </c>
      <c r="R35" s="43">
        <f>'BAR BB| Open rates'!R35*0.9*0.9+25</f>
        <v>63853</v>
      </c>
      <c r="S35" s="43">
        <f>'BAR BB| Open rates'!S35*0.9*0.9+25</f>
        <v>65473</v>
      </c>
      <c r="T35" s="43">
        <f>'BAR BB| Open rates'!T35*0.9*0.9+25</f>
        <v>63853</v>
      </c>
      <c r="U35" s="43">
        <f>'BAR BB| Open rates'!U35*0.9*0.9+25</f>
        <v>65473</v>
      </c>
      <c r="V35" s="43">
        <f>'BAR BB| Open rates'!V35*0.9*0.9+25</f>
        <v>63853</v>
      </c>
      <c r="W35" s="43">
        <f>'BAR BB| Open rates'!W35*0.9*0.9+25</f>
        <v>65473</v>
      </c>
      <c r="X35" s="43">
        <f>'BAR BB| Open rates'!X35*0.9*0.9+25</f>
        <v>63853</v>
      </c>
      <c r="Y35" s="43">
        <f>'BAR BB| Open rates'!Y35*0.9*0.9+25</f>
        <v>65473</v>
      </c>
      <c r="Z35" s="43">
        <f>'BAR BB| Open rates'!Z35*0.9*0.9+25</f>
        <v>63853</v>
      </c>
      <c r="AA35" s="43">
        <f>'BAR BB| Open rates'!AA35*0.9*0.9+25</f>
        <v>65473</v>
      </c>
      <c r="AB35" s="43">
        <f>'BAR BB| Open rates'!AB35*0.9*0.9+25</f>
        <v>63853</v>
      </c>
      <c r="AC35" s="43">
        <f>'BAR BB| Open rates'!AC35*0.9*0.9+25</f>
        <v>65473</v>
      </c>
      <c r="AD35" s="43">
        <f>'BAR BB| Open rates'!AD35*0.9*0.9+25</f>
        <v>60451</v>
      </c>
      <c r="AE35" s="43">
        <f>'BAR BB| Open rates'!AE35*0.9*0.9+25</f>
        <v>62233</v>
      </c>
      <c r="AF35" s="43">
        <f>'BAR BB| Open rates'!AF35*0.9*0.9+25</f>
        <v>60451</v>
      </c>
      <c r="AG35" s="43">
        <f>'BAR BB| Open rates'!AG35*0.9*0.9+25</f>
        <v>46762</v>
      </c>
      <c r="AH35" s="43">
        <f>'BAR BB| Open rates'!AH35*0.9*0.9+25</f>
        <v>46762</v>
      </c>
      <c r="AI35" s="43">
        <f>'BAR BB| Open rates'!AI35*0.9*0.9+25</f>
        <v>44980</v>
      </c>
      <c r="AJ35" s="43">
        <f>'BAR BB| Open rates'!AJ35*0.9*0.9+25</f>
        <v>46762</v>
      </c>
      <c r="AK35" s="43">
        <f>'BAR BB| Open rates'!AK35*0.9*0.9+25</f>
        <v>44980</v>
      </c>
      <c r="AL35" s="43">
        <f>'BAR BB| Open rates'!AL35*0.9*0.9+25</f>
        <v>46762</v>
      </c>
      <c r="AM35" s="43">
        <f>'BAR BB| Open rates'!AM35*0.9*0.9+25</f>
        <v>44980</v>
      </c>
      <c r="AN35" s="43">
        <f>'BAR BB| Open rates'!AN35*0.9*0.9+25</f>
        <v>46762</v>
      </c>
      <c r="AO35" s="43">
        <f>'BAR BB| Open rates'!AO35*0.9*0.9+25</f>
        <v>44980</v>
      </c>
      <c r="AP35" s="43">
        <f>'BAR BB| Open rates'!AP35*0.9*0.9+25</f>
        <v>43603</v>
      </c>
      <c r="AQ35" s="43">
        <f>'BAR BB| Open rates'!AQ35*0.9*0.9+25</f>
        <v>41983</v>
      </c>
      <c r="AR35" s="43">
        <f>'BAR BB| Open rates'!AR35*0.9*0.9+25</f>
        <v>43603</v>
      </c>
      <c r="AS35" s="43">
        <f>'BAR BB| Open rates'!AS35*0.9*0.9+25</f>
        <v>41983</v>
      </c>
      <c r="AT35" s="43">
        <f>'BAR BB| Open rates'!AT35*0.9*0.9+25</f>
        <v>43603</v>
      </c>
      <c r="AU35" s="43">
        <f>'BAR BB| Open rates'!AU35*0.9*0.9+25</f>
        <v>41983</v>
      </c>
      <c r="AV35" s="43">
        <f>'BAR BB| Open rates'!AV35*0.9*0.9+25</f>
        <v>43603</v>
      </c>
      <c r="AW35" s="43">
        <f>'BAR BB| Open rates'!AW35*0.9*0.9+25</f>
        <v>41983</v>
      </c>
      <c r="AX35" s="43">
        <f>'BAR BB| Open rates'!AX35*0.9*0.9+25</f>
        <v>43603</v>
      </c>
      <c r="AY35" s="43">
        <f>'BAR BB| Open rates'!AY35*0.9*0.9+25</f>
        <v>44980</v>
      </c>
      <c r="AZ35" s="43">
        <f>'BAR BB| Open rates'!AZ35*0.9*0.9+25</f>
        <v>46762</v>
      </c>
      <c r="BA35" s="43">
        <f>'BAR BB| Open rates'!BA35*0.9*0.9+25</f>
        <v>41173</v>
      </c>
      <c r="BB35" s="43">
        <f>'BAR BB| Open rates'!BB35*0.9*0.9+25</f>
        <v>37123</v>
      </c>
      <c r="BC35" s="43">
        <f>'BAR BB| Open rates'!BC35*0.9*0.9+25</f>
        <v>37933</v>
      </c>
      <c r="BD35" s="43">
        <f>'BAR BB| Open rates'!BD35*0.9*0.9+25</f>
        <v>37123</v>
      </c>
      <c r="BE35" s="43">
        <f>'BAR BB| Open rates'!BE35*0.9*0.9+25</f>
        <v>37933</v>
      </c>
      <c r="BF35" s="43">
        <f>'BAR BB| Open rates'!BF35*0.9*0.9+25</f>
        <v>37123</v>
      </c>
      <c r="BG35" s="43">
        <f>'BAR BB| Open rates'!BG35*0.9*0.9+25</f>
        <v>37933</v>
      </c>
      <c r="BH35" s="43">
        <f>'BAR BB| Open rates'!BH35*0.9*0.9+25</f>
        <v>37123</v>
      </c>
      <c r="BI35" s="43">
        <f>'BAR BB| Open rates'!BI35*0.9*0.9+25</f>
        <v>37123</v>
      </c>
      <c r="BJ35" s="43">
        <f>'BAR BB| Open rates'!BJ35*0.9*0.9+25</f>
        <v>37933</v>
      </c>
      <c r="BK35" s="43">
        <f>'BAR BB| Open rates'!BK35*0.9*0.9+25</f>
        <v>37123</v>
      </c>
      <c r="BL35" s="43">
        <f>'BAR BB| Open rates'!BL35*0.9*0.9+25</f>
        <v>37933</v>
      </c>
      <c r="BM35" s="43">
        <f>'BAR BB| Open rates'!BM35*0.9*0.9+25</f>
        <v>37123</v>
      </c>
      <c r="BN35" s="43">
        <f>'BAR BB| Open rates'!BN35*0.9*0.9+25</f>
        <v>37933</v>
      </c>
      <c r="BO35" s="43">
        <f>'BAR BB| Open rates'!BO35*0.9*0.9+25</f>
        <v>40930</v>
      </c>
      <c r="BP35" s="43">
        <f>'BAR BB| Open rates'!BP35*0.9*0.9+25</f>
        <v>42712</v>
      </c>
    </row>
    <row r="36" spans="1:68" s="36" customFormat="1" ht="12" customHeight="1" x14ac:dyDescent="0.2">
      <c r="A36" s="237">
        <v>3</v>
      </c>
      <c r="B36" s="43">
        <f>'BAR BB| Open rates'!B36*0.9*0.9+25</f>
        <v>45223</v>
      </c>
      <c r="C36" s="43">
        <f>'BAR BB| Open rates'!C36*0.9*0.9+25</f>
        <v>44413</v>
      </c>
      <c r="D36" s="43">
        <f>'BAR BB| Open rates'!D36*0.9*0.9+25</f>
        <v>45223</v>
      </c>
      <c r="E36" s="43">
        <f>'BAR BB| Open rates'!E36*0.9*0.9+25</f>
        <v>44413</v>
      </c>
      <c r="F36" s="43">
        <f>'BAR BB| Open rates'!F36*0.9*0.9+25</f>
        <v>47410</v>
      </c>
      <c r="G36" s="43">
        <f>'BAR BB| Open rates'!G36*0.9*0.9+25</f>
        <v>45223</v>
      </c>
      <c r="H36" s="43">
        <f>'BAR BB| Open rates'!H36*0.9*0.9+25</f>
        <v>60694</v>
      </c>
      <c r="I36" s="43">
        <f>'BAR BB| Open rates'!I36*0.9*0.9+25</f>
        <v>66283</v>
      </c>
      <c r="J36" s="43">
        <f>'BAR BB| Open rates'!J36*0.9*0.9+25</f>
        <v>81754</v>
      </c>
      <c r="K36" s="43">
        <f>'BAR BB| Open rates'!K36*0.9*0.9+25</f>
        <v>62881</v>
      </c>
      <c r="L36" s="43">
        <f>'BAR BB| Open rates'!L36*0.9*0.9+25</f>
        <v>64663</v>
      </c>
      <c r="M36" s="43">
        <f>'BAR BB| Open rates'!M36*0.9*0.9+25</f>
        <v>62881</v>
      </c>
      <c r="N36" s="43">
        <f>'BAR BB| Open rates'!N36*0.9*0.9+25</f>
        <v>66283</v>
      </c>
      <c r="O36" s="43">
        <f>'BAR BB| Open rates'!O36*0.9*0.9+25</f>
        <v>67903</v>
      </c>
      <c r="P36" s="43">
        <f>'BAR BB| Open rates'!P36*0.9*0.9+25</f>
        <v>66283</v>
      </c>
      <c r="Q36" s="43">
        <f>'BAR BB| Open rates'!Q36*0.9*0.9+25</f>
        <v>67903</v>
      </c>
      <c r="R36" s="43">
        <f>'BAR BB| Open rates'!R36*0.9*0.9+25</f>
        <v>66283</v>
      </c>
      <c r="S36" s="43">
        <f>'BAR BB| Open rates'!S36*0.9*0.9+25</f>
        <v>67903</v>
      </c>
      <c r="T36" s="43">
        <f>'BAR BB| Open rates'!T36*0.9*0.9+25</f>
        <v>66283</v>
      </c>
      <c r="U36" s="43">
        <f>'BAR BB| Open rates'!U36*0.9*0.9+25</f>
        <v>67903</v>
      </c>
      <c r="V36" s="43">
        <f>'BAR BB| Open rates'!V36*0.9*0.9+25</f>
        <v>66283</v>
      </c>
      <c r="W36" s="43">
        <f>'BAR BB| Open rates'!W36*0.9*0.9+25</f>
        <v>67903</v>
      </c>
      <c r="X36" s="43">
        <f>'BAR BB| Open rates'!X36*0.9*0.9+25</f>
        <v>66283</v>
      </c>
      <c r="Y36" s="43">
        <f>'BAR BB| Open rates'!Y36*0.9*0.9+25</f>
        <v>67903</v>
      </c>
      <c r="Z36" s="43">
        <f>'BAR BB| Open rates'!Z36*0.9*0.9+25</f>
        <v>66283</v>
      </c>
      <c r="AA36" s="43">
        <f>'BAR BB| Open rates'!AA36*0.9*0.9+25</f>
        <v>67903</v>
      </c>
      <c r="AB36" s="43">
        <f>'BAR BB| Open rates'!AB36*0.9*0.9+25</f>
        <v>66283</v>
      </c>
      <c r="AC36" s="43">
        <f>'BAR BB| Open rates'!AC36*0.9*0.9+25</f>
        <v>67903</v>
      </c>
      <c r="AD36" s="43">
        <f>'BAR BB| Open rates'!AD36*0.9*0.9+25</f>
        <v>62881</v>
      </c>
      <c r="AE36" s="43">
        <f>'BAR BB| Open rates'!AE36*0.9*0.9+25</f>
        <v>64663</v>
      </c>
      <c r="AF36" s="43">
        <f>'BAR BB| Open rates'!AF36*0.9*0.9+25</f>
        <v>62881</v>
      </c>
      <c r="AG36" s="43">
        <f>'BAR BB| Open rates'!AG36*0.9*0.9+25</f>
        <v>49192</v>
      </c>
      <c r="AH36" s="43">
        <f>'BAR BB| Open rates'!AH36*0.9*0.9+25</f>
        <v>49192</v>
      </c>
      <c r="AI36" s="43">
        <f>'BAR BB| Open rates'!AI36*0.9*0.9+25</f>
        <v>47410</v>
      </c>
      <c r="AJ36" s="43">
        <f>'BAR BB| Open rates'!AJ36*0.9*0.9+25</f>
        <v>49192</v>
      </c>
      <c r="AK36" s="43">
        <f>'BAR BB| Open rates'!AK36*0.9*0.9+25</f>
        <v>47410</v>
      </c>
      <c r="AL36" s="43">
        <f>'BAR BB| Open rates'!AL36*0.9*0.9+25</f>
        <v>49192</v>
      </c>
      <c r="AM36" s="43">
        <f>'BAR BB| Open rates'!AM36*0.9*0.9+25</f>
        <v>47410</v>
      </c>
      <c r="AN36" s="43">
        <f>'BAR BB| Open rates'!AN36*0.9*0.9+25</f>
        <v>49192</v>
      </c>
      <c r="AO36" s="43">
        <f>'BAR BB| Open rates'!AO36*0.9*0.9+25</f>
        <v>47410</v>
      </c>
      <c r="AP36" s="43">
        <f>'BAR BB| Open rates'!AP36*0.9*0.9+25</f>
        <v>46033</v>
      </c>
      <c r="AQ36" s="43">
        <f>'BAR BB| Open rates'!AQ36*0.9*0.9+25</f>
        <v>44413</v>
      </c>
      <c r="AR36" s="43">
        <f>'BAR BB| Open rates'!AR36*0.9*0.9+25</f>
        <v>46033</v>
      </c>
      <c r="AS36" s="43">
        <f>'BAR BB| Open rates'!AS36*0.9*0.9+25</f>
        <v>44413</v>
      </c>
      <c r="AT36" s="43">
        <f>'BAR BB| Open rates'!AT36*0.9*0.9+25</f>
        <v>46033</v>
      </c>
      <c r="AU36" s="43">
        <f>'BAR BB| Open rates'!AU36*0.9*0.9+25</f>
        <v>44413</v>
      </c>
      <c r="AV36" s="43">
        <f>'BAR BB| Open rates'!AV36*0.9*0.9+25</f>
        <v>46033</v>
      </c>
      <c r="AW36" s="43">
        <f>'BAR BB| Open rates'!AW36*0.9*0.9+25</f>
        <v>44413</v>
      </c>
      <c r="AX36" s="43">
        <f>'BAR BB| Open rates'!AX36*0.9*0.9+25</f>
        <v>46033</v>
      </c>
      <c r="AY36" s="43">
        <f>'BAR BB| Open rates'!AY36*0.9*0.9+25</f>
        <v>47410</v>
      </c>
      <c r="AZ36" s="43">
        <f>'BAR BB| Open rates'!AZ36*0.9*0.9+25</f>
        <v>49192</v>
      </c>
      <c r="BA36" s="43">
        <f>'BAR BB| Open rates'!BA36*0.9*0.9+25</f>
        <v>43603</v>
      </c>
      <c r="BB36" s="43">
        <f>'BAR BB| Open rates'!BB36*0.9*0.9+25</f>
        <v>39553</v>
      </c>
      <c r="BC36" s="43">
        <f>'BAR BB| Open rates'!BC36*0.9*0.9+25</f>
        <v>40363</v>
      </c>
      <c r="BD36" s="43">
        <f>'BAR BB| Open rates'!BD36*0.9*0.9+25</f>
        <v>39553</v>
      </c>
      <c r="BE36" s="43">
        <f>'BAR BB| Open rates'!BE36*0.9*0.9+25</f>
        <v>40363</v>
      </c>
      <c r="BF36" s="43">
        <f>'BAR BB| Open rates'!BF36*0.9*0.9+25</f>
        <v>39553</v>
      </c>
      <c r="BG36" s="43">
        <f>'BAR BB| Open rates'!BG36*0.9*0.9+25</f>
        <v>40363</v>
      </c>
      <c r="BH36" s="43">
        <f>'BAR BB| Open rates'!BH36*0.9*0.9+25</f>
        <v>39553</v>
      </c>
      <c r="BI36" s="43">
        <f>'BAR BB| Open rates'!BI36*0.9*0.9+25</f>
        <v>39553</v>
      </c>
      <c r="BJ36" s="43">
        <f>'BAR BB| Open rates'!BJ36*0.9*0.9+25</f>
        <v>40363</v>
      </c>
      <c r="BK36" s="43">
        <f>'BAR BB| Open rates'!BK36*0.9*0.9+25</f>
        <v>39553</v>
      </c>
      <c r="BL36" s="43">
        <f>'BAR BB| Open rates'!BL36*0.9*0.9+25</f>
        <v>40363</v>
      </c>
      <c r="BM36" s="43">
        <f>'BAR BB| Open rates'!BM36*0.9*0.9+25</f>
        <v>39553</v>
      </c>
      <c r="BN36" s="43">
        <f>'BAR BB| Open rates'!BN36*0.9*0.9+25</f>
        <v>40363</v>
      </c>
      <c r="BO36" s="43">
        <f>'BAR BB| Open rates'!BO36*0.9*0.9+25</f>
        <v>43360</v>
      </c>
      <c r="BP36" s="43">
        <f>'BAR BB| Open rates'!BP36*0.9*0.9+25</f>
        <v>45142</v>
      </c>
    </row>
    <row r="37" spans="1:68" s="36" customFormat="1" ht="12" customHeight="1" x14ac:dyDescent="0.2">
      <c r="A37" s="237">
        <v>4</v>
      </c>
      <c r="B37" s="43">
        <f>'BAR BB| Open rates'!B37*0.9*0.9+25</f>
        <v>47653</v>
      </c>
      <c r="C37" s="43">
        <f>'BAR BB| Open rates'!C37*0.9*0.9+25</f>
        <v>46843</v>
      </c>
      <c r="D37" s="43">
        <f>'BAR BB| Open rates'!D37*0.9*0.9+25</f>
        <v>47653</v>
      </c>
      <c r="E37" s="43">
        <f>'BAR BB| Open rates'!E37*0.9*0.9+25</f>
        <v>46843</v>
      </c>
      <c r="F37" s="43">
        <f>'BAR BB| Open rates'!F37*0.9*0.9+25</f>
        <v>49840</v>
      </c>
      <c r="G37" s="43">
        <f>'BAR BB| Open rates'!G37*0.9*0.9+25</f>
        <v>47653</v>
      </c>
      <c r="H37" s="43">
        <f>'BAR BB| Open rates'!H37*0.9*0.9+25</f>
        <v>63124</v>
      </c>
      <c r="I37" s="43">
        <f>'BAR BB| Open rates'!I37*0.9*0.9+25</f>
        <v>68713</v>
      </c>
      <c r="J37" s="43">
        <f>'BAR BB| Open rates'!J37*0.9*0.9+25</f>
        <v>84184</v>
      </c>
      <c r="K37" s="43">
        <f>'BAR BB| Open rates'!K37*0.9*0.9+25</f>
        <v>65311</v>
      </c>
      <c r="L37" s="43">
        <f>'BAR BB| Open rates'!L37*0.9*0.9+25</f>
        <v>67093</v>
      </c>
      <c r="M37" s="43">
        <f>'BAR BB| Open rates'!M37*0.9*0.9+25</f>
        <v>65311</v>
      </c>
      <c r="N37" s="43">
        <f>'BAR BB| Open rates'!N37*0.9*0.9+25</f>
        <v>68713</v>
      </c>
      <c r="O37" s="43">
        <f>'BAR BB| Open rates'!O37*0.9*0.9+25</f>
        <v>70333</v>
      </c>
      <c r="P37" s="43">
        <f>'BAR BB| Open rates'!P37*0.9*0.9+25</f>
        <v>68713</v>
      </c>
      <c r="Q37" s="43">
        <f>'BAR BB| Open rates'!Q37*0.9*0.9+25</f>
        <v>70333</v>
      </c>
      <c r="R37" s="43">
        <f>'BAR BB| Open rates'!R37*0.9*0.9+25</f>
        <v>68713</v>
      </c>
      <c r="S37" s="43">
        <f>'BAR BB| Open rates'!S37*0.9*0.9+25</f>
        <v>70333</v>
      </c>
      <c r="T37" s="43">
        <f>'BAR BB| Open rates'!T37*0.9*0.9+25</f>
        <v>68713</v>
      </c>
      <c r="U37" s="43">
        <f>'BAR BB| Open rates'!U37*0.9*0.9+25</f>
        <v>70333</v>
      </c>
      <c r="V37" s="43">
        <f>'BAR BB| Open rates'!V37*0.9*0.9+25</f>
        <v>68713</v>
      </c>
      <c r="W37" s="43">
        <f>'BAR BB| Open rates'!W37*0.9*0.9+25</f>
        <v>70333</v>
      </c>
      <c r="X37" s="43">
        <f>'BAR BB| Open rates'!X37*0.9*0.9+25</f>
        <v>68713</v>
      </c>
      <c r="Y37" s="43">
        <f>'BAR BB| Open rates'!Y37*0.9*0.9+25</f>
        <v>70333</v>
      </c>
      <c r="Z37" s="43">
        <f>'BAR BB| Open rates'!Z37*0.9*0.9+25</f>
        <v>68713</v>
      </c>
      <c r="AA37" s="43">
        <f>'BAR BB| Open rates'!AA37*0.9*0.9+25</f>
        <v>70333</v>
      </c>
      <c r="AB37" s="43">
        <f>'BAR BB| Open rates'!AB37*0.9*0.9+25</f>
        <v>68713</v>
      </c>
      <c r="AC37" s="43">
        <f>'BAR BB| Open rates'!AC37*0.9*0.9+25</f>
        <v>70333</v>
      </c>
      <c r="AD37" s="43">
        <f>'BAR BB| Open rates'!AD37*0.9*0.9+25</f>
        <v>65311</v>
      </c>
      <c r="AE37" s="43">
        <f>'BAR BB| Open rates'!AE37*0.9*0.9+25</f>
        <v>67093</v>
      </c>
      <c r="AF37" s="43">
        <f>'BAR BB| Open rates'!AF37*0.9*0.9+25</f>
        <v>65311</v>
      </c>
      <c r="AG37" s="43">
        <f>'BAR BB| Open rates'!AG37*0.9*0.9+25</f>
        <v>51622</v>
      </c>
      <c r="AH37" s="43">
        <f>'BAR BB| Open rates'!AH37*0.9*0.9+25</f>
        <v>51622</v>
      </c>
      <c r="AI37" s="43">
        <f>'BAR BB| Open rates'!AI37*0.9*0.9+25</f>
        <v>49840</v>
      </c>
      <c r="AJ37" s="43">
        <f>'BAR BB| Open rates'!AJ37*0.9*0.9+25</f>
        <v>51622</v>
      </c>
      <c r="AK37" s="43">
        <f>'BAR BB| Open rates'!AK37*0.9*0.9+25</f>
        <v>49840</v>
      </c>
      <c r="AL37" s="43">
        <f>'BAR BB| Open rates'!AL37*0.9*0.9+25</f>
        <v>51622</v>
      </c>
      <c r="AM37" s="43">
        <f>'BAR BB| Open rates'!AM37*0.9*0.9+25</f>
        <v>49840</v>
      </c>
      <c r="AN37" s="43">
        <f>'BAR BB| Open rates'!AN37*0.9*0.9+25</f>
        <v>51622</v>
      </c>
      <c r="AO37" s="43">
        <f>'BAR BB| Open rates'!AO37*0.9*0.9+25</f>
        <v>49840</v>
      </c>
      <c r="AP37" s="43">
        <f>'BAR BB| Open rates'!AP37*0.9*0.9+25</f>
        <v>48463</v>
      </c>
      <c r="AQ37" s="43">
        <f>'BAR BB| Open rates'!AQ37*0.9*0.9+25</f>
        <v>46843</v>
      </c>
      <c r="AR37" s="43">
        <f>'BAR BB| Open rates'!AR37*0.9*0.9+25</f>
        <v>48463</v>
      </c>
      <c r="AS37" s="43">
        <f>'BAR BB| Open rates'!AS37*0.9*0.9+25</f>
        <v>46843</v>
      </c>
      <c r="AT37" s="43">
        <f>'BAR BB| Open rates'!AT37*0.9*0.9+25</f>
        <v>48463</v>
      </c>
      <c r="AU37" s="43">
        <f>'BAR BB| Open rates'!AU37*0.9*0.9+25</f>
        <v>46843</v>
      </c>
      <c r="AV37" s="43">
        <f>'BAR BB| Open rates'!AV37*0.9*0.9+25</f>
        <v>48463</v>
      </c>
      <c r="AW37" s="43">
        <f>'BAR BB| Open rates'!AW37*0.9*0.9+25</f>
        <v>46843</v>
      </c>
      <c r="AX37" s="43">
        <f>'BAR BB| Open rates'!AX37*0.9*0.9+25</f>
        <v>48463</v>
      </c>
      <c r="AY37" s="43">
        <f>'BAR BB| Open rates'!AY37*0.9*0.9+25</f>
        <v>49840</v>
      </c>
      <c r="AZ37" s="43">
        <f>'BAR BB| Open rates'!AZ37*0.9*0.9+25</f>
        <v>51622</v>
      </c>
      <c r="BA37" s="43">
        <f>'BAR BB| Open rates'!BA37*0.9*0.9+25</f>
        <v>46033</v>
      </c>
      <c r="BB37" s="43">
        <f>'BAR BB| Open rates'!BB37*0.9*0.9+25</f>
        <v>41983</v>
      </c>
      <c r="BC37" s="43">
        <f>'BAR BB| Open rates'!BC37*0.9*0.9+25</f>
        <v>42793</v>
      </c>
      <c r="BD37" s="43">
        <f>'BAR BB| Open rates'!BD37*0.9*0.9+25</f>
        <v>41983</v>
      </c>
      <c r="BE37" s="43">
        <f>'BAR BB| Open rates'!BE37*0.9*0.9+25</f>
        <v>42793</v>
      </c>
      <c r="BF37" s="43">
        <f>'BAR BB| Open rates'!BF37*0.9*0.9+25</f>
        <v>41983</v>
      </c>
      <c r="BG37" s="43">
        <f>'BAR BB| Open rates'!BG37*0.9*0.9+25</f>
        <v>42793</v>
      </c>
      <c r="BH37" s="43">
        <f>'BAR BB| Open rates'!BH37*0.9*0.9+25</f>
        <v>41983</v>
      </c>
      <c r="BI37" s="43">
        <f>'BAR BB| Open rates'!BI37*0.9*0.9+25</f>
        <v>41983</v>
      </c>
      <c r="BJ37" s="43">
        <f>'BAR BB| Open rates'!BJ37*0.9*0.9+25</f>
        <v>42793</v>
      </c>
      <c r="BK37" s="43">
        <f>'BAR BB| Open rates'!BK37*0.9*0.9+25</f>
        <v>41983</v>
      </c>
      <c r="BL37" s="43">
        <f>'BAR BB| Open rates'!BL37*0.9*0.9+25</f>
        <v>42793</v>
      </c>
      <c r="BM37" s="43">
        <f>'BAR BB| Open rates'!BM37*0.9*0.9+25</f>
        <v>41983</v>
      </c>
      <c r="BN37" s="43">
        <f>'BAR BB| Open rates'!BN37*0.9*0.9+25</f>
        <v>42793</v>
      </c>
      <c r="BO37" s="43">
        <f>'BAR BB| Open rates'!BO37*0.9*0.9+25</f>
        <v>45790</v>
      </c>
      <c r="BP37" s="43">
        <f>'BAR BB| Open rates'!BP37*0.9*0.9+25</f>
        <v>47572</v>
      </c>
    </row>
    <row r="38" spans="1:68" s="36" customFormat="1" ht="12" customHeight="1" x14ac:dyDescent="0.2">
      <c r="A38" s="237">
        <v>5</v>
      </c>
      <c r="B38" s="43">
        <f>'BAR BB| Open rates'!B38*0.9*0.9+25</f>
        <v>50083</v>
      </c>
      <c r="C38" s="43">
        <f>'BAR BB| Open rates'!C38*0.9*0.9+25</f>
        <v>49273</v>
      </c>
      <c r="D38" s="43">
        <f>'BAR BB| Open rates'!D38*0.9*0.9+25</f>
        <v>50083</v>
      </c>
      <c r="E38" s="43">
        <f>'BAR BB| Open rates'!E38*0.9*0.9+25</f>
        <v>49273</v>
      </c>
      <c r="F38" s="43">
        <f>'BAR BB| Open rates'!F38*0.9*0.9+25</f>
        <v>52270</v>
      </c>
      <c r="G38" s="43">
        <f>'BAR BB| Open rates'!G38*0.9*0.9+25</f>
        <v>50083</v>
      </c>
      <c r="H38" s="43">
        <f>'BAR BB| Open rates'!H38*0.9*0.9+25</f>
        <v>65554</v>
      </c>
      <c r="I38" s="43">
        <f>'BAR BB| Open rates'!I38*0.9*0.9+25</f>
        <v>71143</v>
      </c>
      <c r="J38" s="43">
        <f>'BAR BB| Open rates'!J38*0.9*0.9+25</f>
        <v>86614</v>
      </c>
      <c r="K38" s="43">
        <f>'BAR BB| Open rates'!K38*0.9*0.9+25</f>
        <v>67741</v>
      </c>
      <c r="L38" s="43">
        <f>'BAR BB| Open rates'!L38*0.9*0.9+25</f>
        <v>69523</v>
      </c>
      <c r="M38" s="43">
        <f>'BAR BB| Open rates'!M38*0.9*0.9+25</f>
        <v>67741</v>
      </c>
      <c r="N38" s="43">
        <f>'BAR BB| Open rates'!N38*0.9*0.9+25</f>
        <v>71143</v>
      </c>
      <c r="O38" s="43">
        <f>'BAR BB| Open rates'!O38*0.9*0.9+25</f>
        <v>72763</v>
      </c>
      <c r="P38" s="43">
        <f>'BAR BB| Open rates'!P38*0.9*0.9+25</f>
        <v>71143</v>
      </c>
      <c r="Q38" s="43">
        <f>'BAR BB| Open rates'!Q38*0.9*0.9+25</f>
        <v>72763</v>
      </c>
      <c r="R38" s="43">
        <f>'BAR BB| Open rates'!R38*0.9*0.9+25</f>
        <v>71143</v>
      </c>
      <c r="S38" s="43">
        <f>'BAR BB| Open rates'!S38*0.9*0.9+25</f>
        <v>72763</v>
      </c>
      <c r="T38" s="43">
        <f>'BAR BB| Open rates'!T38*0.9*0.9+25</f>
        <v>71143</v>
      </c>
      <c r="U38" s="43">
        <f>'BAR BB| Open rates'!U38*0.9*0.9+25</f>
        <v>72763</v>
      </c>
      <c r="V38" s="43">
        <f>'BAR BB| Open rates'!V38*0.9*0.9+25</f>
        <v>71143</v>
      </c>
      <c r="W38" s="43">
        <f>'BAR BB| Open rates'!W38*0.9*0.9+25</f>
        <v>72763</v>
      </c>
      <c r="X38" s="43">
        <f>'BAR BB| Open rates'!X38*0.9*0.9+25</f>
        <v>71143</v>
      </c>
      <c r="Y38" s="43">
        <f>'BAR BB| Open rates'!Y38*0.9*0.9+25</f>
        <v>72763</v>
      </c>
      <c r="Z38" s="43">
        <f>'BAR BB| Open rates'!Z38*0.9*0.9+25</f>
        <v>71143</v>
      </c>
      <c r="AA38" s="43">
        <f>'BAR BB| Open rates'!AA38*0.9*0.9+25</f>
        <v>72763</v>
      </c>
      <c r="AB38" s="43">
        <f>'BAR BB| Open rates'!AB38*0.9*0.9+25</f>
        <v>71143</v>
      </c>
      <c r="AC38" s="43">
        <f>'BAR BB| Open rates'!AC38*0.9*0.9+25</f>
        <v>72763</v>
      </c>
      <c r="AD38" s="43">
        <f>'BAR BB| Open rates'!AD38*0.9*0.9+25</f>
        <v>67741</v>
      </c>
      <c r="AE38" s="43">
        <f>'BAR BB| Open rates'!AE38*0.9*0.9+25</f>
        <v>69523</v>
      </c>
      <c r="AF38" s="43">
        <f>'BAR BB| Open rates'!AF38*0.9*0.9+25</f>
        <v>67741</v>
      </c>
      <c r="AG38" s="43">
        <f>'BAR BB| Open rates'!AG38*0.9*0.9+25</f>
        <v>54052</v>
      </c>
      <c r="AH38" s="43">
        <f>'BAR BB| Open rates'!AH38*0.9*0.9+25</f>
        <v>54052</v>
      </c>
      <c r="AI38" s="43">
        <f>'BAR BB| Open rates'!AI38*0.9*0.9+25</f>
        <v>52270</v>
      </c>
      <c r="AJ38" s="43">
        <f>'BAR BB| Open rates'!AJ38*0.9*0.9+25</f>
        <v>54052</v>
      </c>
      <c r="AK38" s="43">
        <f>'BAR BB| Open rates'!AK38*0.9*0.9+25</f>
        <v>52270</v>
      </c>
      <c r="AL38" s="43">
        <f>'BAR BB| Open rates'!AL38*0.9*0.9+25</f>
        <v>54052</v>
      </c>
      <c r="AM38" s="43">
        <f>'BAR BB| Open rates'!AM38*0.9*0.9+25</f>
        <v>52270</v>
      </c>
      <c r="AN38" s="43">
        <f>'BAR BB| Open rates'!AN38*0.9*0.9+25</f>
        <v>54052</v>
      </c>
      <c r="AO38" s="43">
        <f>'BAR BB| Open rates'!AO38*0.9*0.9+25</f>
        <v>52270</v>
      </c>
      <c r="AP38" s="43">
        <f>'BAR BB| Open rates'!AP38*0.9*0.9+25</f>
        <v>50893</v>
      </c>
      <c r="AQ38" s="43">
        <f>'BAR BB| Open rates'!AQ38*0.9*0.9+25</f>
        <v>49273</v>
      </c>
      <c r="AR38" s="43">
        <f>'BAR BB| Open rates'!AR38*0.9*0.9+25</f>
        <v>50893</v>
      </c>
      <c r="AS38" s="43">
        <f>'BAR BB| Open rates'!AS38*0.9*0.9+25</f>
        <v>49273</v>
      </c>
      <c r="AT38" s="43">
        <f>'BAR BB| Open rates'!AT38*0.9*0.9+25</f>
        <v>50893</v>
      </c>
      <c r="AU38" s="43">
        <f>'BAR BB| Open rates'!AU38*0.9*0.9+25</f>
        <v>49273</v>
      </c>
      <c r="AV38" s="43">
        <f>'BAR BB| Open rates'!AV38*0.9*0.9+25</f>
        <v>50893</v>
      </c>
      <c r="AW38" s="43">
        <f>'BAR BB| Open rates'!AW38*0.9*0.9+25</f>
        <v>49273</v>
      </c>
      <c r="AX38" s="43">
        <f>'BAR BB| Open rates'!AX38*0.9*0.9+25</f>
        <v>50893</v>
      </c>
      <c r="AY38" s="43">
        <f>'BAR BB| Open rates'!AY38*0.9*0.9+25</f>
        <v>52270</v>
      </c>
      <c r="AZ38" s="43">
        <f>'BAR BB| Open rates'!AZ38*0.9*0.9+25</f>
        <v>54052</v>
      </c>
      <c r="BA38" s="43">
        <f>'BAR BB| Open rates'!BA38*0.9*0.9+25</f>
        <v>48463</v>
      </c>
      <c r="BB38" s="43">
        <f>'BAR BB| Open rates'!BB38*0.9*0.9+25</f>
        <v>44413</v>
      </c>
      <c r="BC38" s="43">
        <f>'BAR BB| Open rates'!BC38*0.9*0.9+25</f>
        <v>45223</v>
      </c>
      <c r="BD38" s="43">
        <f>'BAR BB| Open rates'!BD38*0.9*0.9+25</f>
        <v>44413</v>
      </c>
      <c r="BE38" s="43">
        <f>'BAR BB| Open rates'!BE38*0.9*0.9+25</f>
        <v>45223</v>
      </c>
      <c r="BF38" s="43">
        <f>'BAR BB| Open rates'!BF38*0.9*0.9+25</f>
        <v>44413</v>
      </c>
      <c r="BG38" s="43">
        <f>'BAR BB| Open rates'!BG38*0.9*0.9+25</f>
        <v>45223</v>
      </c>
      <c r="BH38" s="43">
        <f>'BAR BB| Open rates'!BH38*0.9*0.9+25</f>
        <v>44413</v>
      </c>
      <c r="BI38" s="43">
        <f>'BAR BB| Open rates'!BI38*0.9*0.9+25</f>
        <v>44413</v>
      </c>
      <c r="BJ38" s="43">
        <f>'BAR BB| Open rates'!BJ38*0.9*0.9+25</f>
        <v>45223</v>
      </c>
      <c r="BK38" s="43">
        <f>'BAR BB| Open rates'!BK38*0.9*0.9+25</f>
        <v>44413</v>
      </c>
      <c r="BL38" s="43">
        <f>'BAR BB| Open rates'!BL38*0.9*0.9+25</f>
        <v>45223</v>
      </c>
      <c r="BM38" s="43">
        <f>'BAR BB| Open rates'!BM38*0.9*0.9+25</f>
        <v>44413</v>
      </c>
      <c r="BN38" s="43">
        <f>'BAR BB| Open rates'!BN38*0.9*0.9+25</f>
        <v>45223</v>
      </c>
      <c r="BO38" s="43">
        <f>'BAR BB| Open rates'!BO38*0.9*0.9+25</f>
        <v>48220</v>
      </c>
      <c r="BP38" s="43">
        <f>'BAR BB| Open rates'!BP38*0.9*0.9+25</f>
        <v>50002</v>
      </c>
    </row>
    <row r="39" spans="1:68" s="36" customFormat="1" ht="12" customHeight="1" x14ac:dyDescent="0.2">
      <c r="A39" s="237">
        <v>6</v>
      </c>
      <c r="B39" s="43">
        <f>'BAR BB| Open rates'!B39*0.9*0.9+25</f>
        <v>52513</v>
      </c>
      <c r="C39" s="43">
        <f>'BAR BB| Open rates'!C39*0.9*0.9+25</f>
        <v>51703</v>
      </c>
      <c r="D39" s="43">
        <f>'BAR BB| Open rates'!D39*0.9*0.9+25</f>
        <v>52513</v>
      </c>
      <c r="E39" s="43">
        <f>'BAR BB| Open rates'!E39*0.9*0.9+25</f>
        <v>51703</v>
      </c>
      <c r="F39" s="43">
        <f>'BAR BB| Open rates'!F39*0.9*0.9+25</f>
        <v>54700</v>
      </c>
      <c r="G39" s="43">
        <f>'BAR BB| Open rates'!G39*0.9*0.9+25</f>
        <v>52513</v>
      </c>
      <c r="H39" s="43">
        <f>'BAR BB| Open rates'!H39*0.9*0.9+25</f>
        <v>67984</v>
      </c>
      <c r="I39" s="43">
        <f>'BAR BB| Open rates'!I39*0.9*0.9+25</f>
        <v>73573</v>
      </c>
      <c r="J39" s="43">
        <f>'BAR BB| Open rates'!J39*0.9*0.9+25</f>
        <v>89044</v>
      </c>
      <c r="K39" s="43">
        <f>'BAR BB| Open rates'!K39*0.9*0.9+25</f>
        <v>70171</v>
      </c>
      <c r="L39" s="43">
        <f>'BAR BB| Open rates'!L39*0.9*0.9+25</f>
        <v>71953</v>
      </c>
      <c r="M39" s="43">
        <f>'BAR BB| Open rates'!M39*0.9*0.9+25</f>
        <v>70171</v>
      </c>
      <c r="N39" s="43">
        <f>'BAR BB| Open rates'!N39*0.9*0.9+25</f>
        <v>73573</v>
      </c>
      <c r="O39" s="43">
        <f>'BAR BB| Open rates'!O39*0.9*0.9+25</f>
        <v>75193</v>
      </c>
      <c r="P39" s="43">
        <f>'BAR BB| Open rates'!P39*0.9*0.9+25</f>
        <v>73573</v>
      </c>
      <c r="Q39" s="43">
        <f>'BAR BB| Open rates'!Q39*0.9*0.9+25</f>
        <v>75193</v>
      </c>
      <c r="R39" s="43">
        <f>'BAR BB| Open rates'!R39*0.9*0.9+25</f>
        <v>73573</v>
      </c>
      <c r="S39" s="43">
        <f>'BAR BB| Open rates'!S39*0.9*0.9+25</f>
        <v>75193</v>
      </c>
      <c r="T39" s="43">
        <f>'BAR BB| Open rates'!T39*0.9*0.9+25</f>
        <v>73573</v>
      </c>
      <c r="U39" s="43">
        <f>'BAR BB| Open rates'!U39*0.9*0.9+25</f>
        <v>75193</v>
      </c>
      <c r="V39" s="43">
        <f>'BAR BB| Open rates'!V39*0.9*0.9+25</f>
        <v>73573</v>
      </c>
      <c r="W39" s="43">
        <f>'BAR BB| Open rates'!W39*0.9*0.9+25</f>
        <v>75193</v>
      </c>
      <c r="X39" s="43">
        <f>'BAR BB| Open rates'!X39*0.9*0.9+25</f>
        <v>73573</v>
      </c>
      <c r="Y39" s="43">
        <f>'BAR BB| Open rates'!Y39*0.9*0.9+25</f>
        <v>75193</v>
      </c>
      <c r="Z39" s="43">
        <f>'BAR BB| Open rates'!Z39*0.9*0.9+25</f>
        <v>73573</v>
      </c>
      <c r="AA39" s="43">
        <f>'BAR BB| Open rates'!AA39*0.9*0.9+25</f>
        <v>75193</v>
      </c>
      <c r="AB39" s="43">
        <f>'BAR BB| Open rates'!AB39*0.9*0.9+25</f>
        <v>73573</v>
      </c>
      <c r="AC39" s="43">
        <f>'BAR BB| Open rates'!AC39*0.9*0.9+25</f>
        <v>75193</v>
      </c>
      <c r="AD39" s="43">
        <f>'BAR BB| Open rates'!AD39*0.9*0.9+25</f>
        <v>70171</v>
      </c>
      <c r="AE39" s="43">
        <f>'BAR BB| Open rates'!AE39*0.9*0.9+25</f>
        <v>71953</v>
      </c>
      <c r="AF39" s="43">
        <f>'BAR BB| Open rates'!AF39*0.9*0.9+25</f>
        <v>70171</v>
      </c>
      <c r="AG39" s="43">
        <f>'BAR BB| Open rates'!AG39*0.9*0.9+25</f>
        <v>56482</v>
      </c>
      <c r="AH39" s="43">
        <f>'BAR BB| Open rates'!AH39*0.9*0.9+25</f>
        <v>56482</v>
      </c>
      <c r="AI39" s="43">
        <f>'BAR BB| Open rates'!AI39*0.9*0.9+25</f>
        <v>54700</v>
      </c>
      <c r="AJ39" s="43">
        <f>'BAR BB| Open rates'!AJ39*0.9*0.9+25</f>
        <v>56482</v>
      </c>
      <c r="AK39" s="43">
        <f>'BAR BB| Open rates'!AK39*0.9*0.9+25</f>
        <v>54700</v>
      </c>
      <c r="AL39" s="43">
        <f>'BAR BB| Open rates'!AL39*0.9*0.9+25</f>
        <v>56482</v>
      </c>
      <c r="AM39" s="43">
        <f>'BAR BB| Open rates'!AM39*0.9*0.9+25</f>
        <v>54700</v>
      </c>
      <c r="AN39" s="43">
        <f>'BAR BB| Open rates'!AN39*0.9*0.9+25</f>
        <v>56482</v>
      </c>
      <c r="AO39" s="43">
        <f>'BAR BB| Open rates'!AO39*0.9*0.9+25</f>
        <v>54700</v>
      </c>
      <c r="AP39" s="43">
        <f>'BAR BB| Open rates'!AP39*0.9*0.9+25</f>
        <v>53323</v>
      </c>
      <c r="AQ39" s="43">
        <f>'BAR BB| Open rates'!AQ39*0.9*0.9+25</f>
        <v>51703</v>
      </c>
      <c r="AR39" s="43">
        <f>'BAR BB| Open rates'!AR39*0.9*0.9+25</f>
        <v>53323</v>
      </c>
      <c r="AS39" s="43">
        <f>'BAR BB| Open rates'!AS39*0.9*0.9+25</f>
        <v>51703</v>
      </c>
      <c r="AT39" s="43">
        <f>'BAR BB| Open rates'!AT39*0.9*0.9+25</f>
        <v>53323</v>
      </c>
      <c r="AU39" s="43">
        <f>'BAR BB| Open rates'!AU39*0.9*0.9+25</f>
        <v>51703</v>
      </c>
      <c r="AV39" s="43">
        <f>'BAR BB| Open rates'!AV39*0.9*0.9+25</f>
        <v>53323</v>
      </c>
      <c r="AW39" s="43">
        <f>'BAR BB| Open rates'!AW39*0.9*0.9+25</f>
        <v>51703</v>
      </c>
      <c r="AX39" s="43">
        <f>'BAR BB| Open rates'!AX39*0.9*0.9+25</f>
        <v>53323</v>
      </c>
      <c r="AY39" s="43">
        <f>'BAR BB| Open rates'!AY39*0.9*0.9+25</f>
        <v>54700</v>
      </c>
      <c r="AZ39" s="43">
        <f>'BAR BB| Open rates'!AZ39*0.9*0.9+25</f>
        <v>56482</v>
      </c>
      <c r="BA39" s="43">
        <f>'BAR BB| Open rates'!BA39*0.9*0.9+25</f>
        <v>50893</v>
      </c>
      <c r="BB39" s="43">
        <f>'BAR BB| Open rates'!BB39*0.9*0.9+25</f>
        <v>46843</v>
      </c>
      <c r="BC39" s="43">
        <f>'BAR BB| Open rates'!BC39*0.9*0.9+25</f>
        <v>47653</v>
      </c>
      <c r="BD39" s="43">
        <f>'BAR BB| Open rates'!BD39*0.9*0.9+25</f>
        <v>46843</v>
      </c>
      <c r="BE39" s="43">
        <f>'BAR BB| Open rates'!BE39*0.9*0.9+25</f>
        <v>47653</v>
      </c>
      <c r="BF39" s="43">
        <f>'BAR BB| Open rates'!BF39*0.9*0.9+25</f>
        <v>46843</v>
      </c>
      <c r="BG39" s="43">
        <f>'BAR BB| Open rates'!BG39*0.9*0.9+25</f>
        <v>47653</v>
      </c>
      <c r="BH39" s="43">
        <f>'BAR BB| Open rates'!BH39*0.9*0.9+25</f>
        <v>46843</v>
      </c>
      <c r="BI39" s="43">
        <f>'BAR BB| Open rates'!BI39*0.9*0.9+25</f>
        <v>46843</v>
      </c>
      <c r="BJ39" s="43">
        <f>'BAR BB| Open rates'!BJ39*0.9*0.9+25</f>
        <v>47653</v>
      </c>
      <c r="BK39" s="43">
        <f>'BAR BB| Open rates'!BK39*0.9*0.9+25</f>
        <v>46843</v>
      </c>
      <c r="BL39" s="43">
        <f>'BAR BB| Open rates'!BL39*0.9*0.9+25</f>
        <v>47653</v>
      </c>
      <c r="BM39" s="43">
        <f>'BAR BB| Open rates'!BM39*0.9*0.9+25</f>
        <v>46843</v>
      </c>
      <c r="BN39" s="43">
        <f>'BAR BB| Open rates'!BN39*0.9*0.9+25</f>
        <v>47653</v>
      </c>
      <c r="BO39" s="43">
        <f>'BAR BB| Open rates'!BO39*0.9*0.9+25</f>
        <v>50650</v>
      </c>
      <c r="BP39" s="43">
        <f>'BAR BB| Open rates'!BP39*0.9*0.9+25</f>
        <v>52432</v>
      </c>
    </row>
    <row r="40" spans="1:68" s="36" customFormat="1" ht="12" hidden="1" customHeight="1" x14ac:dyDescent="0.2">
      <c r="A40" s="236" t="s">
        <v>183</v>
      </c>
    </row>
    <row r="41" spans="1:68" s="36" customFormat="1" ht="12" hidden="1" customHeight="1" x14ac:dyDescent="0.2">
      <c r="A41" s="237">
        <v>1</v>
      </c>
    </row>
    <row r="42" spans="1:68" s="36" customFormat="1" ht="12" hidden="1" customHeight="1" x14ac:dyDescent="0.2">
      <c r="A42" s="237">
        <v>2</v>
      </c>
    </row>
    <row r="43" spans="1:68" s="36" customFormat="1" ht="12" hidden="1" customHeight="1" x14ac:dyDescent="0.2">
      <c r="A43" s="237">
        <v>3</v>
      </c>
    </row>
    <row r="44" spans="1:68" s="36" customFormat="1" ht="12" hidden="1" customHeight="1" x14ac:dyDescent="0.2">
      <c r="A44" s="237">
        <v>4</v>
      </c>
    </row>
    <row r="45" spans="1:68" s="36" customFormat="1" ht="12" hidden="1" customHeight="1" x14ac:dyDescent="0.2">
      <c r="A45" s="237">
        <v>5</v>
      </c>
    </row>
    <row r="46" spans="1:68" s="36" customFormat="1" ht="12" hidden="1" customHeight="1" x14ac:dyDescent="0.2">
      <c r="A46" s="237">
        <v>6</v>
      </c>
    </row>
    <row r="47" spans="1:68" s="36" customFormat="1" ht="12" hidden="1" customHeight="1" x14ac:dyDescent="0.2">
      <c r="A47" s="237">
        <v>7</v>
      </c>
    </row>
    <row r="48" spans="1:68" s="36" customFormat="1" ht="12" hidden="1" customHeight="1" x14ac:dyDescent="0.2">
      <c r="A48" s="237">
        <v>8</v>
      </c>
    </row>
    <row r="49" spans="1:1" s="36" customFormat="1" ht="12" hidden="1" customHeight="1" x14ac:dyDescent="0.2">
      <c r="A49" s="236" t="s">
        <v>72</v>
      </c>
    </row>
    <row r="50" spans="1:1" s="36" customFormat="1" ht="12" hidden="1" customHeight="1" x14ac:dyDescent="0.2">
      <c r="A50" s="237">
        <v>1</v>
      </c>
    </row>
    <row r="51" spans="1:1" s="36" customFormat="1" ht="12" hidden="1" customHeight="1" x14ac:dyDescent="0.2">
      <c r="A51" s="237">
        <v>2</v>
      </c>
    </row>
    <row r="52" spans="1:1" s="36" customFormat="1" ht="12" hidden="1" customHeight="1" x14ac:dyDescent="0.2">
      <c r="A52" s="236" t="s">
        <v>184</v>
      </c>
    </row>
    <row r="53" spans="1:1" s="36" customFormat="1" ht="12" hidden="1" customHeight="1" x14ac:dyDescent="0.2">
      <c r="A53" s="237">
        <v>1</v>
      </c>
    </row>
    <row r="54" spans="1:1" s="36" customFormat="1" ht="12" hidden="1" customHeight="1" x14ac:dyDescent="0.2">
      <c r="A54" s="237">
        <v>2</v>
      </c>
    </row>
    <row r="55" spans="1:1" s="36" customFormat="1" ht="12" hidden="1" customHeight="1" x14ac:dyDescent="0.2">
      <c r="A55" s="237">
        <v>3</v>
      </c>
    </row>
    <row r="56" spans="1:1" s="36" customFormat="1" ht="12" hidden="1" customHeight="1" x14ac:dyDescent="0.2">
      <c r="A56" s="237">
        <v>4</v>
      </c>
    </row>
    <row r="57" spans="1:1" s="36" customFormat="1" ht="12" hidden="1" customHeight="1" x14ac:dyDescent="0.2">
      <c r="A57" s="237">
        <v>5</v>
      </c>
    </row>
    <row r="58" spans="1:1" s="36" customFormat="1" ht="12" hidden="1" customHeight="1" x14ac:dyDescent="0.2">
      <c r="A58" s="237">
        <v>6</v>
      </c>
    </row>
    <row r="59" spans="1:1" s="36" customFormat="1" ht="12" hidden="1" customHeight="1" x14ac:dyDescent="0.2">
      <c r="A59" s="89"/>
    </row>
    <row r="60" spans="1:1" s="33" customFormat="1" x14ac:dyDescent="0.2">
      <c r="A60" s="89"/>
    </row>
    <row r="61" spans="1:1" s="33" customFormat="1" x14ac:dyDescent="0.2">
      <c r="A61" s="369" t="s">
        <v>172</v>
      </c>
    </row>
    <row r="62" spans="1:1" s="33" customFormat="1" x14ac:dyDescent="0.2">
      <c r="A62" s="369"/>
    </row>
    <row r="63" spans="1:1" s="31" customFormat="1" ht="13.5" customHeight="1" x14ac:dyDescent="0.2"/>
    <row r="64" spans="1:1" s="6" customFormat="1" ht="12.75" customHeight="1" x14ac:dyDescent="0.2">
      <c r="A64" s="174" t="s">
        <v>74</v>
      </c>
    </row>
    <row r="65" spans="1:1" s="6" customFormat="1" ht="12.75" customHeight="1" x14ac:dyDescent="0.2">
      <c r="A65" s="172" t="s">
        <v>75</v>
      </c>
    </row>
    <row r="66" spans="1:1" s="6" customFormat="1" ht="12.75" customHeight="1" x14ac:dyDescent="0.2">
      <c r="A66" s="172" t="s">
        <v>372</v>
      </c>
    </row>
    <row r="67" spans="1:1" s="6" customFormat="1" ht="25.5" customHeight="1" x14ac:dyDescent="0.2">
      <c r="A67" s="173" t="s">
        <v>76</v>
      </c>
    </row>
    <row r="68" spans="1:1" s="6" customFormat="1" ht="29.25" customHeight="1" x14ac:dyDescent="0.2">
      <c r="A68" s="173" t="s">
        <v>442</v>
      </c>
    </row>
    <row r="69" spans="1:1" s="6" customFormat="1" ht="28.5" customHeight="1" x14ac:dyDescent="0.2">
      <c r="A69" s="173" t="s">
        <v>77</v>
      </c>
    </row>
    <row r="70" spans="1:1" s="6" customFormat="1" ht="28.5" customHeight="1" x14ac:dyDescent="0.2">
      <c r="A70" s="173" t="s">
        <v>78</v>
      </c>
    </row>
    <row r="71" spans="1:1" s="36" customFormat="1" ht="23.25" customHeight="1" x14ac:dyDescent="0.2">
      <c r="A71" s="175" t="s">
        <v>79</v>
      </c>
    </row>
    <row r="72" spans="1:1" s="36" customFormat="1" ht="25.5" customHeight="1" x14ac:dyDescent="0.2">
      <c r="A72" s="175" t="s">
        <v>187</v>
      </c>
    </row>
    <row r="73" spans="1:1" s="33" customFormat="1" x14ac:dyDescent="0.2">
      <c r="A73" s="89"/>
    </row>
    <row r="74" spans="1:1" s="33" customFormat="1" x14ac:dyDescent="0.2">
      <c r="A74" s="171" t="s">
        <v>81</v>
      </c>
    </row>
    <row r="75" spans="1:1" s="33" customFormat="1" ht="108" x14ac:dyDescent="0.2">
      <c r="A75" s="176" t="s">
        <v>462</v>
      </c>
    </row>
    <row r="76" spans="1:1" s="33" customFormat="1" x14ac:dyDescent="0.2"/>
    <row r="77" spans="1:1" s="33" customFormat="1" x14ac:dyDescent="0.2">
      <c r="A77" s="171" t="s">
        <v>83</v>
      </c>
    </row>
    <row r="78" spans="1:1" s="33" customFormat="1" ht="30" customHeight="1" x14ac:dyDescent="0.2">
      <c r="A78" s="256" t="s">
        <v>434</v>
      </c>
    </row>
    <row r="79" spans="1:1" s="33" customFormat="1" ht="24" x14ac:dyDescent="0.2">
      <c r="A79" s="213" t="s">
        <v>435</v>
      </c>
    </row>
    <row r="80" spans="1:1" s="33" customFormat="1" x14ac:dyDescent="0.2"/>
    <row r="81" spans="1:1" s="33" customFormat="1" ht="24" x14ac:dyDescent="0.2">
      <c r="A81" s="179" t="s">
        <v>174</v>
      </c>
    </row>
    <row r="82" spans="1:1" s="33" customFormat="1" x14ac:dyDescent="0.2"/>
    <row r="83" spans="1:1" s="33" customFormat="1" x14ac:dyDescent="0.2"/>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56" t="s">
        <v>54</v>
      </c>
      <c r="B27" s="357"/>
    </row>
    <row r="28" spans="1:20" customFormat="1" ht="15" customHeight="1" x14ac:dyDescent="0.2">
      <c r="A28" s="358"/>
      <c r="B28" s="359"/>
    </row>
    <row r="29" spans="1:20" s="31" customFormat="1" ht="54.75" customHeight="1" thickBot="1" x14ac:dyDescent="0.25">
      <c r="A29" s="360"/>
      <c r="B29" s="361"/>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54" t="s">
        <v>50</v>
      </c>
      <c r="B34" s="355"/>
      <c r="C34" s="355"/>
    </row>
    <row r="35" spans="1:3" customFormat="1" x14ac:dyDescent="0.2">
      <c r="A35" s="355"/>
      <c r="B35" s="355"/>
      <c r="C35" s="355"/>
    </row>
    <row r="36" spans="1:3" customFormat="1" x14ac:dyDescent="0.2">
      <c r="A36" s="355"/>
      <c r="B36" s="355"/>
      <c r="C36" s="355"/>
    </row>
    <row r="37" spans="1:3" customFormat="1" x14ac:dyDescent="0.2">
      <c r="A37" s="355"/>
      <c r="B37" s="355"/>
      <c r="C37" s="355"/>
    </row>
    <row r="38" spans="1:3" customFormat="1" x14ac:dyDescent="0.2">
      <c r="A38" s="355"/>
      <c r="B38" s="355"/>
      <c r="C38" s="355"/>
    </row>
    <row r="39" spans="1:3" customFormat="1" x14ac:dyDescent="0.2">
      <c r="A39" s="355"/>
      <c r="B39" s="355"/>
      <c r="C39" s="355"/>
    </row>
    <row r="40" spans="1:3" customFormat="1" x14ac:dyDescent="0.2">
      <c r="A40" s="355"/>
      <c r="B40" s="355"/>
      <c r="C40" s="355"/>
    </row>
    <row r="41" spans="1:3" customFormat="1" ht="270.75" customHeight="1" x14ac:dyDescent="0.2">
      <c r="A41" s="355"/>
      <c r="B41" s="355"/>
      <c r="C41" s="355"/>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BP648"/>
  <sheetViews>
    <sheetView workbookViewId="0">
      <pane xSplit="1" ySplit="4" topLeftCell="B44" activePane="bottomRight" state="frozen"/>
      <selection pane="topRight" activeCell="B1" sqref="B1"/>
      <selection pane="bottomLeft" activeCell="A5" sqref="A5"/>
      <selection pane="bottomRight" activeCell="A56" sqref="A56"/>
    </sheetView>
  </sheetViews>
  <sheetFormatPr defaultColWidth="9.85546875" defaultRowHeight="12.75" x14ac:dyDescent="0.2"/>
  <cols>
    <col min="1" max="1" width="36.7109375" style="32" customWidth="1"/>
    <col min="2" max="16384" width="9.85546875" style="32"/>
  </cols>
  <sheetData>
    <row r="1" spans="1:68" x14ac:dyDescent="0.2">
      <c r="A1" s="63" t="s">
        <v>61</v>
      </c>
    </row>
    <row r="2" spans="1:68" x14ac:dyDescent="0.2">
      <c r="A2" s="11" t="s">
        <v>197</v>
      </c>
    </row>
    <row r="3" spans="1:68" s="33" customFormat="1" ht="24.75" customHeight="1" x14ac:dyDescent="0.2">
      <c r="A3" s="88" t="s">
        <v>62</v>
      </c>
      <c r="B3" s="115">
        <f>'BAR BB| Open rates'!B3</f>
        <v>46157</v>
      </c>
      <c r="C3" s="115">
        <f>'BAR BB| Open rates'!C3</f>
        <v>46159</v>
      </c>
      <c r="D3" s="115">
        <f>'BAR BB| Open rates'!D3</f>
        <v>46164</v>
      </c>
      <c r="E3" s="115">
        <f>'BAR BB| Open rates'!E3</f>
        <v>46166</v>
      </c>
      <c r="F3" s="134">
        <f>'BAR BB| Open rates'!F3</f>
        <v>46171</v>
      </c>
      <c r="G3" s="134">
        <f>'BAR BB| Open rates'!G3</f>
        <v>46173</v>
      </c>
      <c r="H3" s="134">
        <f>'BAR BB| Open rates'!H3</f>
        <v>46174</v>
      </c>
      <c r="I3" s="115">
        <f>'BAR BB| Open rates'!I3</f>
        <v>46178</v>
      </c>
      <c r="J3" s="115">
        <f>'BAR BB| Open rates'!J3</f>
        <v>46188</v>
      </c>
      <c r="K3" s="115">
        <f>'BAR BB| Open rates'!K3</f>
        <v>46194</v>
      </c>
      <c r="L3" s="115">
        <f>'BAR BB| Open rates'!L3</f>
        <v>46199</v>
      </c>
      <c r="M3" s="115">
        <f>'BAR BB| Open rates'!M3</f>
        <v>46201</v>
      </c>
      <c r="N3" s="115">
        <f>'BAR BB| Open rates'!N3</f>
        <v>46204</v>
      </c>
      <c r="O3" s="115">
        <f>'BAR BB| Open rates'!O3</f>
        <v>46206</v>
      </c>
      <c r="P3" s="115">
        <f>'BAR BB| Open rates'!P3</f>
        <v>46208</v>
      </c>
      <c r="Q3" s="115">
        <f>'BAR BB| Open rates'!Q3</f>
        <v>46213</v>
      </c>
      <c r="R3" s="115">
        <f>'BAR BB| Open rates'!R3</f>
        <v>46215</v>
      </c>
      <c r="S3" s="115">
        <f>'BAR BB| Open rates'!S3</f>
        <v>46220</v>
      </c>
      <c r="T3" s="115">
        <f>'BAR BB| Open rates'!T3</f>
        <v>46222</v>
      </c>
      <c r="U3" s="115">
        <f>'BAR BB| Open rates'!U3</f>
        <v>46227</v>
      </c>
      <c r="V3" s="115">
        <f>'BAR BB| Open rates'!V3</f>
        <v>46229</v>
      </c>
      <c r="W3" s="115">
        <f>'BAR BB| Open rates'!W3</f>
        <v>46234</v>
      </c>
      <c r="X3" s="115">
        <f>'BAR BB| Open rates'!X3</f>
        <v>46236</v>
      </c>
      <c r="Y3" s="115">
        <f>'BAR BB| Open rates'!Y3</f>
        <v>46241</v>
      </c>
      <c r="Z3" s="115">
        <f>'BAR BB| Open rates'!Z3</f>
        <v>46243</v>
      </c>
      <c r="AA3" s="115">
        <f>'BAR BB| Open rates'!AA3</f>
        <v>46248</v>
      </c>
      <c r="AB3" s="115">
        <f>'BAR BB| Open rates'!AB3</f>
        <v>46250</v>
      </c>
      <c r="AC3" s="115">
        <f>'BAR BB| Open rates'!AC3</f>
        <v>46255</v>
      </c>
      <c r="AD3" s="115">
        <f>'BAR BB| Open rates'!AD3</f>
        <v>46257</v>
      </c>
      <c r="AE3" s="115">
        <f>'BAR BB| Open rates'!AE3</f>
        <v>46262</v>
      </c>
      <c r="AF3" s="115">
        <f>'BAR BB| Open rates'!AF3</f>
        <v>46264</v>
      </c>
      <c r="AG3" s="115">
        <f>'BAR BB| Open rates'!AG3</f>
        <v>46266</v>
      </c>
      <c r="AH3" s="115">
        <f>'BAR BB| Open rates'!AH3</f>
        <v>46269</v>
      </c>
      <c r="AI3" s="115">
        <f>'BAR BB| Open rates'!AI3</f>
        <v>46271</v>
      </c>
      <c r="AJ3" s="115">
        <f>'BAR BB| Open rates'!AJ3</f>
        <v>46276</v>
      </c>
      <c r="AK3" s="115">
        <f>'BAR BB| Open rates'!AK3</f>
        <v>46278</v>
      </c>
      <c r="AL3" s="115">
        <f>'BAR BB| Open rates'!AL3</f>
        <v>46283</v>
      </c>
      <c r="AM3" s="115">
        <f>'BAR BB| Open rates'!AM3</f>
        <v>46285</v>
      </c>
      <c r="AN3" s="115">
        <f>'BAR BB| Open rates'!AN3</f>
        <v>46290</v>
      </c>
      <c r="AO3" s="115">
        <f>'BAR BB| Open rates'!AO3</f>
        <v>46292</v>
      </c>
      <c r="AP3" s="115">
        <f>'BAR BB| Open rates'!AP3</f>
        <v>46296</v>
      </c>
      <c r="AQ3" s="115">
        <f>'BAR BB| Open rates'!AQ3</f>
        <v>46299</v>
      </c>
      <c r="AR3" s="115">
        <f>'BAR BB| Open rates'!AR3</f>
        <v>46304</v>
      </c>
      <c r="AS3" s="115">
        <f>'BAR BB| Open rates'!AS3</f>
        <v>46306</v>
      </c>
      <c r="AT3" s="115">
        <f>'BAR BB| Open rates'!AT3</f>
        <v>46311</v>
      </c>
      <c r="AU3" s="115">
        <f>'BAR BB| Open rates'!AU3</f>
        <v>46313</v>
      </c>
      <c r="AV3" s="115">
        <f>'BAR BB| Open rates'!AV3</f>
        <v>46318</v>
      </c>
      <c r="AW3" s="115">
        <f>'BAR BB| Open rates'!AW3</f>
        <v>46320</v>
      </c>
      <c r="AX3" s="115">
        <f>'BAR BB| Open rates'!AX3</f>
        <v>46325</v>
      </c>
      <c r="AY3" s="115">
        <f>'BAR BB| Open rates'!AY3</f>
        <v>46327</v>
      </c>
      <c r="AZ3" s="115">
        <f>'BAR BB| Open rates'!AZ3</f>
        <v>46330</v>
      </c>
      <c r="BA3" s="115">
        <f>'BAR BB| Open rates'!BA3</f>
        <v>46334</v>
      </c>
      <c r="BB3" s="115">
        <f>'BAR BB| Open rates'!BB3</f>
        <v>46335</v>
      </c>
      <c r="BC3" s="115">
        <f>'BAR BB| Open rates'!BC3</f>
        <v>46339</v>
      </c>
      <c r="BD3" s="115">
        <f>'BAR BB| Open rates'!BD3</f>
        <v>46341</v>
      </c>
      <c r="BE3" s="115">
        <f>'BAR BB| Open rates'!BE3</f>
        <v>46346</v>
      </c>
      <c r="BF3" s="115">
        <f>'BAR BB| Open rates'!BF3</f>
        <v>46348</v>
      </c>
      <c r="BG3" s="115">
        <f>'BAR BB| Open rates'!BG3</f>
        <v>46353</v>
      </c>
      <c r="BH3" s="115">
        <f>'BAR BB| Open rates'!BH3</f>
        <v>46355</v>
      </c>
      <c r="BI3" s="115">
        <f>'BAR BB| Open rates'!BI3</f>
        <v>46357</v>
      </c>
      <c r="BJ3" s="115">
        <f>'BAR BB| Open rates'!BJ3</f>
        <v>46360</v>
      </c>
      <c r="BK3" s="115">
        <f>'BAR BB| Open rates'!BK3</f>
        <v>46362</v>
      </c>
      <c r="BL3" s="115">
        <f>'BAR BB| Open rates'!BL3</f>
        <v>46367</v>
      </c>
      <c r="BM3" s="115">
        <f>'BAR BB| Open rates'!BM3</f>
        <v>46369</v>
      </c>
      <c r="BN3" s="115">
        <f>'BAR BB| Open rates'!BN3</f>
        <v>46374</v>
      </c>
      <c r="BO3" s="115">
        <f>'BAR BB| Open rates'!BO3</f>
        <v>46376</v>
      </c>
      <c r="BP3" s="115">
        <f>'BAR BB| Open rates'!BP3</f>
        <v>46381</v>
      </c>
    </row>
    <row r="4" spans="1:68" s="33" customFormat="1" ht="24.75" customHeight="1" x14ac:dyDescent="0.2">
      <c r="A4" s="104"/>
      <c r="B4" s="115">
        <f>'BAR BB| Open rates'!B4</f>
        <v>46158</v>
      </c>
      <c r="C4" s="115">
        <f>'BAR BB| Open rates'!C4</f>
        <v>46163</v>
      </c>
      <c r="D4" s="115">
        <f>'BAR BB| Open rates'!D4</f>
        <v>46165</v>
      </c>
      <c r="E4" s="115">
        <f>'BAR BB| Open rates'!E4</f>
        <v>46170</v>
      </c>
      <c r="F4" s="134">
        <f>'BAR BB| Open rates'!F4</f>
        <v>46172</v>
      </c>
      <c r="G4" s="134">
        <f>'BAR BB| Open rates'!G4</f>
        <v>46173</v>
      </c>
      <c r="H4" s="134">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43">
        <f>'BAR BB| Open rates'!B6*0.85</f>
        <v>11815</v>
      </c>
      <c r="C6" s="43">
        <f>'BAR BB| Open rates'!C6*0.85</f>
        <v>10965</v>
      </c>
      <c r="D6" s="43">
        <f>'BAR BB| Open rates'!D6*0.85</f>
        <v>11815</v>
      </c>
      <c r="E6" s="43">
        <f>'BAR BB| Open rates'!E6*0.85</f>
        <v>10965</v>
      </c>
      <c r="F6" s="43">
        <f>'BAR BB| Open rates'!F6*0.85</f>
        <v>14110</v>
      </c>
      <c r="G6" s="43">
        <f>'BAR BB| Open rates'!G6*0.85</f>
        <v>11815</v>
      </c>
      <c r="H6" s="43">
        <f>'BAR BB| Open rates'!H6*0.85</f>
        <v>11815</v>
      </c>
      <c r="I6" s="43">
        <f>'BAR BB| Open rates'!I6*0.85</f>
        <v>17680</v>
      </c>
      <c r="J6" s="43">
        <f>'BAR BB| Open rates'!J6*0.85</f>
        <v>33915</v>
      </c>
      <c r="K6" s="43">
        <f>'BAR BB| Open rates'!K6*0.85</f>
        <v>14110</v>
      </c>
      <c r="L6" s="43">
        <f>'BAR BB| Open rates'!L6*0.85</f>
        <v>15980</v>
      </c>
      <c r="M6" s="43">
        <f>'BAR BB| Open rates'!M6*0.85</f>
        <v>14110</v>
      </c>
      <c r="N6" s="43">
        <f>'BAR BB| Open rates'!N6*0.85</f>
        <v>17680</v>
      </c>
      <c r="O6" s="43">
        <f>'BAR BB| Open rates'!O6*0.85</f>
        <v>19380</v>
      </c>
      <c r="P6" s="43">
        <f>'BAR BB| Open rates'!P6*0.85</f>
        <v>17680</v>
      </c>
      <c r="Q6" s="43">
        <f>'BAR BB| Open rates'!Q6*0.85</f>
        <v>19380</v>
      </c>
      <c r="R6" s="43">
        <f>'BAR BB| Open rates'!R6*0.85</f>
        <v>17680</v>
      </c>
      <c r="S6" s="43">
        <f>'BAR BB| Open rates'!S6*0.85</f>
        <v>19380</v>
      </c>
      <c r="T6" s="43">
        <f>'BAR BB| Open rates'!T6*0.85</f>
        <v>17680</v>
      </c>
      <c r="U6" s="43">
        <f>'BAR BB| Open rates'!U6*0.85</f>
        <v>19380</v>
      </c>
      <c r="V6" s="43">
        <f>'BAR BB| Open rates'!V6*0.85</f>
        <v>17680</v>
      </c>
      <c r="W6" s="43">
        <f>'BAR BB| Open rates'!W6*0.85</f>
        <v>19380</v>
      </c>
      <c r="X6" s="43">
        <f>'BAR BB| Open rates'!X6*0.85</f>
        <v>17680</v>
      </c>
      <c r="Y6" s="43">
        <f>'BAR BB| Open rates'!Y6*0.85</f>
        <v>19380</v>
      </c>
      <c r="Z6" s="43">
        <f>'BAR BB| Open rates'!Z6*0.85</f>
        <v>17680</v>
      </c>
      <c r="AA6" s="43">
        <f>'BAR BB| Open rates'!AA6*0.85</f>
        <v>19380</v>
      </c>
      <c r="AB6" s="43">
        <f>'BAR BB| Open rates'!AB6*0.85</f>
        <v>17680</v>
      </c>
      <c r="AC6" s="43">
        <f>'BAR BB| Open rates'!AC6*0.85</f>
        <v>19380</v>
      </c>
      <c r="AD6" s="43">
        <f>'BAR BB| Open rates'!AD6*0.85</f>
        <v>14110</v>
      </c>
      <c r="AE6" s="43">
        <f>'BAR BB| Open rates'!AE6*0.85</f>
        <v>15980</v>
      </c>
      <c r="AF6" s="43">
        <f>'BAR BB| Open rates'!AF6*0.85</f>
        <v>14110</v>
      </c>
      <c r="AG6" s="43">
        <f>'BAR BB| Open rates'!AG6*0.85</f>
        <v>15980</v>
      </c>
      <c r="AH6" s="43">
        <f>'BAR BB| Open rates'!AH6*0.85</f>
        <v>15980</v>
      </c>
      <c r="AI6" s="43">
        <f>'BAR BB| Open rates'!AI6*0.85</f>
        <v>14110</v>
      </c>
      <c r="AJ6" s="43">
        <f>'BAR BB| Open rates'!AJ6*0.85</f>
        <v>15980</v>
      </c>
      <c r="AK6" s="43">
        <f>'BAR BB| Open rates'!AK6*0.85</f>
        <v>14110</v>
      </c>
      <c r="AL6" s="43">
        <f>'BAR BB| Open rates'!AL6*0.85</f>
        <v>15980</v>
      </c>
      <c r="AM6" s="43">
        <f>'BAR BB| Open rates'!AM6*0.85</f>
        <v>14110</v>
      </c>
      <c r="AN6" s="43">
        <f>'BAR BB| Open rates'!AN6*0.85</f>
        <v>15980</v>
      </c>
      <c r="AO6" s="43">
        <f>'BAR BB| Open rates'!AO6*0.85</f>
        <v>14110</v>
      </c>
      <c r="AP6" s="43">
        <f>'BAR BB| Open rates'!AP6*0.85</f>
        <v>12665</v>
      </c>
      <c r="AQ6" s="43">
        <f>'BAR BB| Open rates'!AQ6*0.85</f>
        <v>10965</v>
      </c>
      <c r="AR6" s="43">
        <f>'BAR BB| Open rates'!AR6*0.85</f>
        <v>12665</v>
      </c>
      <c r="AS6" s="43">
        <f>'BAR BB| Open rates'!AS6*0.85</f>
        <v>10965</v>
      </c>
      <c r="AT6" s="43">
        <f>'BAR BB| Open rates'!AT6*0.85</f>
        <v>12665</v>
      </c>
      <c r="AU6" s="43">
        <f>'BAR BB| Open rates'!AU6*0.85</f>
        <v>10965</v>
      </c>
      <c r="AV6" s="43">
        <f>'BAR BB| Open rates'!AV6*0.85</f>
        <v>12665</v>
      </c>
      <c r="AW6" s="43">
        <f>'BAR BB| Open rates'!AW6*0.85</f>
        <v>10965</v>
      </c>
      <c r="AX6" s="43">
        <f>'BAR BB| Open rates'!AX6*0.85</f>
        <v>12665</v>
      </c>
      <c r="AY6" s="43">
        <f>'BAR BB| Open rates'!AY6*0.85</f>
        <v>14110</v>
      </c>
      <c r="AZ6" s="43">
        <f>'BAR BB| Open rates'!AZ6*0.85</f>
        <v>15980</v>
      </c>
      <c r="BA6" s="43">
        <f>'BAR BB| Open rates'!BA6*0.85</f>
        <v>10115</v>
      </c>
      <c r="BB6" s="43">
        <f>'BAR BB| Open rates'!BB6*0.85</f>
        <v>10115</v>
      </c>
      <c r="BC6" s="43">
        <f>'BAR BB| Open rates'!BC6*0.85</f>
        <v>10965</v>
      </c>
      <c r="BD6" s="43">
        <f>'BAR BB| Open rates'!BD6*0.85</f>
        <v>10115</v>
      </c>
      <c r="BE6" s="43">
        <f>'BAR BB| Open rates'!BE6*0.85</f>
        <v>10965</v>
      </c>
      <c r="BF6" s="43">
        <f>'BAR BB| Open rates'!BF6*0.85</f>
        <v>10115</v>
      </c>
      <c r="BG6" s="43">
        <f>'BAR BB| Open rates'!BG6*0.85</f>
        <v>10965</v>
      </c>
      <c r="BH6" s="43">
        <f>'BAR BB| Open rates'!BH6*0.85</f>
        <v>10115</v>
      </c>
      <c r="BI6" s="43">
        <f>'BAR BB| Open rates'!BI6*0.85</f>
        <v>10115</v>
      </c>
      <c r="BJ6" s="43">
        <f>'BAR BB| Open rates'!BJ6*0.85</f>
        <v>10965</v>
      </c>
      <c r="BK6" s="43">
        <f>'BAR BB| Open rates'!BK6*0.85</f>
        <v>10115</v>
      </c>
      <c r="BL6" s="43">
        <f>'BAR BB| Open rates'!BL6*0.85</f>
        <v>10965</v>
      </c>
      <c r="BM6" s="43">
        <f>'BAR BB| Open rates'!BM6*0.85</f>
        <v>10115</v>
      </c>
      <c r="BN6" s="43">
        <f>'BAR BB| Open rates'!BN6*0.85</f>
        <v>10965</v>
      </c>
      <c r="BO6" s="43">
        <f>'BAR BB| Open rates'!BO6*0.85</f>
        <v>14110</v>
      </c>
      <c r="BP6" s="43">
        <f>'BAR BB| Open rates'!BP6*0.85</f>
        <v>15980</v>
      </c>
    </row>
    <row r="7" spans="1:68" s="36" customFormat="1" ht="12" customHeight="1" x14ac:dyDescent="0.2">
      <c r="A7" s="183">
        <v>2</v>
      </c>
      <c r="B7" s="43">
        <f>'BAR BB| Open rates'!B7*0.85</f>
        <v>14365</v>
      </c>
      <c r="C7" s="43">
        <f>'BAR BB| Open rates'!C7*0.85</f>
        <v>13515</v>
      </c>
      <c r="D7" s="43">
        <f>'BAR BB| Open rates'!D7*0.85</f>
        <v>14365</v>
      </c>
      <c r="E7" s="43">
        <f>'BAR BB| Open rates'!E7*0.85</f>
        <v>13515</v>
      </c>
      <c r="F7" s="43">
        <f>'BAR BB| Open rates'!F7*0.85</f>
        <v>16660</v>
      </c>
      <c r="G7" s="43">
        <f>'BAR BB| Open rates'!G7*0.85</f>
        <v>14365</v>
      </c>
      <c r="H7" s="43">
        <f>'BAR BB| Open rates'!H7*0.85</f>
        <v>14365</v>
      </c>
      <c r="I7" s="43">
        <f>'BAR BB| Open rates'!I7*0.85</f>
        <v>20230</v>
      </c>
      <c r="J7" s="43">
        <f>'BAR BB| Open rates'!J7*0.85</f>
        <v>36465</v>
      </c>
      <c r="K7" s="43">
        <f>'BAR BB| Open rates'!K7*0.85</f>
        <v>16660</v>
      </c>
      <c r="L7" s="43">
        <f>'BAR BB| Open rates'!L7*0.85</f>
        <v>18530</v>
      </c>
      <c r="M7" s="43">
        <f>'BAR BB| Open rates'!M7*0.85</f>
        <v>16660</v>
      </c>
      <c r="N7" s="43">
        <f>'BAR BB| Open rates'!N7*0.85</f>
        <v>20230</v>
      </c>
      <c r="O7" s="43">
        <f>'BAR BB| Open rates'!O7*0.85</f>
        <v>21930</v>
      </c>
      <c r="P7" s="43">
        <f>'BAR BB| Open rates'!P7*0.85</f>
        <v>20230</v>
      </c>
      <c r="Q7" s="43">
        <f>'BAR BB| Open rates'!Q7*0.85</f>
        <v>21930</v>
      </c>
      <c r="R7" s="43">
        <f>'BAR BB| Open rates'!R7*0.85</f>
        <v>20230</v>
      </c>
      <c r="S7" s="43">
        <f>'BAR BB| Open rates'!S7*0.85</f>
        <v>21930</v>
      </c>
      <c r="T7" s="43">
        <f>'BAR BB| Open rates'!T7*0.85</f>
        <v>20230</v>
      </c>
      <c r="U7" s="43">
        <f>'BAR BB| Open rates'!U7*0.85</f>
        <v>21930</v>
      </c>
      <c r="V7" s="43">
        <f>'BAR BB| Open rates'!V7*0.85</f>
        <v>20230</v>
      </c>
      <c r="W7" s="43">
        <f>'BAR BB| Open rates'!W7*0.85</f>
        <v>21930</v>
      </c>
      <c r="X7" s="43">
        <f>'BAR BB| Open rates'!X7*0.85</f>
        <v>20230</v>
      </c>
      <c r="Y7" s="43">
        <f>'BAR BB| Open rates'!Y7*0.85</f>
        <v>21930</v>
      </c>
      <c r="Z7" s="43">
        <f>'BAR BB| Open rates'!Z7*0.85</f>
        <v>20230</v>
      </c>
      <c r="AA7" s="43">
        <f>'BAR BB| Open rates'!AA7*0.85</f>
        <v>21930</v>
      </c>
      <c r="AB7" s="43">
        <f>'BAR BB| Open rates'!AB7*0.85</f>
        <v>20230</v>
      </c>
      <c r="AC7" s="43">
        <f>'BAR BB| Open rates'!AC7*0.85</f>
        <v>21930</v>
      </c>
      <c r="AD7" s="43">
        <f>'BAR BB| Open rates'!AD7*0.85</f>
        <v>16660</v>
      </c>
      <c r="AE7" s="43">
        <f>'BAR BB| Open rates'!AE7*0.85</f>
        <v>18530</v>
      </c>
      <c r="AF7" s="43">
        <f>'BAR BB| Open rates'!AF7*0.85</f>
        <v>16660</v>
      </c>
      <c r="AG7" s="43">
        <f>'BAR BB| Open rates'!AG7*0.85</f>
        <v>18530</v>
      </c>
      <c r="AH7" s="43">
        <f>'BAR BB| Open rates'!AH7*0.85</f>
        <v>18530</v>
      </c>
      <c r="AI7" s="43">
        <f>'BAR BB| Open rates'!AI7*0.85</f>
        <v>16660</v>
      </c>
      <c r="AJ7" s="43">
        <f>'BAR BB| Open rates'!AJ7*0.85</f>
        <v>18530</v>
      </c>
      <c r="AK7" s="43">
        <f>'BAR BB| Open rates'!AK7*0.85</f>
        <v>16660</v>
      </c>
      <c r="AL7" s="43">
        <f>'BAR BB| Open rates'!AL7*0.85</f>
        <v>18530</v>
      </c>
      <c r="AM7" s="43">
        <f>'BAR BB| Open rates'!AM7*0.85</f>
        <v>16660</v>
      </c>
      <c r="AN7" s="43">
        <f>'BAR BB| Open rates'!AN7*0.85</f>
        <v>18530</v>
      </c>
      <c r="AO7" s="43">
        <f>'BAR BB| Open rates'!AO7*0.85</f>
        <v>16660</v>
      </c>
      <c r="AP7" s="43">
        <f>'BAR BB| Open rates'!AP7*0.85</f>
        <v>15215</v>
      </c>
      <c r="AQ7" s="43">
        <f>'BAR BB| Open rates'!AQ7*0.85</f>
        <v>13515</v>
      </c>
      <c r="AR7" s="43">
        <f>'BAR BB| Open rates'!AR7*0.85</f>
        <v>15215</v>
      </c>
      <c r="AS7" s="43">
        <f>'BAR BB| Open rates'!AS7*0.85</f>
        <v>13515</v>
      </c>
      <c r="AT7" s="43">
        <f>'BAR BB| Open rates'!AT7*0.85</f>
        <v>15215</v>
      </c>
      <c r="AU7" s="43">
        <f>'BAR BB| Open rates'!AU7*0.85</f>
        <v>13515</v>
      </c>
      <c r="AV7" s="43">
        <f>'BAR BB| Open rates'!AV7*0.85</f>
        <v>15215</v>
      </c>
      <c r="AW7" s="43">
        <f>'BAR BB| Open rates'!AW7*0.85</f>
        <v>13515</v>
      </c>
      <c r="AX7" s="43">
        <f>'BAR BB| Open rates'!AX7*0.85</f>
        <v>15215</v>
      </c>
      <c r="AY7" s="43">
        <f>'BAR BB| Open rates'!AY7*0.85</f>
        <v>16660</v>
      </c>
      <c r="AZ7" s="43">
        <f>'BAR BB| Open rates'!AZ7*0.85</f>
        <v>18530</v>
      </c>
      <c r="BA7" s="43">
        <f>'BAR BB| Open rates'!BA7*0.85</f>
        <v>12665</v>
      </c>
      <c r="BB7" s="43">
        <f>'BAR BB| Open rates'!BB7*0.85</f>
        <v>12665</v>
      </c>
      <c r="BC7" s="43">
        <f>'BAR BB| Open rates'!BC7*0.85</f>
        <v>13515</v>
      </c>
      <c r="BD7" s="43">
        <f>'BAR BB| Open rates'!BD7*0.85</f>
        <v>12665</v>
      </c>
      <c r="BE7" s="43">
        <f>'BAR BB| Open rates'!BE7*0.85</f>
        <v>13515</v>
      </c>
      <c r="BF7" s="43">
        <f>'BAR BB| Open rates'!BF7*0.85</f>
        <v>12665</v>
      </c>
      <c r="BG7" s="43">
        <f>'BAR BB| Open rates'!BG7*0.85</f>
        <v>13515</v>
      </c>
      <c r="BH7" s="43">
        <f>'BAR BB| Open rates'!BH7*0.85</f>
        <v>12665</v>
      </c>
      <c r="BI7" s="43">
        <f>'BAR BB| Open rates'!BI7*0.85</f>
        <v>12665</v>
      </c>
      <c r="BJ7" s="43">
        <f>'BAR BB| Open rates'!BJ7*0.85</f>
        <v>13515</v>
      </c>
      <c r="BK7" s="43">
        <f>'BAR BB| Open rates'!BK7*0.85</f>
        <v>12665</v>
      </c>
      <c r="BL7" s="43">
        <f>'BAR BB| Open rates'!BL7*0.85</f>
        <v>13515</v>
      </c>
      <c r="BM7" s="43">
        <f>'BAR BB| Open rates'!BM7*0.85</f>
        <v>12665</v>
      </c>
      <c r="BN7" s="43">
        <f>'BAR BB| Open rates'!BN7*0.85</f>
        <v>13515</v>
      </c>
      <c r="BO7" s="43">
        <f>'BAR BB| Open rates'!BO7*0.85</f>
        <v>16660</v>
      </c>
      <c r="BP7" s="43">
        <f>'BAR BB| Open rates'!BP7*0.85</f>
        <v>18530</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rates'!B9*0.85</f>
        <v>13515</v>
      </c>
      <c r="C9" s="43">
        <f>'BAR BB| Open rates'!C9*0.85</f>
        <v>12665</v>
      </c>
      <c r="D9" s="43">
        <f>'BAR BB| Open rates'!D9*0.85</f>
        <v>13515</v>
      </c>
      <c r="E9" s="43">
        <f>'BAR BB| Open rates'!E9*0.85</f>
        <v>12665</v>
      </c>
      <c r="F9" s="43">
        <f>'BAR BB| Open rates'!F9*0.85</f>
        <v>15810</v>
      </c>
      <c r="G9" s="43">
        <f>'BAR BB| Open rates'!G9*0.85</f>
        <v>13515</v>
      </c>
      <c r="H9" s="43">
        <f>'BAR BB| Open rates'!H9*0.85</f>
        <v>14365</v>
      </c>
      <c r="I9" s="43">
        <f>'BAR BB| Open rates'!I9*0.85</f>
        <v>20230</v>
      </c>
      <c r="J9" s="43">
        <f>'BAR BB| Open rates'!J9*0.85</f>
        <v>36465</v>
      </c>
      <c r="K9" s="43">
        <f>'BAR BB| Open rates'!K9*0.85</f>
        <v>16660</v>
      </c>
      <c r="L9" s="43">
        <f>'BAR BB| Open rates'!L9*0.85</f>
        <v>18530</v>
      </c>
      <c r="M9" s="43">
        <f>'BAR BB| Open rates'!M9*0.85</f>
        <v>16660</v>
      </c>
      <c r="N9" s="43">
        <f>'BAR BB| Open rates'!N9*0.85</f>
        <v>20230</v>
      </c>
      <c r="O9" s="43">
        <f>'BAR BB| Open rates'!O9*0.85</f>
        <v>21930</v>
      </c>
      <c r="P9" s="43">
        <f>'BAR BB| Open rates'!P9*0.85</f>
        <v>20230</v>
      </c>
      <c r="Q9" s="43">
        <f>'BAR BB| Open rates'!Q9*0.85</f>
        <v>21930</v>
      </c>
      <c r="R9" s="43">
        <f>'BAR BB| Open rates'!R9*0.85</f>
        <v>20230</v>
      </c>
      <c r="S9" s="43">
        <f>'BAR BB| Open rates'!S9*0.85</f>
        <v>21930</v>
      </c>
      <c r="T9" s="43">
        <f>'BAR BB| Open rates'!T9*0.85</f>
        <v>20230</v>
      </c>
      <c r="U9" s="43">
        <f>'BAR BB| Open rates'!U9*0.85</f>
        <v>21930</v>
      </c>
      <c r="V9" s="43">
        <f>'BAR BB| Open rates'!V9*0.85</f>
        <v>20230</v>
      </c>
      <c r="W9" s="43">
        <f>'BAR BB| Open rates'!W9*0.85</f>
        <v>21930</v>
      </c>
      <c r="X9" s="43">
        <f>'BAR BB| Open rates'!X9*0.85</f>
        <v>20230</v>
      </c>
      <c r="Y9" s="43">
        <f>'BAR BB| Open rates'!Y9*0.85</f>
        <v>21930</v>
      </c>
      <c r="Z9" s="43">
        <f>'BAR BB| Open rates'!Z9*0.85</f>
        <v>20230</v>
      </c>
      <c r="AA9" s="43">
        <f>'BAR BB| Open rates'!AA9*0.85</f>
        <v>21930</v>
      </c>
      <c r="AB9" s="43">
        <f>'BAR BB| Open rates'!AB9*0.85</f>
        <v>20230</v>
      </c>
      <c r="AC9" s="43">
        <f>'BAR BB| Open rates'!AC9*0.85</f>
        <v>21930</v>
      </c>
      <c r="AD9" s="43">
        <f>'BAR BB| Open rates'!AD9*0.85</f>
        <v>16660</v>
      </c>
      <c r="AE9" s="43">
        <f>'BAR BB| Open rates'!AE9*0.85</f>
        <v>18530</v>
      </c>
      <c r="AF9" s="43">
        <f>'BAR BB| Open rates'!AF9*0.85</f>
        <v>16660</v>
      </c>
      <c r="AG9" s="43">
        <f>'BAR BB| Open rates'!AG9*0.85</f>
        <v>18530</v>
      </c>
      <c r="AH9" s="43">
        <f>'BAR BB| Open rates'!AH9*0.85</f>
        <v>18530</v>
      </c>
      <c r="AI9" s="43">
        <f>'BAR BB| Open rates'!AI9*0.85</f>
        <v>16660</v>
      </c>
      <c r="AJ9" s="43">
        <f>'BAR BB| Open rates'!AJ9*0.85</f>
        <v>18530</v>
      </c>
      <c r="AK9" s="43">
        <f>'BAR BB| Open rates'!AK9*0.85</f>
        <v>16660</v>
      </c>
      <c r="AL9" s="43">
        <f>'BAR BB| Open rates'!AL9*0.85</f>
        <v>18530</v>
      </c>
      <c r="AM9" s="43">
        <f>'BAR BB| Open rates'!AM9*0.85</f>
        <v>16660</v>
      </c>
      <c r="AN9" s="43">
        <f>'BAR BB| Open rates'!AN9*0.85</f>
        <v>18530</v>
      </c>
      <c r="AO9" s="43">
        <f>'BAR BB| Open rates'!AO9*0.85</f>
        <v>16660</v>
      </c>
      <c r="AP9" s="43">
        <f>'BAR BB| Open rates'!AP9*0.85</f>
        <v>15215</v>
      </c>
      <c r="AQ9" s="43">
        <f>'BAR BB| Open rates'!AQ9*0.85</f>
        <v>13515</v>
      </c>
      <c r="AR9" s="43">
        <f>'BAR BB| Open rates'!AR9*0.85</f>
        <v>15215</v>
      </c>
      <c r="AS9" s="43">
        <f>'BAR BB| Open rates'!AS9*0.85</f>
        <v>13515</v>
      </c>
      <c r="AT9" s="43">
        <f>'BAR BB| Open rates'!AT9*0.85</f>
        <v>15215</v>
      </c>
      <c r="AU9" s="43">
        <f>'BAR BB| Open rates'!AU9*0.85</f>
        <v>13515</v>
      </c>
      <c r="AV9" s="43">
        <f>'BAR BB| Open rates'!AV9*0.85</f>
        <v>15215</v>
      </c>
      <c r="AW9" s="43">
        <f>'BAR BB| Open rates'!AW9*0.85</f>
        <v>13515</v>
      </c>
      <c r="AX9" s="43">
        <f>'BAR BB| Open rates'!AX9*0.85</f>
        <v>15215</v>
      </c>
      <c r="AY9" s="43">
        <f>'BAR BB| Open rates'!AY9*0.85</f>
        <v>16660</v>
      </c>
      <c r="AZ9" s="43">
        <f>'BAR BB| Open rates'!AZ9*0.85</f>
        <v>18530</v>
      </c>
      <c r="BA9" s="43">
        <f>'BAR BB| Open rates'!BA9*0.85</f>
        <v>12665</v>
      </c>
      <c r="BB9" s="43">
        <f>'BAR BB| Open rates'!BB9*0.85</f>
        <v>11815</v>
      </c>
      <c r="BC9" s="43">
        <f>'BAR BB| Open rates'!BC9*0.85</f>
        <v>12665</v>
      </c>
      <c r="BD9" s="43">
        <f>'BAR BB| Open rates'!BD9*0.85</f>
        <v>11815</v>
      </c>
      <c r="BE9" s="43">
        <f>'BAR BB| Open rates'!BE9*0.85</f>
        <v>12665</v>
      </c>
      <c r="BF9" s="43">
        <f>'BAR BB| Open rates'!BF9*0.85</f>
        <v>11815</v>
      </c>
      <c r="BG9" s="43">
        <f>'BAR BB| Open rates'!BG9*0.85</f>
        <v>12665</v>
      </c>
      <c r="BH9" s="43">
        <f>'BAR BB| Open rates'!BH9*0.85</f>
        <v>11815</v>
      </c>
      <c r="BI9" s="43">
        <f>'BAR BB| Open rates'!BI9*0.85</f>
        <v>11815</v>
      </c>
      <c r="BJ9" s="43">
        <f>'BAR BB| Open rates'!BJ9*0.85</f>
        <v>12665</v>
      </c>
      <c r="BK9" s="43">
        <f>'BAR BB| Open rates'!BK9*0.85</f>
        <v>11815</v>
      </c>
      <c r="BL9" s="43">
        <f>'BAR BB| Open rates'!BL9*0.85</f>
        <v>12665</v>
      </c>
      <c r="BM9" s="43">
        <f>'BAR BB| Open rates'!BM9*0.85</f>
        <v>11815</v>
      </c>
      <c r="BN9" s="43">
        <f>'BAR BB| Open rates'!BN9*0.85</f>
        <v>12665</v>
      </c>
      <c r="BO9" s="43">
        <f>'BAR BB| Open rates'!BO9*0.85</f>
        <v>15810</v>
      </c>
      <c r="BP9" s="43">
        <f>'BAR BB| Open rates'!BP9*0.85</f>
        <v>17680</v>
      </c>
    </row>
    <row r="10" spans="1:68" s="36" customFormat="1" ht="12" customHeight="1" x14ac:dyDescent="0.2">
      <c r="A10" s="237">
        <v>2</v>
      </c>
      <c r="B10" s="43">
        <f>'BAR BB| Open rates'!B10*0.85</f>
        <v>16065</v>
      </c>
      <c r="C10" s="43">
        <f>'BAR BB| Open rates'!C10*0.85</f>
        <v>15215</v>
      </c>
      <c r="D10" s="43">
        <f>'BAR BB| Open rates'!D10*0.85</f>
        <v>16065</v>
      </c>
      <c r="E10" s="43">
        <f>'BAR BB| Open rates'!E10*0.85</f>
        <v>15215</v>
      </c>
      <c r="F10" s="43">
        <f>'BAR BB| Open rates'!F10*0.85</f>
        <v>18360</v>
      </c>
      <c r="G10" s="43">
        <f>'BAR BB| Open rates'!G10*0.85</f>
        <v>16065</v>
      </c>
      <c r="H10" s="43">
        <f>'BAR BB| Open rates'!H10*0.85</f>
        <v>16915</v>
      </c>
      <c r="I10" s="43">
        <f>'BAR BB| Open rates'!I10*0.85</f>
        <v>22780</v>
      </c>
      <c r="J10" s="43">
        <f>'BAR BB| Open rates'!J10*0.85</f>
        <v>39015</v>
      </c>
      <c r="K10" s="43">
        <f>'BAR BB| Open rates'!K10*0.85</f>
        <v>19210</v>
      </c>
      <c r="L10" s="43">
        <f>'BAR BB| Open rates'!L10*0.85</f>
        <v>21080</v>
      </c>
      <c r="M10" s="43">
        <f>'BAR BB| Open rates'!M10*0.85</f>
        <v>19210</v>
      </c>
      <c r="N10" s="43">
        <f>'BAR BB| Open rates'!N10*0.85</f>
        <v>22780</v>
      </c>
      <c r="O10" s="43">
        <f>'BAR BB| Open rates'!O10*0.85</f>
        <v>24480</v>
      </c>
      <c r="P10" s="43">
        <f>'BAR BB| Open rates'!P10*0.85</f>
        <v>22780</v>
      </c>
      <c r="Q10" s="43">
        <f>'BAR BB| Open rates'!Q10*0.85</f>
        <v>24480</v>
      </c>
      <c r="R10" s="43">
        <f>'BAR BB| Open rates'!R10*0.85</f>
        <v>22780</v>
      </c>
      <c r="S10" s="43">
        <f>'BAR BB| Open rates'!S10*0.85</f>
        <v>24480</v>
      </c>
      <c r="T10" s="43">
        <f>'BAR BB| Open rates'!T10*0.85</f>
        <v>22780</v>
      </c>
      <c r="U10" s="43">
        <f>'BAR BB| Open rates'!U10*0.85</f>
        <v>24480</v>
      </c>
      <c r="V10" s="43">
        <f>'BAR BB| Open rates'!V10*0.85</f>
        <v>22780</v>
      </c>
      <c r="W10" s="43">
        <f>'BAR BB| Open rates'!W10*0.85</f>
        <v>24480</v>
      </c>
      <c r="X10" s="43">
        <f>'BAR BB| Open rates'!X10*0.85</f>
        <v>22780</v>
      </c>
      <c r="Y10" s="43">
        <f>'BAR BB| Open rates'!Y10*0.85</f>
        <v>24480</v>
      </c>
      <c r="Z10" s="43">
        <f>'BAR BB| Open rates'!Z10*0.85</f>
        <v>22780</v>
      </c>
      <c r="AA10" s="43">
        <f>'BAR BB| Open rates'!AA10*0.85</f>
        <v>24480</v>
      </c>
      <c r="AB10" s="43">
        <f>'BAR BB| Open rates'!AB10*0.85</f>
        <v>22780</v>
      </c>
      <c r="AC10" s="43">
        <f>'BAR BB| Open rates'!AC10*0.85</f>
        <v>24480</v>
      </c>
      <c r="AD10" s="43">
        <f>'BAR BB| Open rates'!AD10*0.85</f>
        <v>19210</v>
      </c>
      <c r="AE10" s="43">
        <f>'BAR BB| Open rates'!AE10*0.85</f>
        <v>21080</v>
      </c>
      <c r="AF10" s="43">
        <f>'BAR BB| Open rates'!AF10*0.85</f>
        <v>19210</v>
      </c>
      <c r="AG10" s="43">
        <f>'BAR BB| Open rates'!AG10*0.85</f>
        <v>21080</v>
      </c>
      <c r="AH10" s="43">
        <f>'BAR BB| Open rates'!AH10*0.85</f>
        <v>21080</v>
      </c>
      <c r="AI10" s="43">
        <f>'BAR BB| Open rates'!AI10*0.85</f>
        <v>19210</v>
      </c>
      <c r="AJ10" s="43">
        <f>'BAR BB| Open rates'!AJ10*0.85</f>
        <v>21080</v>
      </c>
      <c r="AK10" s="43">
        <f>'BAR BB| Open rates'!AK10*0.85</f>
        <v>19210</v>
      </c>
      <c r="AL10" s="43">
        <f>'BAR BB| Open rates'!AL10*0.85</f>
        <v>21080</v>
      </c>
      <c r="AM10" s="43">
        <f>'BAR BB| Open rates'!AM10*0.85</f>
        <v>19210</v>
      </c>
      <c r="AN10" s="43">
        <f>'BAR BB| Open rates'!AN10*0.85</f>
        <v>21080</v>
      </c>
      <c r="AO10" s="43">
        <f>'BAR BB| Open rates'!AO10*0.85</f>
        <v>19210</v>
      </c>
      <c r="AP10" s="43">
        <f>'BAR BB| Open rates'!AP10*0.85</f>
        <v>17765</v>
      </c>
      <c r="AQ10" s="43">
        <f>'BAR BB| Open rates'!AQ10*0.85</f>
        <v>16065</v>
      </c>
      <c r="AR10" s="43">
        <f>'BAR BB| Open rates'!AR10*0.85</f>
        <v>17765</v>
      </c>
      <c r="AS10" s="43">
        <f>'BAR BB| Open rates'!AS10*0.85</f>
        <v>16065</v>
      </c>
      <c r="AT10" s="43">
        <f>'BAR BB| Open rates'!AT10*0.85</f>
        <v>17765</v>
      </c>
      <c r="AU10" s="43">
        <f>'BAR BB| Open rates'!AU10*0.85</f>
        <v>16065</v>
      </c>
      <c r="AV10" s="43">
        <f>'BAR BB| Open rates'!AV10*0.85</f>
        <v>17765</v>
      </c>
      <c r="AW10" s="43">
        <f>'BAR BB| Open rates'!AW10*0.85</f>
        <v>16065</v>
      </c>
      <c r="AX10" s="43">
        <f>'BAR BB| Open rates'!AX10*0.85</f>
        <v>17765</v>
      </c>
      <c r="AY10" s="43">
        <f>'BAR BB| Open rates'!AY10*0.85</f>
        <v>19210</v>
      </c>
      <c r="AZ10" s="43">
        <f>'BAR BB| Open rates'!AZ10*0.85</f>
        <v>21080</v>
      </c>
      <c r="BA10" s="43">
        <f>'BAR BB| Open rates'!BA10*0.85</f>
        <v>15215</v>
      </c>
      <c r="BB10" s="43">
        <f>'BAR BB| Open rates'!BB10*0.85</f>
        <v>14365</v>
      </c>
      <c r="BC10" s="43">
        <f>'BAR BB| Open rates'!BC10*0.85</f>
        <v>15215</v>
      </c>
      <c r="BD10" s="43">
        <f>'BAR BB| Open rates'!BD10*0.85</f>
        <v>14365</v>
      </c>
      <c r="BE10" s="43">
        <f>'BAR BB| Open rates'!BE10*0.85</f>
        <v>15215</v>
      </c>
      <c r="BF10" s="43">
        <f>'BAR BB| Open rates'!BF10*0.85</f>
        <v>14365</v>
      </c>
      <c r="BG10" s="43">
        <f>'BAR BB| Open rates'!BG10*0.85</f>
        <v>15215</v>
      </c>
      <c r="BH10" s="43">
        <f>'BAR BB| Open rates'!BH10*0.85</f>
        <v>14365</v>
      </c>
      <c r="BI10" s="43">
        <f>'BAR BB| Open rates'!BI10*0.85</f>
        <v>14365</v>
      </c>
      <c r="BJ10" s="43">
        <f>'BAR BB| Open rates'!BJ10*0.85</f>
        <v>15215</v>
      </c>
      <c r="BK10" s="43">
        <f>'BAR BB| Open rates'!BK10*0.85</f>
        <v>14365</v>
      </c>
      <c r="BL10" s="43">
        <f>'BAR BB| Open rates'!BL10*0.85</f>
        <v>15215</v>
      </c>
      <c r="BM10" s="43">
        <f>'BAR BB| Open rates'!BM10*0.85</f>
        <v>14365</v>
      </c>
      <c r="BN10" s="43">
        <f>'BAR BB| Open rates'!BN10*0.85</f>
        <v>15215</v>
      </c>
      <c r="BO10" s="43">
        <f>'BAR BB| Open rates'!BO10*0.85</f>
        <v>18360</v>
      </c>
      <c r="BP10" s="43">
        <f>'BAR BB| Open rates'!BP10*0.85</f>
        <v>20230</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rates'!B12*0.85</f>
        <v>17680</v>
      </c>
      <c r="C12" s="43">
        <f>'BAR BB| Open rates'!C12*0.85</f>
        <v>16830</v>
      </c>
      <c r="D12" s="43">
        <f>'BAR BB| Open rates'!D12*0.85</f>
        <v>17680</v>
      </c>
      <c r="E12" s="43">
        <f>'BAR BB| Open rates'!E12*0.85</f>
        <v>16830</v>
      </c>
      <c r="F12" s="43">
        <f>'BAR BB| Open rates'!F12*0.85</f>
        <v>19975</v>
      </c>
      <c r="G12" s="43">
        <f>'BAR BB| Open rates'!G12*0.85</f>
        <v>17680</v>
      </c>
      <c r="H12" s="43">
        <f>'BAR BB| Open rates'!H12*0.85</f>
        <v>17680</v>
      </c>
      <c r="I12" s="43">
        <f>'BAR BB| Open rates'!I12*0.85</f>
        <v>23545</v>
      </c>
      <c r="J12" s="43">
        <f>'BAR BB| Open rates'!J12*0.85</f>
        <v>39780</v>
      </c>
      <c r="K12" s="43">
        <f>'BAR BB| Open rates'!K12*0.85</f>
        <v>19975</v>
      </c>
      <c r="L12" s="43">
        <f>'BAR BB| Open rates'!L12*0.85</f>
        <v>21845</v>
      </c>
      <c r="M12" s="43">
        <f>'BAR BB| Open rates'!M12*0.85</f>
        <v>19975</v>
      </c>
      <c r="N12" s="43">
        <f>'BAR BB| Open rates'!N12*0.85</f>
        <v>23545</v>
      </c>
      <c r="O12" s="43">
        <f>'BAR BB| Open rates'!O12*0.85</f>
        <v>25245</v>
      </c>
      <c r="P12" s="43">
        <f>'BAR BB| Open rates'!P12*0.85</f>
        <v>23545</v>
      </c>
      <c r="Q12" s="43">
        <f>'BAR BB| Open rates'!Q12*0.85</f>
        <v>25245</v>
      </c>
      <c r="R12" s="43">
        <f>'BAR BB| Open rates'!R12*0.85</f>
        <v>23545</v>
      </c>
      <c r="S12" s="43">
        <f>'BAR BB| Open rates'!S12*0.85</f>
        <v>25245</v>
      </c>
      <c r="T12" s="43">
        <f>'BAR BB| Open rates'!T12*0.85</f>
        <v>23545</v>
      </c>
      <c r="U12" s="43">
        <f>'BAR BB| Open rates'!U12*0.85</f>
        <v>25245</v>
      </c>
      <c r="V12" s="43">
        <f>'BAR BB| Open rates'!V12*0.85</f>
        <v>23545</v>
      </c>
      <c r="W12" s="43">
        <f>'BAR BB| Open rates'!W12*0.85</f>
        <v>25245</v>
      </c>
      <c r="X12" s="43">
        <f>'BAR BB| Open rates'!X12*0.85</f>
        <v>23545</v>
      </c>
      <c r="Y12" s="43">
        <f>'BAR BB| Open rates'!Y12*0.85</f>
        <v>25245</v>
      </c>
      <c r="Z12" s="43">
        <f>'BAR BB| Open rates'!Z12*0.85</f>
        <v>23545</v>
      </c>
      <c r="AA12" s="43">
        <f>'BAR BB| Open rates'!AA12*0.85</f>
        <v>25245</v>
      </c>
      <c r="AB12" s="43">
        <f>'BAR BB| Open rates'!AB12*0.85</f>
        <v>23545</v>
      </c>
      <c r="AC12" s="43">
        <f>'BAR BB| Open rates'!AC12*0.85</f>
        <v>25245</v>
      </c>
      <c r="AD12" s="43">
        <f>'BAR BB| Open rates'!AD12*0.85</f>
        <v>19975</v>
      </c>
      <c r="AE12" s="43">
        <f>'BAR BB| Open rates'!AE12*0.85</f>
        <v>21845</v>
      </c>
      <c r="AF12" s="43">
        <f>'BAR BB| Open rates'!AF12*0.85</f>
        <v>19975</v>
      </c>
      <c r="AG12" s="43">
        <f>'BAR BB| Open rates'!AG12*0.85</f>
        <v>21845</v>
      </c>
      <c r="AH12" s="43">
        <f>'BAR BB| Open rates'!AH12*0.85</f>
        <v>21845</v>
      </c>
      <c r="AI12" s="43">
        <f>'BAR BB| Open rates'!AI12*0.85</f>
        <v>19975</v>
      </c>
      <c r="AJ12" s="43">
        <f>'BAR BB| Open rates'!AJ12*0.85</f>
        <v>21845</v>
      </c>
      <c r="AK12" s="43">
        <f>'BAR BB| Open rates'!AK12*0.85</f>
        <v>19975</v>
      </c>
      <c r="AL12" s="43">
        <f>'BAR BB| Open rates'!AL12*0.85</f>
        <v>21845</v>
      </c>
      <c r="AM12" s="43">
        <f>'BAR BB| Open rates'!AM12*0.85</f>
        <v>19975</v>
      </c>
      <c r="AN12" s="43">
        <f>'BAR BB| Open rates'!AN12*0.85</f>
        <v>21845</v>
      </c>
      <c r="AO12" s="43">
        <f>'BAR BB| Open rates'!AO12*0.85</f>
        <v>19975</v>
      </c>
      <c r="AP12" s="43">
        <f>'BAR BB| Open rates'!AP12*0.85</f>
        <v>18530</v>
      </c>
      <c r="AQ12" s="43">
        <f>'BAR BB| Open rates'!AQ12*0.85</f>
        <v>16830</v>
      </c>
      <c r="AR12" s="43">
        <f>'BAR BB| Open rates'!AR12*0.85</f>
        <v>18530</v>
      </c>
      <c r="AS12" s="43">
        <f>'BAR BB| Open rates'!AS12*0.85</f>
        <v>16830</v>
      </c>
      <c r="AT12" s="43">
        <f>'BAR BB| Open rates'!AT12*0.85</f>
        <v>18530</v>
      </c>
      <c r="AU12" s="43">
        <f>'BAR BB| Open rates'!AU12*0.85</f>
        <v>16830</v>
      </c>
      <c r="AV12" s="43">
        <f>'BAR BB| Open rates'!AV12*0.85</f>
        <v>18530</v>
      </c>
      <c r="AW12" s="43">
        <f>'BAR BB| Open rates'!AW12*0.85</f>
        <v>16830</v>
      </c>
      <c r="AX12" s="43">
        <f>'BAR BB| Open rates'!AX12*0.85</f>
        <v>18530</v>
      </c>
      <c r="AY12" s="43">
        <f>'BAR BB| Open rates'!AY12*0.85</f>
        <v>19975</v>
      </c>
      <c r="AZ12" s="43">
        <f>'BAR BB| Open rates'!AZ12*0.85</f>
        <v>21845</v>
      </c>
      <c r="BA12" s="43">
        <f>'BAR BB| Open rates'!BA12*0.85</f>
        <v>15980</v>
      </c>
      <c r="BB12" s="43">
        <f>'BAR BB| Open rates'!BB12*0.85</f>
        <v>15130</v>
      </c>
      <c r="BC12" s="43">
        <f>'BAR BB| Open rates'!BC12*0.85</f>
        <v>15980</v>
      </c>
      <c r="BD12" s="43">
        <f>'BAR BB| Open rates'!BD12*0.85</f>
        <v>15130</v>
      </c>
      <c r="BE12" s="43">
        <f>'BAR BB| Open rates'!BE12*0.85</f>
        <v>15980</v>
      </c>
      <c r="BF12" s="43">
        <f>'BAR BB| Open rates'!BF12*0.85</f>
        <v>15130</v>
      </c>
      <c r="BG12" s="43">
        <f>'BAR BB| Open rates'!BG12*0.85</f>
        <v>15980</v>
      </c>
      <c r="BH12" s="43">
        <f>'BAR BB| Open rates'!BH12*0.85</f>
        <v>15130</v>
      </c>
      <c r="BI12" s="43">
        <f>'BAR BB| Open rates'!BI12*0.85</f>
        <v>15130</v>
      </c>
      <c r="BJ12" s="43">
        <f>'BAR BB| Open rates'!BJ12*0.85</f>
        <v>15980</v>
      </c>
      <c r="BK12" s="43">
        <f>'BAR BB| Open rates'!BK12*0.85</f>
        <v>15130</v>
      </c>
      <c r="BL12" s="43">
        <f>'BAR BB| Open rates'!BL12*0.85</f>
        <v>15980</v>
      </c>
      <c r="BM12" s="43">
        <f>'BAR BB| Open rates'!BM12*0.85</f>
        <v>15130</v>
      </c>
      <c r="BN12" s="43">
        <f>'BAR BB| Open rates'!BN12*0.85</f>
        <v>15980</v>
      </c>
      <c r="BO12" s="43">
        <f>'BAR BB| Open rates'!BO12*0.85</f>
        <v>19125</v>
      </c>
      <c r="BP12" s="43">
        <f>'BAR BB| Open rates'!BP12*0.85</f>
        <v>20995</v>
      </c>
    </row>
    <row r="13" spans="1:68" s="36" customFormat="1" ht="12" customHeight="1" x14ac:dyDescent="0.2">
      <c r="A13" s="237">
        <v>2</v>
      </c>
      <c r="B13" s="43">
        <f>'BAR BB| Open rates'!B13*0.85</f>
        <v>20230</v>
      </c>
      <c r="C13" s="43">
        <f>'BAR BB| Open rates'!C13*0.85</f>
        <v>19380</v>
      </c>
      <c r="D13" s="43">
        <f>'BAR BB| Open rates'!D13*0.85</f>
        <v>20230</v>
      </c>
      <c r="E13" s="43">
        <f>'BAR BB| Open rates'!E13*0.85</f>
        <v>19380</v>
      </c>
      <c r="F13" s="43">
        <f>'BAR BB| Open rates'!F13*0.85</f>
        <v>22525</v>
      </c>
      <c r="G13" s="43">
        <f>'BAR BB| Open rates'!G13*0.85</f>
        <v>20230</v>
      </c>
      <c r="H13" s="43">
        <f>'BAR BB| Open rates'!H13*0.85</f>
        <v>20230</v>
      </c>
      <c r="I13" s="43">
        <f>'BAR BB| Open rates'!I13*0.85</f>
        <v>26095</v>
      </c>
      <c r="J13" s="43">
        <f>'BAR BB| Open rates'!J13*0.85</f>
        <v>42330</v>
      </c>
      <c r="K13" s="43">
        <f>'BAR BB| Open rates'!K13*0.85</f>
        <v>22525</v>
      </c>
      <c r="L13" s="43">
        <f>'BAR BB| Open rates'!L13*0.85</f>
        <v>24395</v>
      </c>
      <c r="M13" s="43">
        <f>'BAR BB| Open rates'!M13*0.85</f>
        <v>22525</v>
      </c>
      <c r="N13" s="43">
        <f>'BAR BB| Open rates'!N13*0.85</f>
        <v>26095</v>
      </c>
      <c r="O13" s="43">
        <f>'BAR BB| Open rates'!O13*0.85</f>
        <v>27795</v>
      </c>
      <c r="P13" s="43">
        <f>'BAR BB| Open rates'!P13*0.85</f>
        <v>26095</v>
      </c>
      <c r="Q13" s="43">
        <f>'BAR BB| Open rates'!Q13*0.85</f>
        <v>27795</v>
      </c>
      <c r="R13" s="43">
        <f>'BAR BB| Open rates'!R13*0.85</f>
        <v>26095</v>
      </c>
      <c r="S13" s="43">
        <f>'BAR BB| Open rates'!S13*0.85</f>
        <v>27795</v>
      </c>
      <c r="T13" s="43">
        <f>'BAR BB| Open rates'!T13*0.85</f>
        <v>26095</v>
      </c>
      <c r="U13" s="43">
        <f>'BAR BB| Open rates'!U13*0.85</f>
        <v>27795</v>
      </c>
      <c r="V13" s="43">
        <f>'BAR BB| Open rates'!V13*0.85</f>
        <v>26095</v>
      </c>
      <c r="W13" s="43">
        <f>'BAR BB| Open rates'!W13*0.85</f>
        <v>27795</v>
      </c>
      <c r="X13" s="43">
        <f>'BAR BB| Open rates'!X13*0.85</f>
        <v>26095</v>
      </c>
      <c r="Y13" s="43">
        <f>'BAR BB| Open rates'!Y13*0.85</f>
        <v>27795</v>
      </c>
      <c r="Z13" s="43">
        <f>'BAR BB| Open rates'!Z13*0.85</f>
        <v>26095</v>
      </c>
      <c r="AA13" s="43">
        <f>'BAR BB| Open rates'!AA13*0.85</f>
        <v>27795</v>
      </c>
      <c r="AB13" s="43">
        <f>'BAR BB| Open rates'!AB13*0.85</f>
        <v>26095</v>
      </c>
      <c r="AC13" s="43">
        <f>'BAR BB| Open rates'!AC13*0.85</f>
        <v>27795</v>
      </c>
      <c r="AD13" s="43">
        <f>'BAR BB| Open rates'!AD13*0.85</f>
        <v>22525</v>
      </c>
      <c r="AE13" s="43">
        <f>'BAR BB| Open rates'!AE13*0.85</f>
        <v>24395</v>
      </c>
      <c r="AF13" s="43">
        <f>'BAR BB| Open rates'!AF13*0.85</f>
        <v>22525</v>
      </c>
      <c r="AG13" s="43">
        <f>'BAR BB| Open rates'!AG13*0.85</f>
        <v>24395</v>
      </c>
      <c r="AH13" s="43">
        <f>'BAR BB| Open rates'!AH13*0.85</f>
        <v>24395</v>
      </c>
      <c r="AI13" s="43">
        <f>'BAR BB| Open rates'!AI13*0.85</f>
        <v>22525</v>
      </c>
      <c r="AJ13" s="43">
        <f>'BAR BB| Open rates'!AJ13*0.85</f>
        <v>24395</v>
      </c>
      <c r="AK13" s="43">
        <f>'BAR BB| Open rates'!AK13*0.85</f>
        <v>22525</v>
      </c>
      <c r="AL13" s="43">
        <f>'BAR BB| Open rates'!AL13*0.85</f>
        <v>24395</v>
      </c>
      <c r="AM13" s="43">
        <f>'BAR BB| Open rates'!AM13*0.85</f>
        <v>22525</v>
      </c>
      <c r="AN13" s="43">
        <f>'BAR BB| Open rates'!AN13*0.85</f>
        <v>24395</v>
      </c>
      <c r="AO13" s="43">
        <f>'BAR BB| Open rates'!AO13*0.85</f>
        <v>22525</v>
      </c>
      <c r="AP13" s="43">
        <f>'BAR BB| Open rates'!AP13*0.85</f>
        <v>21080</v>
      </c>
      <c r="AQ13" s="43">
        <f>'BAR BB| Open rates'!AQ13*0.85</f>
        <v>19380</v>
      </c>
      <c r="AR13" s="43">
        <f>'BAR BB| Open rates'!AR13*0.85</f>
        <v>21080</v>
      </c>
      <c r="AS13" s="43">
        <f>'BAR BB| Open rates'!AS13*0.85</f>
        <v>19380</v>
      </c>
      <c r="AT13" s="43">
        <f>'BAR BB| Open rates'!AT13*0.85</f>
        <v>21080</v>
      </c>
      <c r="AU13" s="43">
        <f>'BAR BB| Open rates'!AU13*0.85</f>
        <v>19380</v>
      </c>
      <c r="AV13" s="43">
        <f>'BAR BB| Open rates'!AV13*0.85</f>
        <v>21080</v>
      </c>
      <c r="AW13" s="43">
        <f>'BAR BB| Open rates'!AW13*0.85</f>
        <v>19380</v>
      </c>
      <c r="AX13" s="43">
        <f>'BAR BB| Open rates'!AX13*0.85</f>
        <v>21080</v>
      </c>
      <c r="AY13" s="43">
        <f>'BAR BB| Open rates'!AY13*0.85</f>
        <v>22525</v>
      </c>
      <c r="AZ13" s="43">
        <f>'BAR BB| Open rates'!AZ13*0.85</f>
        <v>24395</v>
      </c>
      <c r="BA13" s="43">
        <f>'BAR BB| Open rates'!BA13*0.85</f>
        <v>18530</v>
      </c>
      <c r="BB13" s="43">
        <f>'BAR BB| Open rates'!BB13*0.85</f>
        <v>17680</v>
      </c>
      <c r="BC13" s="43">
        <f>'BAR BB| Open rates'!BC13*0.85</f>
        <v>18530</v>
      </c>
      <c r="BD13" s="43">
        <f>'BAR BB| Open rates'!BD13*0.85</f>
        <v>17680</v>
      </c>
      <c r="BE13" s="43">
        <f>'BAR BB| Open rates'!BE13*0.85</f>
        <v>18530</v>
      </c>
      <c r="BF13" s="43">
        <f>'BAR BB| Open rates'!BF13*0.85</f>
        <v>17680</v>
      </c>
      <c r="BG13" s="43">
        <f>'BAR BB| Open rates'!BG13*0.85</f>
        <v>18530</v>
      </c>
      <c r="BH13" s="43">
        <f>'BAR BB| Open rates'!BH13*0.85</f>
        <v>17680</v>
      </c>
      <c r="BI13" s="43">
        <f>'BAR BB| Open rates'!BI13*0.85</f>
        <v>17680</v>
      </c>
      <c r="BJ13" s="43">
        <f>'BAR BB| Open rates'!BJ13*0.85</f>
        <v>18530</v>
      </c>
      <c r="BK13" s="43">
        <f>'BAR BB| Open rates'!BK13*0.85</f>
        <v>17680</v>
      </c>
      <c r="BL13" s="43">
        <f>'BAR BB| Open rates'!BL13*0.85</f>
        <v>18530</v>
      </c>
      <c r="BM13" s="43">
        <f>'BAR BB| Open rates'!BM13*0.85</f>
        <v>17680</v>
      </c>
      <c r="BN13" s="43">
        <f>'BAR BB| Open rates'!BN13*0.85</f>
        <v>18530</v>
      </c>
      <c r="BO13" s="43">
        <f>'BAR BB| Open rates'!BO13*0.85</f>
        <v>21675</v>
      </c>
      <c r="BP13" s="43">
        <f>'BAR BB| Open rates'!BP13*0.85</f>
        <v>23545</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rates'!B15*0.85</f>
        <v>22780</v>
      </c>
      <c r="C15" s="43">
        <f>'BAR BB| Open rates'!C15*0.85</f>
        <v>21930</v>
      </c>
      <c r="D15" s="43">
        <f>'BAR BB| Open rates'!D15*0.85</f>
        <v>22780</v>
      </c>
      <c r="E15" s="43">
        <f>'BAR BB| Open rates'!E15*0.85</f>
        <v>21930</v>
      </c>
      <c r="F15" s="43">
        <f>'BAR BB| Open rates'!F15*0.85</f>
        <v>25075</v>
      </c>
      <c r="G15" s="43">
        <f>'BAR BB| Open rates'!G15*0.85</f>
        <v>22780</v>
      </c>
      <c r="H15" s="43">
        <f>'BAR BB| Open rates'!H15*0.85</f>
        <v>27030</v>
      </c>
      <c r="I15" s="43">
        <f>'BAR BB| Open rates'!I15*0.85</f>
        <v>32895</v>
      </c>
      <c r="J15" s="43">
        <f>'BAR BB| Open rates'!J15*0.85</f>
        <v>49130</v>
      </c>
      <c r="K15" s="43">
        <f>'BAR BB| Open rates'!K15*0.85</f>
        <v>29325</v>
      </c>
      <c r="L15" s="43">
        <f>'BAR BB| Open rates'!L15*0.85</f>
        <v>31195</v>
      </c>
      <c r="M15" s="43">
        <f>'BAR BB| Open rates'!M15*0.85</f>
        <v>29325</v>
      </c>
      <c r="N15" s="43">
        <f>'BAR BB| Open rates'!N15*0.85</f>
        <v>32895</v>
      </c>
      <c r="O15" s="43">
        <f>'BAR BB| Open rates'!O15*0.85</f>
        <v>34595</v>
      </c>
      <c r="P15" s="43">
        <f>'BAR BB| Open rates'!P15*0.85</f>
        <v>32895</v>
      </c>
      <c r="Q15" s="43">
        <f>'BAR BB| Open rates'!Q15*0.85</f>
        <v>34595</v>
      </c>
      <c r="R15" s="43">
        <f>'BAR BB| Open rates'!R15*0.85</f>
        <v>32895</v>
      </c>
      <c r="S15" s="43">
        <f>'BAR BB| Open rates'!S15*0.85</f>
        <v>34595</v>
      </c>
      <c r="T15" s="43">
        <f>'BAR BB| Open rates'!T15*0.85</f>
        <v>32895</v>
      </c>
      <c r="U15" s="43">
        <f>'BAR BB| Open rates'!U15*0.85</f>
        <v>34595</v>
      </c>
      <c r="V15" s="43">
        <f>'BAR BB| Open rates'!V15*0.85</f>
        <v>32895</v>
      </c>
      <c r="W15" s="43">
        <f>'BAR BB| Open rates'!W15*0.85</f>
        <v>34595</v>
      </c>
      <c r="X15" s="43">
        <f>'BAR BB| Open rates'!X15*0.85</f>
        <v>32895</v>
      </c>
      <c r="Y15" s="43">
        <f>'BAR BB| Open rates'!Y15*0.85</f>
        <v>34595</v>
      </c>
      <c r="Z15" s="43">
        <f>'BAR BB| Open rates'!Z15*0.85</f>
        <v>32895</v>
      </c>
      <c r="AA15" s="43">
        <f>'BAR BB| Open rates'!AA15*0.85</f>
        <v>34595</v>
      </c>
      <c r="AB15" s="43">
        <f>'BAR BB| Open rates'!AB15*0.85</f>
        <v>32895</v>
      </c>
      <c r="AC15" s="43">
        <f>'BAR BB| Open rates'!AC15*0.85</f>
        <v>34595</v>
      </c>
      <c r="AD15" s="43">
        <f>'BAR BB| Open rates'!AD15*0.85</f>
        <v>29325</v>
      </c>
      <c r="AE15" s="43">
        <f>'BAR BB| Open rates'!AE15*0.85</f>
        <v>31195</v>
      </c>
      <c r="AF15" s="43">
        <f>'BAR BB| Open rates'!AF15*0.85</f>
        <v>29325</v>
      </c>
      <c r="AG15" s="43">
        <f>'BAR BB| Open rates'!AG15*0.85</f>
        <v>31195</v>
      </c>
      <c r="AH15" s="43">
        <f>'BAR BB| Open rates'!AH15*0.85</f>
        <v>31195</v>
      </c>
      <c r="AI15" s="43">
        <f>'BAR BB| Open rates'!AI15*0.85</f>
        <v>29325</v>
      </c>
      <c r="AJ15" s="43">
        <f>'BAR BB| Open rates'!AJ15*0.85</f>
        <v>31195</v>
      </c>
      <c r="AK15" s="43">
        <f>'BAR BB| Open rates'!AK15*0.85</f>
        <v>29325</v>
      </c>
      <c r="AL15" s="43">
        <f>'BAR BB| Open rates'!AL15*0.85</f>
        <v>31195</v>
      </c>
      <c r="AM15" s="43">
        <f>'BAR BB| Open rates'!AM15*0.85</f>
        <v>29325</v>
      </c>
      <c r="AN15" s="43">
        <f>'BAR BB| Open rates'!AN15*0.85</f>
        <v>31195</v>
      </c>
      <c r="AO15" s="43">
        <f>'BAR BB| Open rates'!AO15*0.85</f>
        <v>29325</v>
      </c>
      <c r="AP15" s="43">
        <f>'BAR BB| Open rates'!AP15*0.85</f>
        <v>27030</v>
      </c>
      <c r="AQ15" s="43">
        <f>'BAR BB| Open rates'!AQ15*0.85</f>
        <v>25330</v>
      </c>
      <c r="AR15" s="43">
        <f>'BAR BB| Open rates'!AR15*0.85</f>
        <v>27030</v>
      </c>
      <c r="AS15" s="43">
        <f>'BAR BB| Open rates'!AS15*0.85</f>
        <v>25330</v>
      </c>
      <c r="AT15" s="43">
        <f>'BAR BB| Open rates'!AT15*0.85</f>
        <v>27030</v>
      </c>
      <c r="AU15" s="43">
        <f>'BAR BB| Open rates'!AU15*0.85</f>
        <v>25330</v>
      </c>
      <c r="AV15" s="43">
        <f>'BAR BB| Open rates'!AV15*0.85</f>
        <v>27030</v>
      </c>
      <c r="AW15" s="43">
        <f>'BAR BB| Open rates'!AW15*0.85</f>
        <v>25330</v>
      </c>
      <c r="AX15" s="43">
        <f>'BAR BB| Open rates'!AX15*0.85</f>
        <v>27030</v>
      </c>
      <c r="AY15" s="43">
        <f>'BAR BB| Open rates'!AY15*0.85</f>
        <v>28475</v>
      </c>
      <c r="AZ15" s="43">
        <f>'BAR BB| Open rates'!AZ15*0.85</f>
        <v>30345</v>
      </c>
      <c r="BA15" s="43">
        <f>'BAR BB| Open rates'!BA15*0.85</f>
        <v>24480</v>
      </c>
      <c r="BB15" s="43">
        <f>'BAR BB| Open rates'!BB15*0.85</f>
        <v>22780</v>
      </c>
      <c r="BC15" s="43">
        <f>'BAR BB| Open rates'!BC15*0.85</f>
        <v>23630</v>
      </c>
      <c r="BD15" s="43">
        <f>'BAR BB| Open rates'!BD15*0.85</f>
        <v>22780</v>
      </c>
      <c r="BE15" s="43">
        <f>'BAR BB| Open rates'!BE15*0.85</f>
        <v>23630</v>
      </c>
      <c r="BF15" s="43">
        <f>'BAR BB| Open rates'!BF15*0.85</f>
        <v>22780</v>
      </c>
      <c r="BG15" s="43">
        <f>'BAR BB| Open rates'!BG15*0.85</f>
        <v>23630</v>
      </c>
      <c r="BH15" s="43">
        <f>'BAR BB| Open rates'!BH15*0.85</f>
        <v>22780</v>
      </c>
      <c r="BI15" s="43">
        <f>'BAR BB| Open rates'!BI15*0.85</f>
        <v>22780</v>
      </c>
      <c r="BJ15" s="43">
        <f>'BAR BB| Open rates'!BJ15*0.85</f>
        <v>23630</v>
      </c>
      <c r="BK15" s="43">
        <f>'BAR BB| Open rates'!BK15*0.85</f>
        <v>22780</v>
      </c>
      <c r="BL15" s="43">
        <f>'BAR BB| Open rates'!BL15*0.85</f>
        <v>23630</v>
      </c>
      <c r="BM15" s="43">
        <f>'BAR BB| Open rates'!BM15*0.85</f>
        <v>22780</v>
      </c>
      <c r="BN15" s="43">
        <f>'BAR BB| Open rates'!BN15*0.85</f>
        <v>23630</v>
      </c>
      <c r="BO15" s="43">
        <f>'BAR BB| Open rates'!BO15*0.85</f>
        <v>26775</v>
      </c>
      <c r="BP15" s="43">
        <f>'BAR BB| Open rates'!BP15*0.85</f>
        <v>28645</v>
      </c>
    </row>
    <row r="16" spans="1:68" s="36" customFormat="1" ht="12" customHeight="1" x14ac:dyDescent="0.2">
      <c r="A16" s="237">
        <v>2</v>
      </c>
      <c r="B16" s="43">
        <f>'BAR BB| Open rates'!B16*0.85</f>
        <v>25330</v>
      </c>
      <c r="C16" s="43">
        <f>'BAR BB| Open rates'!C16*0.85</f>
        <v>24480</v>
      </c>
      <c r="D16" s="43">
        <f>'BAR BB| Open rates'!D16*0.85</f>
        <v>25330</v>
      </c>
      <c r="E16" s="43">
        <f>'BAR BB| Open rates'!E16*0.85</f>
        <v>24480</v>
      </c>
      <c r="F16" s="43">
        <f>'BAR BB| Open rates'!F16*0.85</f>
        <v>27625</v>
      </c>
      <c r="G16" s="43">
        <f>'BAR BB| Open rates'!G16*0.85</f>
        <v>25330</v>
      </c>
      <c r="H16" s="43">
        <f>'BAR BB| Open rates'!H16*0.85</f>
        <v>29580</v>
      </c>
      <c r="I16" s="43">
        <f>'BAR BB| Open rates'!I16*0.85</f>
        <v>35445</v>
      </c>
      <c r="J16" s="43">
        <f>'BAR BB| Open rates'!J16*0.85</f>
        <v>51680</v>
      </c>
      <c r="K16" s="43">
        <f>'BAR BB| Open rates'!K16*0.85</f>
        <v>31875</v>
      </c>
      <c r="L16" s="43">
        <f>'BAR BB| Open rates'!L16*0.85</f>
        <v>33745</v>
      </c>
      <c r="M16" s="43">
        <f>'BAR BB| Open rates'!M16*0.85</f>
        <v>31875</v>
      </c>
      <c r="N16" s="43">
        <f>'BAR BB| Open rates'!N16*0.85</f>
        <v>35445</v>
      </c>
      <c r="O16" s="43">
        <f>'BAR BB| Open rates'!O16*0.85</f>
        <v>37145</v>
      </c>
      <c r="P16" s="43">
        <f>'BAR BB| Open rates'!P16*0.85</f>
        <v>35445</v>
      </c>
      <c r="Q16" s="43">
        <f>'BAR BB| Open rates'!Q16*0.85</f>
        <v>37145</v>
      </c>
      <c r="R16" s="43">
        <f>'BAR BB| Open rates'!R16*0.85</f>
        <v>35445</v>
      </c>
      <c r="S16" s="43">
        <f>'BAR BB| Open rates'!S16*0.85</f>
        <v>37145</v>
      </c>
      <c r="T16" s="43">
        <f>'BAR BB| Open rates'!T16*0.85</f>
        <v>35445</v>
      </c>
      <c r="U16" s="43">
        <f>'BAR BB| Open rates'!U16*0.85</f>
        <v>37145</v>
      </c>
      <c r="V16" s="43">
        <f>'BAR BB| Open rates'!V16*0.85</f>
        <v>35445</v>
      </c>
      <c r="W16" s="43">
        <f>'BAR BB| Open rates'!W16*0.85</f>
        <v>37145</v>
      </c>
      <c r="X16" s="43">
        <f>'BAR BB| Open rates'!X16*0.85</f>
        <v>35445</v>
      </c>
      <c r="Y16" s="43">
        <f>'BAR BB| Open rates'!Y16*0.85</f>
        <v>37145</v>
      </c>
      <c r="Z16" s="43">
        <f>'BAR BB| Open rates'!Z16*0.85</f>
        <v>35445</v>
      </c>
      <c r="AA16" s="43">
        <f>'BAR BB| Open rates'!AA16*0.85</f>
        <v>37145</v>
      </c>
      <c r="AB16" s="43">
        <f>'BAR BB| Open rates'!AB16*0.85</f>
        <v>35445</v>
      </c>
      <c r="AC16" s="43">
        <f>'BAR BB| Open rates'!AC16*0.85</f>
        <v>37145</v>
      </c>
      <c r="AD16" s="43">
        <f>'BAR BB| Open rates'!AD16*0.85</f>
        <v>31875</v>
      </c>
      <c r="AE16" s="43">
        <f>'BAR BB| Open rates'!AE16*0.85</f>
        <v>33745</v>
      </c>
      <c r="AF16" s="43">
        <f>'BAR BB| Open rates'!AF16*0.85</f>
        <v>31875</v>
      </c>
      <c r="AG16" s="43">
        <f>'BAR BB| Open rates'!AG16*0.85</f>
        <v>33745</v>
      </c>
      <c r="AH16" s="43">
        <f>'BAR BB| Open rates'!AH16*0.85</f>
        <v>33745</v>
      </c>
      <c r="AI16" s="43">
        <f>'BAR BB| Open rates'!AI16*0.85</f>
        <v>31875</v>
      </c>
      <c r="AJ16" s="43">
        <f>'BAR BB| Open rates'!AJ16*0.85</f>
        <v>33745</v>
      </c>
      <c r="AK16" s="43">
        <f>'BAR BB| Open rates'!AK16*0.85</f>
        <v>31875</v>
      </c>
      <c r="AL16" s="43">
        <f>'BAR BB| Open rates'!AL16*0.85</f>
        <v>33745</v>
      </c>
      <c r="AM16" s="43">
        <f>'BAR BB| Open rates'!AM16*0.85</f>
        <v>31875</v>
      </c>
      <c r="AN16" s="43">
        <f>'BAR BB| Open rates'!AN16*0.85</f>
        <v>33745</v>
      </c>
      <c r="AO16" s="43">
        <f>'BAR BB| Open rates'!AO16*0.85</f>
        <v>31875</v>
      </c>
      <c r="AP16" s="43">
        <f>'BAR BB| Open rates'!AP16*0.85</f>
        <v>29580</v>
      </c>
      <c r="AQ16" s="43">
        <f>'BAR BB| Open rates'!AQ16*0.85</f>
        <v>27880</v>
      </c>
      <c r="AR16" s="43">
        <f>'BAR BB| Open rates'!AR16*0.85</f>
        <v>29580</v>
      </c>
      <c r="AS16" s="43">
        <f>'BAR BB| Open rates'!AS16*0.85</f>
        <v>27880</v>
      </c>
      <c r="AT16" s="43">
        <f>'BAR BB| Open rates'!AT16*0.85</f>
        <v>29580</v>
      </c>
      <c r="AU16" s="43">
        <f>'BAR BB| Open rates'!AU16*0.85</f>
        <v>27880</v>
      </c>
      <c r="AV16" s="43">
        <f>'BAR BB| Open rates'!AV16*0.85</f>
        <v>29580</v>
      </c>
      <c r="AW16" s="43">
        <f>'BAR BB| Open rates'!AW16*0.85</f>
        <v>27880</v>
      </c>
      <c r="AX16" s="43">
        <f>'BAR BB| Open rates'!AX16*0.85</f>
        <v>29580</v>
      </c>
      <c r="AY16" s="43">
        <f>'BAR BB| Open rates'!AY16*0.85</f>
        <v>31025</v>
      </c>
      <c r="AZ16" s="43">
        <f>'BAR BB| Open rates'!AZ16*0.85</f>
        <v>32895</v>
      </c>
      <c r="BA16" s="43">
        <f>'BAR BB| Open rates'!BA16*0.85</f>
        <v>27030</v>
      </c>
      <c r="BB16" s="43">
        <f>'BAR BB| Open rates'!BB16*0.85</f>
        <v>25330</v>
      </c>
      <c r="BC16" s="43">
        <f>'BAR BB| Open rates'!BC16*0.85</f>
        <v>26180</v>
      </c>
      <c r="BD16" s="43">
        <f>'BAR BB| Open rates'!BD16*0.85</f>
        <v>25330</v>
      </c>
      <c r="BE16" s="43">
        <f>'BAR BB| Open rates'!BE16*0.85</f>
        <v>26180</v>
      </c>
      <c r="BF16" s="43">
        <f>'BAR BB| Open rates'!BF16*0.85</f>
        <v>25330</v>
      </c>
      <c r="BG16" s="43">
        <f>'BAR BB| Open rates'!BG16*0.85</f>
        <v>26180</v>
      </c>
      <c r="BH16" s="43">
        <f>'BAR BB| Open rates'!BH16*0.85</f>
        <v>25330</v>
      </c>
      <c r="BI16" s="43">
        <f>'BAR BB| Open rates'!BI16*0.85</f>
        <v>25330</v>
      </c>
      <c r="BJ16" s="43">
        <f>'BAR BB| Open rates'!BJ16*0.85</f>
        <v>26180</v>
      </c>
      <c r="BK16" s="43">
        <f>'BAR BB| Open rates'!BK16*0.85</f>
        <v>25330</v>
      </c>
      <c r="BL16" s="43">
        <f>'BAR BB| Open rates'!BL16*0.85</f>
        <v>26180</v>
      </c>
      <c r="BM16" s="43">
        <f>'BAR BB| Open rates'!BM16*0.85</f>
        <v>25330</v>
      </c>
      <c r="BN16" s="43">
        <f>'BAR BB| Open rates'!BN16*0.85</f>
        <v>26180</v>
      </c>
      <c r="BO16" s="43">
        <f>'BAR BB| Open rates'!BO16*0.85</f>
        <v>29325</v>
      </c>
      <c r="BP16" s="43">
        <f>'BAR BB| Open rates'!BP16*0.85</f>
        <v>31195</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rates'!B18*0.85</f>
        <v>23715</v>
      </c>
      <c r="C18" s="43">
        <f>'BAR BB| Open rates'!C18*0.85</f>
        <v>22865</v>
      </c>
      <c r="D18" s="43">
        <f>'BAR BB| Open rates'!D18*0.85</f>
        <v>23715</v>
      </c>
      <c r="E18" s="43">
        <f>'BAR BB| Open rates'!E18*0.85</f>
        <v>22865</v>
      </c>
      <c r="F18" s="43">
        <f>'BAR BB| Open rates'!F18*0.85</f>
        <v>26010</v>
      </c>
      <c r="G18" s="43">
        <f>'BAR BB| Open rates'!G18*0.85</f>
        <v>23715</v>
      </c>
      <c r="H18" s="43">
        <f>'BAR BB| Open rates'!H18*0.85</f>
        <v>27880</v>
      </c>
      <c r="I18" s="43">
        <f>'BAR BB| Open rates'!I18*0.85</f>
        <v>33745</v>
      </c>
      <c r="J18" s="43">
        <f>'BAR BB| Open rates'!J18*0.85</f>
        <v>49980</v>
      </c>
      <c r="K18" s="43">
        <f>'BAR BB| Open rates'!K18*0.85</f>
        <v>30175</v>
      </c>
      <c r="L18" s="43">
        <f>'BAR BB| Open rates'!L18*0.85</f>
        <v>32045</v>
      </c>
      <c r="M18" s="43">
        <f>'BAR BB| Open rates'!M18*0.85</f>
        <v>30175</v>
      </c>
      <c r="N18" s="43">
        <f>'BAR BB| Open rates'!N18*0.85</f>
        <v>33745</v>
      </c>
      <c r="O18" s="43">
        <f>'BAR BB| Open rates'!O18*0.85</f>
        <v>35445</v>
      </c>
      <c r="P18" s="43">
        <f>'BAR BB| Open rates'!P18*0.85</f>
        <v>33745</v>
      </c>
      <c r="Q18" s="43">
        <f>'BAR BB| Open rates'!Q18*0.85</f>
        <v>35445</v>
      </c>
      <c r="R18" s="43">
        <f>'BAR BB| Open rates'!R18*0.85</f>
        <v>33745</v>
      </c>
      <c r="S18" s="43">
        <f>'BAR BB| Open rates'!S18*0.85</f>
        <v>35445</v>
      </c>
      <c r="T18" s="43">
        <f>'BAR BB| Open rates'!T18*0.85</f>
        <v>33745</v>
      </c>
      <c r="U18" s="43">
        <f>'BAR BB| Open rates'!U18*0.85</f>
        <v>35445</v>
      </c>
      <c r="V18" s="43">
        <f>'BAR BB| Open rates'!V18*0.85</f>
        <v>33745</v>
      </c>
      <c r="W18" s="43">
        <f>'BAR BB| Open rates'!W18*0.85</f>
        <v>35445</v>
      </c>
      <c r="X18" s="43">
        <f>'BAR BB| Open rates'!X18*0.85</f>
        <v>33745</v>
      </c>
      <c r="Y18" s="43">
        <f>'BAR BB| Open rates'!Y18*0.85</f>
        <v>35445</v>
      </c>
      <c r="Z18" s="43">
        <f>'BAR BB| Open rates'!Z18*0.85</f>
        <v>33745</v>
      </c>
      <c r="AA18" s="43">
        <f>'BAR BB| Open rates'!AA18*0.85</f>
        <v>35445</v>
      </c>
      <c r="AB18" s="43">
        <f>'BAR BB| Open rates'!AB18*0.85</f>
        <v>33745</v>
      </c>
      <c r="AC18" s="43">
        <f>'BAR BB| Open rates'!AC18*0.85</f>
        <v>35445</v>
      </c>
      <c r="AD18" s="43">
        <f>'BAR BB| Open rates'!AD18*0.85</f>
        <v>30175</v>
      </c>
      <c r="AE18" s="43">
        <f>'BAR BB| Open rates'!AE18*0.85</f>
        <v>32045</v>
      </c>
      <c r="AF18" s="43">
        <f>'BAR BB| Open rates'!AF18*0.85</f>
        <v>30175</v>
      </c>
      <c r="AG18" s="43">
        <f>'BAR BB| Open rates'!AG18*0.85</f>
        <v>32045</v>
      </c>
      <c r="AH18" s="43">
        <f>'BAR BB| Open rates'!AH18*0.85</f>
        <v>32045</v>
      </c>
      <c r="AI18" s="43">
        <f>'BAR BB| Open rates'!AI18*0.85</f>
        <v>30175</v>
      </c>
      <c r="AJ18" s="43">
        <f>'BAR BB| Open rates'!AJ18*0.85</f>
        <v>32045</v>
      </c>
      <c r="AK18" s="43">
        <f>'BAR BB| Open rates'!AK18*0.85</f>
        <v>30175</v>
      </c>
      <c r="AL18" s="43">
        <f>'BAR BB| Open rates'!AL18*0.85</f>
        <v>32045</v>
      </c>
      <c r="AM18" s="43">
        <f>'BAR BB| Open rates'!AM18*0.85</f>
        <v>30175</v>
      </c>
      <c r="AN18" s="43">
        <f>'BAR BB| Open rates'!AN18*0.85</f>
        <v>32045</v>
      </c>
      <c r="AO18" s="43">
        <f>'BAR BB| Open rates'!AO18*0.85</f>
        <v>30175</v>
      </c>
      <c r="AP18" s="43">
        <f>'BAR BB| Open rates'!AP18*0.85</f>
        <v>27115</v>
      </c>
      <c r="AQ18" s="43">
        <f>'BAR BB| Open rates'!AQ18*0.85</f>
        <v>25415</v>
      </c>
      <c r="AR18" s="43">
        <f>'BAR BB| Open rates'!AR18*0.85</f>
        <v>27115</v>
      </c>
      <c r="AS18" s="43">
        <f>'BAR BB| Open rates'!AS18*0.85</f>
        <v>25415</v>
      </c>
      <c r="AT18" s="43">
        <f>'BAR BB| Open rates'!AT18*0.85</f>
        <v>27115</v>
      </c>
      <c r="AU18" s="43">
        <f>'BAR BB| Open rates'!AU18*0.85</f>
        <v>25415</v>
      </c>
      <c r="AV18" s="43">
        <f>'BAR BB| Open rates'!AV18*0.85</f>
        <v>27115</v>
      </c>
      <c r="AW18" s="43">
        <f>'BAR BB| Open rates'!AW18*0.85</f>
        <v>25415</v>
      </c>
      <c r="AX18" s="43">
        <f>'BAR BB| Open rates'!AX18*0.85</f>
        <v>27115</v>
      </c>
      <c r="AY18" s="43">
        <f>'BAR BB| Open rates'!AY18*0.85</f>
        <v>28560</v>
      </c>
      <c r="AZ18" s="43">
        <f>'BAR BB| Open rates'!AZ18*0.85</f>
        <v>30430</v>
      </c>
      <c r="BA18" s="43">
        <f>'BAR BB| Open rates'!BA18*0.85</f>
        <v>24565</v>
      </c>
      <c r="BB18" s="43">
        <f>'BAR BB| Open rates'!BB18*0.85</f>
        <v>22865</v>
      </c>
      <c r="BC18" s="43">
        <f>'BAR BB| Open rates'!BC18*0.85</f>
        <v>23715</v>
      </c>
      <c r="BD18" s="43">
        <f>'BAR BB| Open rates'!BD18*0.85</f>
        <v>22865</v>
      </c>
      <c r="BE18" s="43">
        <f>'BAR BB| Open rates'!BE18*0.85</f>
        <v>23715</v>
      </c>
      <c r="BF18" s="43">
        <f>'BAR BB| Open rates'!BF18*0.85</f>
        <v>22865</v>
      </c>
      <c r="BG18" s="43">
        <f>'BAR BB| Open rates'!BG18*0.85</f>
        <v>23715</v>
      </c>
      <c r="BH18" s="43">
        <f>'BAR BB| Open rates'!BH18*0.85</f>
        <v>22865</v>
      </c>
      <c r="BI18" s="43">
        <f>'BAR BB| Open rates'!BI18*0.85</f>
        <v>22865</v>
      </c>
      <c r="BJ18" s="43">
        <f>'BAR BB| Open rates'!BJ18*0.85</f>
        <v>23715</v>
      </c>
      <c r="BK18" s="43">
        <f>'BAR BB| Open rates'!BK18*0.85</f>
        <v>22865</v>
      </c>
      <c r="BL18" s="43">
        <f>'BAR BB| Open rates'!BL18*0.85</f>
        <v>23715</v>
      </c>
      <c r="BM18" s="43">
        <f>'BAR BB| Open rates'!BM18*0.85</f>
        <v>22865</v>
      </c>
      <c r="BN18" s="43">
        <f>'BAR BB| Open rates'!BN18*0.85</f>
        <v>23715</v>
      </c>
      <c r="BO18" s="43">
        <f>'BAR BB| Open rates'!BO18*0.85</f>
        <v>26860</v>
      </c>
      <c r="BP18" s="43">
        <f>'BAR BB| Open rates'!BP18*0.85</f>
        <v>28730</v>
      </c>
    </row>
    <row r="19" spans="1:68" s="36" customFormat="1" ht="12" customHeight="1" x14ac:dyDescent="0.2">
      <c r="A19" s="237">
        <v>2</v>
      </c>
      <c r="B19" s="43">
        <f>'BAR BB| Open rates'!B19*0.85</f>
        <v>26265</v>
      </c>
      <c r="C19" s="43">
        <f>'BAR BB| Open rates'!C19*0.85</f>
        <v>25415</v>
      </c>
      <c r="D19" s="43">
        <f>'BAR BB| Open rates'!D19*0.85</f>
        <v>26265</v>
      </c>
      <c r="E19" s="43">
        <f>'BAR BB| Open rates'!E19*0.85</f>
        <v>25415</v>
      </c>
      <c r="F19" s="43">
        <f>'BAR BB| Open rates'!F19*0.85</f>
        <v>28560</v>
      </c>
      <c r="G19" s="43">
        <f>'BAR BB| Open rates'!G19*0.85</f>
        <v>26265</v>
      </c>
      <c r="H19" s="43">
        <f>'BAR BB| Open rates'!H19*0.85</f>
        <v>30430</v>
      </c>
      <c r="I19" s="43">
        <f>'BAR BB| Open rates'!I19*0.85</f>
        <v>36295</v>
      </c>
      <c r="J19" s="43">
        <f>'BAR BB| Open rates'!J19*0.85</f>
        <v>52530</v>
      </c>
      <c r="K19" s="43">
        <f>'BAR BB| Open rates'!K19*0.85</f>
        <v>32725</v>
      </c>
      <c r="L19" s="43">
        <f>'BAR BB| Open rates'!L19*0.85</f>
        <v>34595</v>
      </c>
      <c r="M19" s="43">
        <f>'BAR BB| Open rates'!M19*0.85</f>
        <v>32725</v>
      </c>
      <c r="N19" s="43">
        <f>'BAR BB| Open rates'!N19*0.85</f>
        <v>36295</v>
      </c>
      <c r="O19" s="43">
        <f>'BAR BB| Open rates'!O19*0.85</f>
        <v>37995</v>
      </c>
      <c r="P19" s="43">
        <f>'BAR BB| Open rates'!P19*0.85</f>
        <v>36295</v>
      </c>
      <c r="Q19" s="43">
        <f>'BAR BB| Open rates'!Q19*0.85</f>
        <v>37995</v>
      </c>
      <c r="R19" s="43">
        <f>'BAR BB| Open rates'!R19*0.85</f>
        <v>36295</v>
      </c>
      <c r="S19" s="43">
        <f>'BAR BB| Open rates'!S19*0.85</f>
        <v>37995</v>
      </c>
      <c r="T19" s="43">
        <f>'BAR BB| Open rates'!T19*0.85</f>
        <v>36295</v>
      </c>
      <c r="U19" s="43">
        <f>'BAR BB| Open rates'!U19*0.85</f>
        <v>37995</v>
      </c>
      <c r="V19" s="43">
        <f>'BAR BB| Open rates'!V19*0.85</f>
        <v>36295</v>
      </c>
      <c r="W19" s="43">
        <f>'BAR BB| Open rates'!W19*0.85</f>
        <v>37995</v>
      </c>
      <c r="X19" s="43">
        <f>'BAR BB| Open rates'!X19*0.85</f>
        <v>36295</v>
      </c>
      <c r="Y19" s="43">
        <f>'BAR BB| Open rates'!Y19*0.85</f>
        <v>37995</v>
      </c>
      <c r="Z19" s="43">
        <f>'BAR BB| Open rates'!Z19*0.85</f>
        <v>36295</v>
      </c>
      <c r="AA19" s="43">
        <f>'BAR BB| Open rates'!AA19*0.85</f>
        <v>37995</v>
      </c>
      <c r="AB19" s="43">
        <f>'BAR BB| Open rates'!AB19*0.85</f>
        <v>36295</v>
      </c>
      <c r="AC19" s="43">
        <f>'BAR BB| Open rates'!AC19*0.85</f>
        <v>37995</v>
      </c>
      <c r="AD19" s="43">
        <f>'BAR BB| Open rates'!AD19*0.85</f>
        <v>32725</v>
      </c>
      <c r="AE19" s="43">
        <f>'BAR BB| Open rates'!AE19*0.85</f>
        <v>34595</v>
      </c>
      <c r="AF19" s="43">
        <f>'BAR BB| Open rates'!AF19*0.85</f>
        <v>32725</v>
      </c>
      <c r="AG19" s="43">
        <f>'BAR BB| Open rates'!AG19*0.85</f>
        <v>34595</v>
      </c>
      <c r="AH19" s="43">
        <f>'BAR BB| Open rates'!AH19*0.85</f>
        <v>34595</v>
      </c>
      <c r="AI19" s="43">
        <f>'BAR BB| Open rates'!AI19*0.85</f>
        <v>32725</v>
      </c>
      <c r="AJ19" s="43">
        <f>'BAR BB| Open rates'!AJ19*0.85</f>
        <v>34595</v>
      </c>
      <c r="AK19" s="43">
        <f>'BAR BB| Open rates'!AK19*0.85</f>
        <v>32725</v>
      </c>
      <c r="AL19" s="43">
        <f>'BAR BB| Open rates'!AL19*0.85</f>
        <v>34595</v>
      </c>
      <c r="AM19" s="43">
        <f>'BAR BB| Open rates'!AM19*0.85</f>
        <v>32725</v>
      </c>
      <c r="AN19" s="43">
        <f>'BAR BB| Open rates'!AN19*0.85</f>
        <v>34595</v>
      </c>
      <c r="AO19" s="43">
        <f>'BAR BB| Open rates'!AO19*0.85</f>
        <v>32725</v>
      </c>
      <c r="AP19" s="43">
        <f>'BAR BB| Open rates'!AP19*0.85</f>
        <v>29665</v>
      </c>
      <c r="AQ19" s="43">
        <f>'BAR BB| Open rates'!AQ19*0.85</f>
        <v>27965</v>
      </c>
      <c r="AR19" s="43">
        <f>'BAR BB| Open rates'!AR19*0.85</f>
        <v>29665</v>
      </c>
      <c r="AS19" s="43">
        <f>'BAR BB| Open rates'!AS19*0.85</f>
        <v>27965</v>
      </c>
      <c r="AT19" s="43">
        <f>'BAR BB| Open rates'!AT19*0.85</f>
        <v>29665</v>
      </c>
      <c r="AU19" s="43">
        <f>'BAR BB| Open rates'!AU19*0.85</f>
        <v>27965</v>
      </c>
      <c r="AV19" s="43">
        <f>'BAR BB| Open rates'!AV19*0.85</f>
        <v>29665</v>
      </c>
      <c r="AW19" s="43">
        <f>'BAR BB| Open rates'!AW19*0.85</f>
        <v>27965</v>
      </c>
      <c r="AX19" s="43">
        <f>'BAR BB| Open rates'!AX19*0.85</f>
        <v>29665</v>
      </c>
      <c r="AY19" s="43">
        <f>'BAR BB| Open rates'!AY19*0.85</f>
        <v>31110</v>
      </c>
      <c r="AZ19" s="43">
        <f>'BAR BB| Open rates'!AZ19*0.85</f>
        <v>32980</v>
      </c>
      <c r="BA19" s="43">
        <f>'BAR BB| Open rates'!BA19*0.85</f>
        <v>27115</v>
      </c>
      <c r="BB19" s="43">
        <f>'BAR BB| Open rates'!BB19*0.85</f>
        <v>25415</v>
      </c>
      <c r="BC19" s="43">
        <f>'BAR BB| Open rates'!BC19*0.85</f>
        <v>26265</v>
      </c>
      <c r="BD19" s="43">
        <f>'BAR BB| Open rates'!BD19*0.85</f>
        <v>25415</v>
      </c>
      <c r="BE19" s="43">
        <f>'BAR BB| Open rates'!BE19*0.85</f>
        <v>26265</v>
      </c>
      <c r="BF19" s="43">
        <f>'BAR BB| Open rates'!BF19*0.85</f>
        <v>25415</v>
      </c>
      <c r="BG19" s="43">
        <f>'BAR BB| Open rates'!BG19*0.85</f>
        <v>26265</v>
      </c>
      <c r="BH19" s="43">
        <f>'BAR BB| Open rates'!BH19*0.85</f>
        <v>25415</v>
      </c>
      <c r="BI19" s="43">
        <f>'BAR BB| Open rates'!BI19*0.85</f>
        <v>25415</v>
      </c>
      <c r="BJ19" s="43">
        <f>'BAR BB| Open rates'!BJ19*0.85</f>
        <v>26265</v>
      </c>
      <c r="BK19" s="43">
        <f>'BAR BB| Open rates'!BK19*0.85</f>
        <v>25415</v>
      </c>
      <c r="BL19" s="43">
        <f>'BAR BB| Open rates'!BL19*0.85</f>
        <v>26265</v>
      </c>
      <c r="BM19" s="43">
        <f>'BAR BB| Open rates'!BM19*0.85</f>
        <v>25415</v>
      </c>
      <c r="BN19" s="43">
        <f>'BAR BB| Open rates'!BN19*0.85</f>
        <v>26265</v>
      </c>
      <c r="BO19" s="43">
        <f>'BAR BB| Open rates'!BO19*0.85</f>
        <v>29410</v>
      </c>
      <c r="BP19" s="43">
        <f>'BAR BB| Open rates'!BP19*0.85</f>
        <v>31280</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rates'!B21*0.85</f>
        <v>24140</v>
      </c>
      <c r="C21" s="43">
        <f>'BAR BB| Open rates'!C21*0.85</f>
        <v>23290</v>
      </c>
      <c r="D21" s="43">
        <f>'BAR BB| Open rates'!D21*0.85</f>
        <v>24140</v>
      </c>
      <c r="E21" s="43">
        <f>'BAR BB| Open rates'!E21*0.85</f>
        <v>23290</v>
      </c>
      <c r="F21" s="43">
        <f>'BAR BB| Open rates'!F21*0.85</f>
        <v>26435</v>
      </c>
      <c r="G21" s="43">
        <f>'BAR BB| Open rates'!G21*0.85</f>
        <v>24140</v>
      </c>
      <c r="H21" s="43">
        <f>'BAR BB| Open rates'!H21*0.85</f>
        <v>28730</v>
      </c>
      <c r="I21" s="43">
        <f>'BAR BB| Open rates'!I21*0.85</f>
        <v>34595</v>
      </c>
      <c r="J21" s="43">
        <f>'BAR BB| Open rates'!J21*0.85</f>
        <v>50830</v>
      </c>
      <c r="K21" s="43">
        <f>'BAR BB| Open rates'!K21*0.85</f>
        <v>31025</v>
      </c>
      <c r="L21" s="43">
        <f>'BAR BB| Open rates'!L21*0.85</f>
        <v>32895</v>
      </c>
      <c r="M21" s="43">
        <f>'BAR BB| Open rates'!M21*0.85</f>
        <v>31025</v>
      </c>
      <c r="N21" s="43">
        <f>'BAR BB| Open rates'!N21*0.85</f>
        <v>34595</v>
      </c>
      <c r="O21" s="43">
        <f>'BAR BB| Open rates'!O21*0.85</f>
        <v>36295</v>
      </c>
      <c r="P21" s="43">
        <f>'BAR BB| Open rates'!P21*0.85</f>
        <v>34595</v>
      </c>
      <c r="Q21" s="43">
        <f>'BAR BB| Open rates'!Q21*0.85</f>
        <v>36295</v>
      </c>
      <c r="R21" s="43">
        <f>'BAR BB| Open rates'!R21*0.85</f>
        <v>34595</v>
      </c>
      <c r="S21" s="43">
        <f>'BAR BB| Open rates'!S21*0.85</f>
        <v>36295</v>
      </c>
      <c r="T21" s="43">
        <f>'BAR BB| Open rates'!T21*0.85</f>
        <v>34595</v>
      </c>
      <c r="U21" s="43">
        <f>'BAR BB| Open rates'!U21*0.85</f>
        <v>36295</v>
      </c>
      <c r="V21" s="43">
        <f>'BAR BB| Open rates'!V21*0.85</f>
        <v>34595</v>
      </c>
      <c r="W21" s="43">
        <f>'BAR BB| Open rates'!W21*0.85</f>
        <v>36295</v>
      </c>
      <c r="X21" s="43">
        <f>'BAR BB| Open rates'!X21*0.85</f>
        <v>34595</v>
      </c>
      <c r="Y21" s="43">
        <f>'BAR BB| Open rates'!Y21*0.85</f>
        <v>36295</v>
      </c>
      <c r="Z21" s="43">
        <f>'BAR BB| Open rates'!Z21*0.85</f>
        <v>34595</v>
      </c>
      <c r="AA21" s="43">
        <f>'BAR BB| Open rates'!AA21*0.85</f>
        <v>36295</v>
      </c>
      <c r="AB21" s="43">
        <f>'BAR BB| Open rates'!AB21*0.85</f>
        <v>34595</v>
      </c>
      <c r="AC21" s="43">
        <f>'BAR BB| Open rates'!AC21*0.85</f>
        <v>36295</v>
      </c>
      <c r="AD21" s="43">
        <f>'BAR BB| Open rates'!AD21*0.85</f>
        <v>31025</v>
      </c>
      <c r="AE21" s="43">
        <f>'BAR BB| Open rates'!AE21*0.85</f>
        <v>32895</v>
      </c>
      <c r="AF21" s="43">
        <f>'BAR BB| Open rates'!AF21*0.85</f>
        <v>31025</v>
      </c>
      <c r="AG21" s="43">
        <f>'BAR BB| Open rates'!AG21*0.85</f>
        <v>32895</v>
      </c>
      <c r="AH21" s="43">
        <f>'BAR BB| Open rates'!AH21*0.85</f>
        <v>32895</v>
      </c>
      <c r="AI21" s="43">
        <f>'BAR BB| Open rates'!AI21*0.85</f>
        <v>31025</v>
      </c>
      <c r="AJ21" s="43">
        <f>'BAR BB| Open rates'!AJ21*0.85</f>
        <v>32895</v>
      </c>
      <c r="AK21" s="43">
        <f>'BAR BB| Open rates'!AK21*0.85</f>
        <v>31025</v>
      </c>
      <c r="AL21" s="43">
        <f>'BAR BB| Open rates'!AL21*0.85</f>
        <v>32895</v>
      </c>
      <c r="AM21" s="43">
        <f>'BAR BB| Open rates'!AM21*0.85</f>
        <v>31025</v>
      </c>
      <c r="AN21" s="43">
        <f>'BAR BB| Open rates'!AN21*0.85</f>
        <v>32895</v>
      </c>
      <c r="AO21" s="43">
        <f>'BAR BB| Open rates'!AO21*0.85</f>
        <v>31025</v>
      </c>
      <c r="AP21" s="43">
        <f>'BAR BB| Open rates'!AP21*0.85</f>
        <v>27540</v>
      </c>
      <c r="AQ21" s="43">
        <f>'BAR BB| Open rates'!AQ21*0.85</f>
        <v>25840</v>
      </c>
      <c r="AR21" s="43">
        <f>'BAR BB| Open rates'!AR21*0.85</f>
        <v>27540</v>
      </c>
      <c r="AS21" s="43">
        <f>'BAR BB| Open rates'!AS21*0.85</f>
        <v>25840</v>
      </c>
      <c r="AT21" s="43">
        <f>'BAR BB| Open rates'!AT21*0.85</f>
        <v>27540</v>
      </c>
      <c r="AU21" s="43">
        <f>'BAR BB| Open rates'!AU21*0.85</f>
        <v>25840</v>
      </c>
      <c r="AV21" s="43">
        <f>'BAR BB| Open rates'!AV21*0.85</f>
        <v>27540</v>
      </c>
      <c r="AW21" s="43">
        <f>'BAR BB| Open rates'!AW21*0.85</f>
        <v>25840</v>
      </c>
      <c r="AX21" s="43">
        <f>'BAR BB| Open rates'!AX21*0.85</f>
        <v>27540</v>
      </c>
      <c r="AY21" s="43">
        <f>'BAR BB| Open rates'!AY21*0.85</f>
        <v>28985</v>
      </c>
      <c r="AZ21" s="43">
        <f>'BAR BB| Open rates'!AZ21*0.85</f>
        <v>30855</v>
      </c>
      <c r="BA21" s="43">
        <f>'BAR BB| Open rates'!BA21*0.85</f>
        <v>24990</v>
      </c>
      <c r="BB21" s="43">
        <f>'BAR BB| Open rates'!BB21*0.85</f>
        <v>23290</v>
      </c>
      <c r="BC21" s="43">
        <f>'BAR BB| Open rates'!BC21*0.85</f>
        <v>24140</v>
      </c>
      <c r="BD21" s="43">
        <f>'BAR BB| Open rates'!BD21*0.85</f>
        <v>23290</v>
      </c>
      <c r="BE21" s="43">
        <f>'BAR BB| Open rates'!BE21*0.85</f>
        <v>24140</v>
      </c>
      <c r="BF21" s="43">
        <f>'BAR BB| Open rates'!BF21*0.85</f>
        <v>23290</v>
      </c>
      <c r="BG21" s="43">
        <f>'BAR BB| Open rates'!BG21*0.85</f>
        <v>24140</v>
      </c>
      <c r="BH21" s="43">
        <f>'BAR BB| Open rates'!BH21*0.85</f>
        <v>23290</v>
      </c>
      <c r="BI21" s="43">
        <f>'BAR BB| Open rates'!BI21*0.85</f>
        <v>23290</v>
      </c>
      <c r="BJ21" s="43">
        <f>'BAR BB| Open rates'!BJ21*0.85</f>
        <v>24140</v>
      </c>
      <c r="BK21" s="43">
        <f>'BAR BB| Open rates'!BK21*0.85</f>
        <v>23290</v>
      </c>
      <c r="BL21" s="43">
        <f>'BAR BB| Open rates'!BL21*0.85</f>
        <v>24140</v>
      </c>
      <c r="BM21" s="43">
        <f>'BAR BB| Open rates'!BM21*0.85</f>
        <v>23290</v>
      </c>
      <c r="BN21" s="43">
        <f>'BAR BB| Open rates'!BN21*0.85</f>
        <v>24140</v>
      </c>
      <c r="BO21" s="43">
        <f>'BAR BB| Open rates'!BO21*0.85</f>
        <v>27285</v>
      </c>
      <c r="BP21" s="43">
        <f>'BAR BB| Open rates'!BP21*0.85</f>
        <v>29155</v>
      </c>
    </row>
    <row r="22" spans="1:68" s="36" customFormat="1" ht="12" customHeight="1" x14ac:dyDescent="0.2">
      <c r="A22" s="237">
        <v>2</v>
      </c>
      <c r="B22" s="43">
        <f>'BAR BB| Open rates'!B22*0.85</f>
        <v>26690</v>
      </c>
      <c r="C22" s="43">
        <f>'BAR BB| Open rates'!C22*0.85</f>
        <v>25840</v>
      </c>
      <c r="D22" s="43">
        <f>'BAR BB| Open rates'!D22*0.85</f>
        <v>26690</v>
      </c>
      <c r="E22" s="43">
        <f>'BAR BB| Open rates'!E22*0.85</f>
        <v>25840</v>
      </c>
      <c r="F22" s="43">
        <f>'BAR BB| Open rates'!F22*0.85</f>
        <v>28985</v>
      </c>
      <c r="G22" s="43">
        <f>'BAR BB| Open rates'!G22*0.85</f>
        <v>26690</v>
      </c>
      <c r="H22" s="43">
        <f>'BAR BB| Open rates'!H22*0.85</f>
        <v>31280</v>
      </c>
      <c r="I22" s="43">
        <f>'BAR BB| Open rates'!I22*0.85</f>
        <v>37145</v>
      </c>
      <c r="J22" s="43">
        <f>'BAR BB| Open rates'!J22*0.85</f>
        <v>53380</v>
      </c>
      <c r="K22" s="43">
        <f>'BAR BB| Open rates'!K22*0.85</f>
        <v>33575</v>
      </c>
      <c r="L22" s="43">
        <f>'BAR BB| Open rates'!L22*0.85</f>
        <v>35445</v>
      </c>
      <c r="M22" s="43">
        <f>'BAR BB| Open rates'!M22*0.85</f>
        <v>33575</v>
      </c>
      <c r="N22" s="43">
        <f>'BAR BB| Open rates'!N22*0.85</f>
        <v>37145</v>
      </c>
      <c r="O22" s="43">
        <f>'BAR BB| Open rates'!O22*0.85</f>
        <v>38845</v>
      </c>
      <c r="P22" s="43">
        <f>'BAR BB| Open rates'!P22*0.85</f>
        <v>37145</v>
      </c>
      <c r="Q22" s="43">
        <f>'BAR BB| Open rates'!Q22*0.85</f>
        <v>38845</v>
      </c>
      <c r="R22" s="43">
        <f>'BAR BB| Open rates'!R22*0.85</f>
        <v>37145</v>
      </c>
      <c r="S22" s="43">
        <f>'BAR BB| Open rates'!S22*0.85</f>
        <v>38845</v>
      </c>
      <c r="T22" s="43">
        <f>'BAR BB| Open rates'!T22*0.85</f>
        <v>37145</v>
      </c>
      <c r="U22" s="43">
        <f>'BAR BB| Open rates'!U22*0.85</f>
        <v>38845</v>
      </c>
      <c r="V22" s="43">
        <f>'BAR BB| Open rates'!V22*0.85</f>
        <v>37145</v>
      </c>
      <c r="W22" s="43">
        <f>'BAR BB| Open rates'!W22*0.85</f>
        <v>38845</v>
      </c>
      <c r="X22" s="43">
        <f>'BAR BB| Open rates'!X22*0.85</f>
        <v>37145</v>
      </c>
      <c r="Y22" s="43">
        <f>'BAR BB| Open rates'!Y22*0.85</f>
        <v>38845</v>
      </c>
      <c r="Z22" s="43">
        <f>'BAR BB| Open rates'!Z22*0.85</f>
        <v>37145</v>
      </c>
      <c r="AA22" s="43">
        <f>'BAR BB| Open rates'!AA22*0.85</f>
        <v>38845</v>
      </c>
      <c r="AB22" s="43">
        <f>'BAR BB| Open rates'!AB22*0.85</f>
        <v>37145</v>
      </c>
      <c r="AC22" s="43">
        <f>'BAR BB| Open rates'!AC22*0.85</f>
        <v>38845</v>
      </c>
      <c r="AD22" s="43">
        <f>'BAR BB| Open rates'!AD22*0.85</f>
        <v>33575</v>
      </c>
      <c r="AE22" s="43">
        <f>'BAR BB| Open rates'!AE22*0.85</f>
        <v>35445</v>
      </c>
      <c r="AF22" s="43">
        <f>'BAR BB| Open rates'!AF22*0.85</f>
        <v>33575</v>
      </c>
      <c r="AG22" s="43">
        <f>'BAR BB| Open rates'!AG22*0.85</f>
        <v>35445</v>
      </c>
      <c r="AH22" s="43">
        <f>'BAR BB| Open rates'!AH22*0.85</f>
        <v>35445</v>
      </c>
      <c r="AI22" s="43">
        <f>'BAR BB| Open rates'!AI22*0.85</f>
        <v>33575</v>
      </c>
      <c r="AJ22" s="43">
        <f>'BAR BB| Open rates'!AJ22*0.85</f>
        <v>35445</v>
      </c>
      <c r="AK22" s="43">
        <f>'BAR BB| Open rates'!AK22*0.85</f>
        <v>33575</v>
      </c>
      <c r="AL22" s="43">
        <f>'BAR BB| Open rates'!AL22*0.85</f>
        <v>35445</v>
      </c>
      <c r="AM22" s="43">
        <f>'BAR BB| Open rates'!AM22*0.85</f>
        <v>33575</v>
      </c>
      <c r="AN22" s="43">
        <f>'BAR BB| Open rates'!AN22*0.85</f>
        <v>35445</v>
      </c>
      <c r="AO22" s="43">
        <f>'BAR BB| Open rates'!AO22*0.85</f>
        <v>33575</v>
      </c>
      <c r="AP22" s="43">
        <f>'BAR BB| Open rates'!AP22*0.85</f>
        <v>30090</v>
      </c>
      <c r="AQ22" s="43">
        <f>'BAR BB| Open rates'!AQ22*0.85</f>
        <v>28390</v>
      </c>
      <c r="AR22" s="43">
        <f>'BAR BB| Open rates'!AR22*0.85</f>
        <v>30090</v>
      </c>
      <c r="AS22" s="43">
        <f>'BAR BB| Open rates'!AS22*0.85</f>
        <v>28390</v>
      </c>
      <c r="AT22" s="43">
        <f>'BAR BB| Open rates'!AT22*0.85</f>
        <v>30090</v>
      </c>
      <c r="AU22" s="43">
        <f>'BAR BB| Open rates'!AU22*0.85</f>
        <v>28390</v>
      </c>
      <c r="AV22" s="43">
        <f>'BAR BB| Open rates'!AV22*0.85</f>
        <v>30090</v>
      </c>
      <c r="AW22" s="43">
        <f>'BAR BB| Open rates'!AW22*0.85</f>
        <v>28390</v>
      </c>
      <c r="AX22" s="43">
        <f>'BAR BB| Open rates'!AX22*0.85</f>
        <v>30090</v>
      </c>
      <c r="AY22" s="43">
        <f>'BAR BB| Open rates'!AY22*0.85</f>
        <v>31535</v>
      </c>
      <c r="AZ22" s="43">
        <f>'BAR BB| Open rates'!AZ22*0.85</f>
        <v>33405</v>
      </c>
      <c r="BA22" s="43">
        <f>'BAR BB| Open rates'!BA22*0.85</f>
        <v>27540</v>
      </c>
      <c r="BB22" s="43">
        <f>'BAR BB| Open rates'!BB22*0.85</f>
        <v>25840</v>
      </c>
      <c r="BC22" s="43">
        <f>'BAR BB| Open rates'!BC22*0.85</f>
        <v>26690</v>
      </c>
      <c r="BD22" s="43">
        <f>'BAR BB| Open rates'!BD22*0.85</f>
        <v>25840</v>
      </c>
      <c r="BE22" s="43">
        <f>'BAR BB| Open rates'!BE22*0.85</f>
        <v>26690</v>
      </c>
      <c r="BF22" s="43">
        <f>'BAR BB| Open rates'!BF22*0.85</f>
        <v>25840</v>
      </c>
      <c r="BG22" s="43">
        <f>'BAR BB| Open rates'!BG22*0.85</f>
        <v>26690</v>
      </c>
      <c r="BH22" s="43">
        <f>'BAR BB| Open rates'!BH22*0.85</f>
        <v>25840</v>
      </c>
      <c r="BI22" s="43">
        <f>'BAR BB| Open rates'!BI22*0.85</f>
        <v>25840</v>
      </c>
      <c r="BJ22" s="43">
        <f>'BAR BB| Open rates'!BJ22*0.85</f>
        <v>26690</v>
      </c>
      <c r="BK22" s="43">
        <f>'BAR BB| Open rates'!BK22*0.85</f>
        <v>25840</v>
      </c>
      <c r="BL22" s="43">
        <f>'BAR BB| Open rates'!BL22*0.85</f>
        <v>26690</v>
      </c>
      <c r="BM22" s="43">
        <f>'BAR BB| Open rates'!BM22*0.85</f>
        <v>25840</v>
      </c>
      <c r="BN22" s="43">
        <f>'BAR BB| Open rates'!BN22*0.85</f>
        <v>26690</v>
      </c>
      <c r="BO22" s="43">
        <f>'BAR BB| Open rates'!BO22*0.85</f>
        <v>29835</v>
      </c>
      <c r="BP22" s="43">
        <f>'BAR BB| Open rates'!BP22*0.85</f>
        <v>31705</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rates'!B24*0.85</f>
        <v>31280</v>
      </c>
      <c r="C24" s="43">
        <f>'BAR BB| Open rates'!C24*0.85</f>
        <v>30430</v>
      </c>
      <c r="D24" s="43">
        <f>'BAR BB| Open rates'!D24*0.85</f>
        <v>31280</v>
      </c>
      <c r="E24" s="43">
        <f>'BAR BB| Open rates'!E24*0.85</f>
        <v>30430</v>
      </c>
      <c r="F24" s="43">
        <f>'BAR BB| Open rates'!F24*0.85</f>
        <v>33575</v>
      </c>
      <c r="G24" s="43">
        <f>'BAR BB| Open rates'!G24*0.85</f>
        <v>31280</v>
      </c>
      <c r="H24" s="43">
        <f>'BAR BB| Open rates'!H24*0.85</f>
        <v>38080</v>
      </c>
      <c r="I24" s="43">
        <f>'BAR BB| Open rates'!I24*0.85</f>
        <v>43945</v>
      </c>
      <c r="J24" s="43">
        <f>'BAR BB| Open rates'!J24*0.85</f>
        <v>60180</v>
      </c>
      <c r="K24" s="43">
        <f>'BAR BB| Open rates'!K24*0.85</f>
        <v>40375</v>
      </c>
      <c r="L24" s="43">
        <f>'BAR BB| Open rates'!L24*0.85</f>
        <v>42245</v>
      </c>
      <c r="M24" s="43">
        <f>'BAR BB| Open rates'!M24*0.85</f>
        <v>40375</v>
      </c>
      <c r="N24" s="43">
        <f>'BAR BB| Open rates'!N24*0.85</f>
        <v>43945</v>
      </c>
      <c r="O24" s="43">
        <f>'BAR BB| Open rates'!O24*0.85</f>
        <v>45645</v>
      </c>
      <c r="P24" s="43">
        <f>'BAR BB| Open rates'!P24*0.85</f>
        <v>43945</v>
      </c>
      <c r="Q24" s="43">
        <f>'BAR BB| Open rates'!Q24*0.85</f>
        <v>45645</v>
      </c>
      <c r="R24" s="43">
        <f>'BAR BB| Open rates'!R24*0.85</f>
        <v>43945</v>
      </c>
      <c r="S24" s="43">
        <f>'BAR BB| Open rates'!S24*0.85</f>
        <v>45645</v>
      </c>
      <c r="T24" s="43">
        <f>'BAR BB| Open rates'!T24*0.85</f>
        <v>43945</v>
      </c>
      <c r="U24" s="43">
        <f>'BAR BB| Open rates'!U24*0.85</f>
        <v>45645</v>
      </c>
      <c r="V24" s="43">
        <f>'BAR BB| Open rates'!V24*0.85</f>
        <v>43945</v>
      </c>
      <c r="W24" s="43">
        <f>'BAR BB| Open rates'!W24*0.85</f>
        <v>45645</v>
      </c>
      <c r="X24" s="43">
        <f>'BAR BB| Open rates'!X24*0.85</f>
        <v>43945</v>
      </c>
      <c r="Y24" s="43">
        <f>'BAR BB| Open rates'!Y24*0.85</f>
        <v>45645</v>
      </c>
      <c r="Z24" s="43">
        <f>'BAR BB| Open rates'!Z24*0.85</f>
        <v>43945</v>
      </c>
      <c r="AA24" s="43">
        <f>'BAR BB| Open rates'!AA24*0.85</f>
        <v>45645</v>
      </c>
      <c r="AB24" s="43">
        <f>'BAR BB| Open rates'!AB24*0.85</f>
        <v>43945</v>
      </c>
      <c r="AC24" s="43">
        <f>'BAR BB| Open rates'!AC24*0.85</f>
        <v>45645</v>
      </c>
      <c r="AD24" s="43">
        <f>'BAR BB| Open rates'!AD24*0.85</f>
        <v>40375</v>
      </c>
      <c r="AE24" s="43">
        <f>'BAR BB| Open rates'!AE24*0.85</f>
        <v>42245</v>
      </c>
      <c r="AF24" s="43">
        <f>'BAR BB| Open rates'!AF24*0.85</f>
        <v>40375</v>
      </c>
      <c r="AG24" s="43">
        <f>'BAR BB| Open rates'!AG24*0.85</f>
        <v>37145</v>
      </c>
      <c r="AH24" s="43">
        <f>'BAR BB| Open rates'!AH24*0.85</f>
        <v>37145</v>
      </c>
      <c r="AI24" s="43">
        <f>'BAR BB| Open rates'!AI24*0.85</f>
        <v>35275</v>
      </c>
      <c r="AJ24" s="43">
        <f>'BAR BB| Open rates'!AJ24*0.85</f>
        <v>37145</v>
      </c>
      <c r="AK24" s="43">
        <f>'BAR BB| Open rates'!AK24*0.85</f>
        <v>35275</v>
      </c>
      <c r="AL24" s="43">
        <f>'BAR BB| Open rates'!AL24*0.85</f>
        <v>37145</v>
      </c>
      <c r="AM24" s="43">
        <f>'BAR BB| Open rates'!AM24*0.85</f>
        <v>35275</v>
      </c>
      <c r="AN24" s="43">
        <f>'BAR BB| Open rates'!AN24*0.85</f>
        <v>37145</v>
      </c>
      <c r="AO24" s="43">
        <f>'BAR BB| Open rates'!AO24*0.85</f>
        <v>35275</v>
      </c>
      <c r="AP24" s="43">
        <f>'BAR BB| Open rates'!AP24*0.85</f>
        <v>33830</v>
      </c>
      <c r="AQ24" s="43">
        <f>'BAR BB| Open rates'!AQ24*0.85</f>
        <v>32130</v>
      </c>
      <c r="AR24" s="43">
        <f>'BAR BB| Open rates'!AR24*0.85</f>
        <v>33830</v>
      </c>
      <c r="AS24" s="43">
        <f>'BAR BB| Open rates'!AS24*0.85</f>
        <v>32130</v>
      </c>
      <c r="AT24" s="43">
        <f>'BAR BB| Open rates'!AT24*0.85</f>
        <v>33830</v>
      </c>
      <c r="AU24" s="43">
        <f>'BAR BB| Open rates'!AU24*0.85</f>
        <v>32130</v>
      </c>
      <c r="AV24" s="43">
        <f>'BAR BB| Open rates'!AV24*0.85</f>
        <v>33830</v>
      </c>
      <c r="AW24" s="43">
        <f>'BAR BB| Open rates'!AW24*0.85</f>
        <v>32130</v>
      </c>
      <c r="AX24" s="43">
        <f>'BAR BB| Open rates'!AX24*0.85</f>
        <v>33830</v>
      </c>
      <c r="AY24" s="43">
        <f>'BAR BB| Open rates'!AY24*0.85</f>
        <v>35275</v>
      </c>
      <c r="AZ24" s="43">
        <f>'BAR BB| Open rates'!AZ24*0.85</f>
        <v>37145</v>
      </c>
      <c r="BA24" s="43">
        <f>'BAR BB| Open rates'!BA24*0.85</f>
        <v>31280</v>
      </c>
      <c r="BB24" s="43">
        <f>'BAR BB| Open rates'!BB24*0.85</f>
        <v>29580</v>
      </c>
      <c r="BC24" s="43">
        <f>'BAR BB| Open rates'!BC24*0.85</f>
        <v>30430</v>
      </c>
      <c r="BD24" s="43">
        <f>'BAR BB| Open rates'!BD24*0.85</f>
        <v>29580</v>
      </c>
      <c r="BE24" s="43">
        <f>'BAR BB| Open rates'!BE24*0.85</f>
        <v>30430</v>
      </c>
      <c r="BF24" s="43">
        <f>'BAR BB| Open rates'!BF24*0.85</f>
        <v>29580</v>
      </c>
      <c r="BG24" s="43">
        <f>'BAR BB| Open rates'!BG24*0.85</f>
        <v>30430</v>
      </c>
      <c r="BH24" s="43">
        <f>'BAR BB| Open rates'!BH24*0.85</f>
        <v>29580</v>
      </c>
      <c r="BI24" s="43">
        <f>'BAR BB| Open rates'!BI24*0.85</f>
        <v>29580</v>
      </c>
      <c r="BJ24" s="43">
        <f>'BAR BB| Open rates'!BJ24*0.85</f>
        <v>30430</v>
      </c>
      <c r="BK24" s="43">
        <f>'BAR BB| Open rates'!BK24*0.85</f>
        <v>29580</v>
      </c>
      <c r="BL24" s="43">
        <f>'BAR BB| Open rates'!BL24*0.85</f>
        <v>30430</v>
      </c>
      <c r="BM24" s="43">
        <f>'BAR BB| Open rates'!BM24*0.85</f>
        <v>29580</v>
      </c>
      <c r="BN24" s="43">
        <f>'BAR BB| Open rates'!BN24*0.85</f>
        <v>30430</v>
      </c>
      <c r="BO24" s="43">
        <f>'BAR BB| Open rates'!BO24*0.85</f>
        <v>33575</v>
      </c>
      <c r="BP24" s="43">
        <f>'BAR BB| Open rates'!BP24*0.85</f>
        <v>35445</v>
      </c>
    </row>
    <row r="25" spans="1:68" s="36" customFormat="1" ht="12" customHeight="1" x14ac:dyDescent="0.2">
      <c r="A25" s="237">
        <v>2</v>
      </c>
      <c r="B25" s="43">
        <f>'BAR BB| Open rates'!B25*0.85</f>
        <v>33830</v>
      </c>
      <c r="C25" s="43">
        <f>'BAR BB| Open rates'!C25*0.85</f>
        <v>32980</v>
      </c>
      <c r="D25" s="43">
        <f>'BAR BB| Open rates'!D25*0.85</f>
        <v>33830</v>
      </c>
      <c r="E25" s="43">
        <f>'BAR BB| Open rates'!E25*0.85</f>
        <v>32980</v>
      </c>
      <c r="F25" s="43">
        <f>'BAR BB| Open rates'!F25*0.85</f>
        <v>36125</v>
      </c>
      <c r="G25" s="43">
        <f>'BAR BB| Open rates'!G25*0.85</f>
        <v>33830</v>
      </c>
      <c r="H25" s="43">
        <f>'BAR BB| Open rates'!H25*0.85</f>
        <v>40630</v>
      </c>
      <c r="I25" s="43">
        <f>'BAR BB| Open rates'!I25*0.85</f>
        <v>46495</v>
      </c>
      <c r="J25" s="43">
        <f>'BAR BB| Open rates'!J25*0.85</f>
        <v>62730</v>
      </c>
      <c r="K25" s="43">
        <f>'BAR BB| Open rates'!K25*0.85</f>
        <v>42925</v>
      </c>
      <c r="L25" s="43">
        <f>'BAR BB| Open rates'!L25*0.85</f>
        <v>44795</v>
      </c>
      <c r="M25" s="43">
        <f>'BAR BB| Open rates'!M25*0.85</f>
        <v>42925</v>
      </c>
      <c r="N25" s="43">
        <f>'BAR BB| Open rates'!N25*0.85</f>
        <v>46495</v>
      </c>
      <c r="O25" s="43">
        <f>'BAR BB| Open rates'!O25*0.85</f>
        <v>48195</v>
      </c>
      <c r="P25" s="43">
        <f>'BAR BB| Open rates'!P25*0.85</f>
        <v>46495</v>
      </c>
      <c r="Q25" s="43">
        <f>'BAR BB| Open rates'!Q25*0.85</f>
        <v>48195</v>
      </c>
      <c r="R25" s="43">
        <f>'BAR BB| Open rates'!R25*0.85</f>
        <v>46495</v>
      </c>
      <c r="S25" s="43">
        <f>'BAR BB| Open rates'!S25*0.85</f>
        <v>48195</v>
      </c>
      <c r="T25" s="43">
        <f>'BAR BB| Open rates'!T25*0.85</f>
        <v>46495</v>
      </c>
      <c r="U25" s="43">
        <f>'BAR BB| Open rates'!U25*0.85</f>
        <v>48195</v>
      </c>
      <c r="V25" s="43">
        <f>'BAR BB| Open rates'!V25*0.85</f>
        <v>46495</v>
      </c>
      <c r="W25" s="43">
        <f>'BAR BB| Open rates'!W25*0.85</f>
        <v>48195</v>
      </c>
      <c r="X25" s="43">
        <f>'BAR BB| Open rates'!X25*0.85</f>
        <v>46495</v>
      </c>
      <c r="Y25" s="43">
        <f>'BAR BB| Open rates'!Y25*0.85</f>
        <v>48195</v>
      </c>
      <c r="Z25" s="43">
        <f>'BAR BB| Open rates'!Z25*0.85</f>
        <v>46495</v>
      </c>
      <c r="AA25" s="43">
        <f>'BAR BB| Open rates'!AA25*0.85</f>
        <v>48195</v>
      </c>
      <c r="AB25" s="43">
        <f>'BAR BB| Open rates'!AB25*0.85</f>
        <v>46495</v>
      </c>
      <c r="AC25" s="43">
        <f>'BAR BB| Open rates'!AC25*0.85</f>
        <v>48195</v>
      </c>
      <c r="AD25" s="43">
        <f>'BAR BB| Open rates'!AD25*0.85</f>
        <v>42925</v>
      </c>
      <c r="AE25" s="43">
        <f>'BAR BB| Open rates'!AE25*0.85</f>
        <v>44795</v>
      </c>
      <c r="AF25" s="43">
        <f>'BAR BB| Open rates'!AF25*0.85</f>
        <v>42925</v>
      </c>
      <c r="AG25" s="43">
        <f>'BAR BB| Open rates'!AG25*0.85</f>
        <v>39695</v>
      </c>
      <c r="AH25" s="43">
        <f>'BAR BB| Open rates'!AH25*0.85</f>
        <v>39695</v>
      </c>
      <c r="AI25" s="43">
        <f>'BAR BB| Open rates'!AI25*0.85</f>
        <v>37825</v>
      </c>
      <c r="AJ25" s="43">
        <f>'BAR BB| Open rates'!AJ25*0.85</f>
        <v>39695</v>
      </c>
      <c r="AK25" s="43">
        <f>'BAR BB| Open rates'!AK25*0.85</f>
        <v>37825</v>
      </c>
      <c r="AL25" s="43">
        <f>'BAR BB| Open rates'!AL25*0.85</f>
        <v>39695</v>
      </c>
      <c r="AM25" s="43">
        <f>'BAR BB| Open rates'!AM25*0.85</f>
        <v>37825</v>
      </c>
      <c r="AN25" s="43">
        <f>'BAR BB| Open rates'!AN25*0.85</f>
        <v>39695</v>
      </c>
      <c r="AO25" s="43">
        <f>'BAR BB| Open rates'!AO25*0.85</f>
        <v>37825</v>
      </c>
      <c r="AP25" s="43">
        <f>'BAR BB| Open rates'!AP25*0.85</f>
        <v>36380</v>
      </c>
      <c r="AQ25" s="43">
        <f>'BAR BB| Open rates'!AQ25*0.85</f>
        <v>34680</v>
      </c>
      <c r="AR25" s="43">
        <f>'BAR BB| Open rates'!AR25*0.85</f>
        <v>36380</v>
      </c>
      <c r="AS25" s="43">
        <f>'BAR BB| Open rates'!AS25*0.85</f>
        <v>34680</v>
      </c>
      <c r="AT25" s="43">
        <f>'BAR BB| Open rates'!AT25*0.85</f>
        <v>36380</v>
      </c>
      <c r="AU25" s="43">
        <f>'BAR BB| Open rates'!AU25*0.85</f>
        <v>34680</v>
      </c>
      <c r="AV25" s="43">
        <f>'BAR BB| Open rates'!AV25*0.85</f>
        <v>36380</v>
      </c>
      <c r="AW25" s="43">
        <f>'BAR BB| Open rates'!AW25*0.85</f>
        <v>34680</v>
      </c>
      <c r="AX25" s="43">
        <f>'BAR BB| Open rates'!AX25*0.85</f>
        <v>36380</v>
      </c>
      <c r="AY25" s="43">
        <f>'BAR BB| Open rates'!AY25*0.85</f>
        <v>37825</v>
      </c>
      <c r="AZ25" s="43">
        <f>'BAR BB| Open rates'!AZ25*0.85</f>
        <v>39695</v>
      </c>
      <c r="BA25" s="43">
        <f>'BAR BB| Open rates'!BA25*0.85</f>
        <v>33830</v>
      </c>
      <c r="BB25" s="43">
        <f>'BAR BB| Open rates'!BB25*0.85</f>
        <v>32130</v>
      </c>
      <c r="BC25" s="43">
        <f>'BAR BB| Open rates'!BC25*0.85</f>
        <v>32980</v>
      </c>
      <c r="BD25" s="43">
        <f>'BAR BB| Open rates'!BD25*0.85</f>
        <v>32130</v>
      </c>
      <c r="BE25" s="43">
        <f>'BAR BB| Open rates'!BE25*0.85</f>
        <v>32980</v>
      </c>
      <c r="BF25" s="43">
        <f>'BAR BB| Open rates'!BF25*0.85</f>
        <v>32130</v>
      </c>
      <c r="BG25" s="43">
        <f>'BAR BB| Open rates'!BG25*0.85</f>
        <v>32980</v>
      </c>
      <c r="BH25" s="43">
        <f>'BAR BB| Open rates'!BH25*0.85</f>
        <v>32130</v>
      </c>
      <c r="BI25" s="43">
        <f>'BAR BB| Open rates'!BI25*0.85</f>
        <v>32130</v>
      </c>
      <c r="BJ25" s="43">
        <f>'BAR BB| Open rates'!BJ25*0.85</f>
        <v>32980</v>
      </c>
      <c r="BK25" s="43">
        <f>'BAR BB| Open rates'!BK25*0.85</f>
        <v>32130</v>
      </c>
      <c r="BL25" s="43">
        <f>'BAR BB| Open rates'!BL25*0.85</f>
        <v>32980</v>
      </c>
      <c r="BM25" s="43">
        <f>'BAR BB| Open rates'!BM25*0.85</f>
        <v>32130</v>
      </c>
      <c r="BN25" s="43">
        <f>'BAR BB| Open rates'!BN25*0.85</f>
        <v>32980</v>
      </c>
      <c r="BO25" s="43">
        <f>'BAR BB| Open rates'!BO25*0.85</f>
        <v>36125</v>
      </c>
      <c r="BP25" s="43">
        <f>'BAR BB| Open rates'!BP25*0.85</f>
        <v>37995</v>
      </c>
    </row>
    <row r="26" spans="1:68" s="36" customFormat="1" ht="12" customHeight="1" x14ac:dyDescent="0.2">
      <c r="A26" s="237">
        <v>3</v>
      </c>
      <c r="B26" s="43">
        <f>'BAR BB| Open rates'!B26*0.85</f>
        <v>36380</v>
      </c>
      <c r="C26" s="43">
        <f>'BAR BB| Open rates'!C26*0.85</f>
        <v>35530</v>
      </c>
      <c r="D26" s="43">
        <f>'BAR BB| Open rates'!D26*0.85</f>
        <v>36380</v>
      </c>
      <c r="E26" s="43">
        <f>'BAR BB| Open rates'!E26*0.85</f>
        <v>35530</v>
      </c>
      <c r="F26" s="43">
        <f>'BAR BB| Open rates'!F26*0.85</f>
        <v>38675</v>
      </c>
      <c r="G26" s="43">
        <f>'BAR BB| Open rates'!G26*0.85</f>
        <v>36380</v>
      </c>
      <c r="H26" s="43">
        <f>'BAR BB| Open rates'!H26*0.85</f>
        <v>43180</v>
      </c>
      <c r="I26" s="43">
        <f>'BAR BB| Open rates'!I26*0.85</f>
        <v>49045</v>
      </c>
      <c r="J26" s="43">
        <f>'BAR BB| Open rates'!J26*0.85</f>
        <v>65280</v>
      </c>
      <c r="K26" s="43">
        <f>'BAR BB| Open rates'!K26*0.85</f>
        <v>45475</v>
      </c>
      <c r="L26" s="43">
        <f>'BAR BB| Open rates'!L26*0.85</f>
        <v>47345</v>
      </c>
      <c r="M26" s="43">
        <f>'BAR BB| Open rates'!M26*0.85</f>
        <v>45475</v>
      </c>
      <c r="N26" s="43">
        <f>'BAR BB| Open rates'!N26*0.85</f>
        <v>49045</v>
      </c>
      <c r="O26" s="43">
        <f>'BAR BB| Open rates'!O26*0.85</f>
        <v>50745</v>
      </c>
      <c r="P26" s="43">
        <f>'BAR BB| Open rates'!P26*0.85</f>
        <v>49045</v>
      </c>
      <c r="Q26" s="43">
        <f>'BAR BB| Open rates'!Q26*0.85</f>
        <v>50745</v>
      </c>
      <c r="R26" s="43">
        <f>'BAR BB| Open rates'!R26*0.85</f>
        <v>49045</v>
      </c>
      <c r="S26" s="43">
        <f>'BAR BB| Open rates'!S26*0.85</f>
        <v>50745</v>
      </c>
      <c r="T26" s="43">
        <f>'BAR BB| Open rates'!T26*0.85</f>
        <v>49045</v>
      </c>
      <c r="U26" s="43">
        <f>'BAR BB| Open rates'!U26*0.85</f>
        <v>50745</v>
      </c>
      <c r="V26" s="43">
        <f>'BAR BB| Open rates'!V26*0.85</f>
        <v>49045</v>
      </c>
      <c r="W26" s="43">
        <f>'BAR BB| Open rates'!W26*0.85</f>
        <v>50745</v>
      </c>
      <c r="X26" s="43">
        <f>'BAR BB| Open rates'!X26*0.85</f>
        <v>49045</v>
      </c>
      <c r="Y26" s="43">
        <f>'BAR BB| Open rates'!Y26*0.85</f>
        <v>50745</v>
      </c>
      <c r="Z26" s="43">
        <f>'BAR BB| Open rates'!Z26*0.85</f>
        <v>49045</v>
      </c>
      <c r="AA26" s="43">
        <f>'BAR BB| Open rates'!AA26*0.85</f>
        <v>50745</v>
      </c>
      <c r="AB26" s="43">
        <f>'BAR BB| Open rates'!AB26*0.85</f>
        <v>49045</v>
      </c>
      <c r="AC26" s="43">
        <f>'BAR BB| Open rates'!AC26*0.85</f>
        <v>50745</v>
      </c>
      <c r="AD26" s="43">
        <f>'BAR BB| Open rates'!AD26*0.85</f>
        <v>45475</v>
      </c>
      <c r="AE26" s="43">
        <f>'BAR BB| Open rates'!AE26*0.85</f>
        <v>47345</v>
      </c>
      <c r="AF26" s="43">
        <f>'BAR BB| Open rates'!AF26*0.85</f>
        <v>45475</v>
      </c>
      <c r="AG26" s="43">
        <f>'BAR BB| Open rates'!AG26*0.85</f>
        <v>42245</v>
      </c>
      <c r="AH26" s="43">
        <f>'BAR BB| Open rates'!AH26*0.85</f>
        <v>42245</v>
      </c>
      <c r="AI26" s="43">
        <f>'BAR BB| Open rates'!AI26*0.85</f>
        <v>40375</v>
      </c>
      <c r="AJ26" s="43">
        <f>'BAR BB| Open rates'!AJ26*0.85</f>
        <v>42245</v>
      </c>
      <c r="AK26" s="43">
        <f>'BAR BB| Open rates'!AK26*0.85</f>
        <v>40375</v>
      </c>
      <c r="AL26" s="43">
        <f>'BAR BB| Open rates'!AL26*0.85</f>
        <v>42245</v>
      </c>
      <c r="AM26" s="43">
        <f>'BAR BB| Open rates'!AM26*0.85</f>
        <v>40375</v>
      </c>
      <c r="AN26" s="43">
        <f>'BAR BB| Open rates'!AN26*0.85</f>
        <v>42245</v>
      </c>
      <c r="AO26" s="43">
        <f>'BAR BB| Open rates'!AO26*0.85</f>
        <v>40375</v>
      </c>
      <c r="AP26" s="43">
        <f>'BAR BB| Open rates'!AP26*0.85</f>
        <v>38930</v>
      </c>
      <c r="AQ26" s="43">
        <f>'BAR BB| Open rates'!AQ26*0.85</f>
        <v>37230</v>
      </c>
      <c r="AR26" s="43">
        <f>'BAR BB| Open rates'!AR26*0.85</f>
        <v>38930</v>
      </c>
      <c r="AS26" s="43">
        <f>'BAR BB| Open rates'!AS26*0.85</f>
        <v>37230</v>
      </c>
      <c r="AT26" s="43">
        <f>'BAR BB| Open rates'!AT26*0.85</f>
        <v>38930</v>
      </c>
      <c r="AU26" s="43">
        <f>'BAR BB| Open rates'!AU26*0.85</f>
        <v>37230</v>
      </c>
      <c r="AV26" s="43">
        <f>'BAR BB| Open rates'!AV26*0.85</f>
        <v>38930</v>
      </c>
      <c r="AW26" s="43">
        <f>'BAR BB| Open rates'!AW26*0.85</f>
        <v>37230</v>
      </c>
      <c r="AX26" s="43">
        <f>'BAR BB| Open rates'!AX26*0.85</f>
        <v>38930</v>
      </c>
      <c r="AY26" s="43">
        <f>'BAR BB| Open rates'!AY26*0.85</f>
        <v>40375</v>
      </c>
      <c r="AZ26" s="43">
        <f>'BAR BB| Open rates'!AZ26*0.85</f>
        <v>42245</v>
      </c>
      <c r="BA26" s="43">
        <f>'BAR BB| Open rates'!BA26*0.85</f>
        <v>36380</v>
      </c>
      <c r="BB26" s="43">
        <f>'BAR BB| Open rates'!BB26*0.85</f>
        <v>34680</v>
      </c>
      <c r="BC26" s="43">
        <f>'BAR BB| Open rates'!BC26*0.85</f>
        <v>35530</v>
      </c>
      <c r="BD26" s="43">
        <f>'BAR BB| Open rates'!BD26*0.85</f>
        <v>34680</v>
      </c>
      <c r="BE26" s="43">
        <f>'BAR BB| Open rates'!BE26*0.85</f>
        <v>35530</v>
      </c>
      <c r="BF26" s="43">
        <f>'BAR BB| Open rates'!BF26*0.85</f>
        <v>34680</v>
      </c>
      <c r="BG26" s="43">
        <f>'BAR BB| Open rates'!BG26*0.85</f>
        <v>35530</v>
      </c>
      <c r="BH26" s="43">
        <f>'BAR BB| Open rates'!BH26*0.85</f>
        <v>34680</v>
      </c>
      <c r="BI26" s="43">
        <f>'BAR BB| Open rates'!BI26*0.85</f>
        <v>34680</v>
      </c>
      <c r="BJ26" s="43">
        <f>'BAR BB| Open rates'!BJ26*0.85</f>
        <v>35530</v>
      </c>
      <c r="BK26" s="43">
        <f>'BAR BB| Open rates'!BK26*0.85</f>
        <v>34680</v>
      </c>
      <c r="BL26" s="43">
        <f>'BAR BB| Open rates'!BL26*0.85</f>
        <v>35530</v>
      </c>
      <c r="BM26" s="43">
        <f>'BAR BB| Open rates'!BM26*0.85</f>
        <v>34680</v>
      </c>
      <c r="BN26" s="43">
        <f>'BAR BB| Open rates'!BN26*0.85</f>
        <v>35530</v>
      </c>
      <c r="BO26" s="43">
        <f>'BAR BB| Open rates'!BO26*0.85</f>
        <v>38675</v>
      </c>
      <c r="BP26" s="43">
        <f>'BAR BB| Open rates'!BP26*0.85</f>
        <v>40545</v>
      </c>
    </row>
    <row r="27" spans="1:68" s="36" customFormat="1" ht="12" customHeight="1" x14ac:dyDescent="0.2">
      <c r="A27" s="237">
        <v>4</v>
      </c>
      <c r="B27" s="43">
        <f>'BAR BB| Open rates'!B27*0.85</f>
        <v>38930</v>
      </c>
      <c r="C27" s="43">
        <f>'BAR BB| Open rates'!C27*0.85</f>
        <v>38080</v>
      </c>
      <c r="D27" s="43">
        <f>'BAR BB| Open rates'!D27*0.85</f>
        <v>38930</v>
      </c>
      <c r="E27" s="43">
        <f>'BAR BB| Open rates'!E27*0.85</f>
        <v>38080</v>
      </c>
      <c r="F27" s="43">
        <f>'BAR BB| Open rates'!F27*0.85</f>
        <v>41225</v>
      </c>
      <c r="G27" s="43">
        <f>'BAR BB| Open rates'!G27*0.85</f>
        <v>38930</v>
      </c>
      <c r="H27" s="43">
        <f>'BAR BB| Open rates'!H27*0.85</f>
        <v>45730</v>
      </c>
      <c r="I27" s="43">
        <f>'BAR BB| Open rates'!I27*0.85</f>
        <v>51595</v>
      </c>
      <c r="J27" s="43">
        <f>'BAR BB| Open rates'!J27*0.85</f>
        <v>67830</v>
      </c>
      <c r="K27" s="43">
        <f>'BAR BB| Open rates'!K27*0.85</f>
        <v>48025</v>
      </c>
      <c r="L27" s="43">
        <f>'BAR BB| Open rates'!L27*0.85</f>
        <v>49895</v>
      </c>
      <c r="M27" s="43">
        <f>'BAR BB| Open rates'!M27*0.85</f>
        <v>48025</v>
      </c>
      <c r="N27" s="43">
        <f>'BAR BB| Open rates'!N27*0.85</f>
        <v>51595</v>
      </c>
      <c r="O27" s="43">
        <f>'BAR BB| Open rates'!O27*0.85</f>
        <v>53295</v>
      </c>
      <c r="P27" s="43">
        <f>'BAR BB| Open rates'!P27*0.85</f>
        <v>51595</v>
      </c>
      <c r="Q27" s="43">
        <f>'BAR BB| Open rates'!Q27*0.85</f>
        <v>53295</v>
      </c>
      <c r="R27" s="43">
        <f>'BAR BB| Open rates'!R27*0.85</f>
        <v>51595</v>
      </c>
      <c r="S27" s="43">
        <f>'BAR BB| Open rates'!S27*0.85</f>
        <v>53295</v>
      </c>
      <c r="T27" s="43">
        <f>'BAR BB| Open rates'!T27*0.85</f>
        <v>51595</v>
      </c>
      <c r="U27" s="43">
        <f>'BAR BB| Open rates'!U27*0.85</f>
        <v>53295</v>
      </c>
      <c r="V27" s="43">
        <f>'BAR BB| Open rates'!V27*0.85</f>
        <v>51595</v>
      </c>
      <c r="W27" s="43">
        <f>'BAR BB| Open rates'!W27*0.85</f>
        <v>53295</v>
      </c>
      <c r="X27" s="43">
        <f>'BAR BB| Open rates'!X27*0.85</f>
        <v>51595</v>
      </c>
      <c r="Y27" s="43">
        <f>'BAR BB| Open rates'!Y27*0.85</f>
        <v>53295</v>
      </c>
      <c r="Z27" s="43">
        <f>'BAR BB| Open rates'!Z27*0.85</f>
        <v>51595</v>
      </c>
      <c r="AA27" s="43">
        <f>'BAR BB| Open rates'!AA27*0.85</f>
        <v>53295</v>
      </c>
      <c r="AB27" s="43">
        <f>'BAR BB| Open rates'!AB27*0.85</f>
        <v>51595</v>
      </c>
      <c r="AC27" s="43">
        <f>'BAR BB| Open rates'!AC27*0.85</f>
        <v>53295</v>
      </c>
      <c r="AD27" s="43">
        <f>'BAR BB| Open rates'!AD27*0.85</f>
        <v>48025</v>
      </c>
      <c r="AE27" s="43">
        <f>'BAR BB| Open rates'!AE27*0.85</f>
        <v>49895</v>
      </c>
      <c r="AF27" s="43">
        <f>'BAR BB| Open rates'!AF27*0.85</f>
        <v>48025</v>
      </c>
      <c r="AG27" s="43">
        <f>'BAR BB| Open rates'!AG27*0.85</f>
        <v>44795</v>
      </c>
      <c r="AH27" s="43">
        <f>'BAR BB| Open rates'!AH27*0.85</f>
        <v>44795</v>
      </c>
      <c r="AI27" s="43">
        <f>'BAR BB| Open rates'!AI27*0.85</f>
        <v>42925</v>
      </c>
      <c r="AJ27" s="43">
        <f>'BAR BB| Open rates'!AJ27*0.85</f>
        <v>44795</v>
      </c>
      <c r="AK27" s="43">
        <f>'BAR BB| Open rates'!AK27*0.85</f>
        <v>42925</v>
      </c>
      <c r="AL27" s="43">
        <f>'BAR BB| Open rates'!AL27*0.85</f>
        <v>44795</v>
      </c>
      <c r="AM27" s="43">
        <f>'BAR BB| Open rates'!AM27*0.85</f>
        <v>42925</v>
      </c>
      <c r="AN27" s="43">
        <f>'BAR BB| Open rates'!AN27*0.85</f>
        <v>44795</v>
      </c>
      <c r="AO27" s="43">
        <f>'BAR BB| Open rates'!AO27*0.85</f>
        <v>42925</v>
      </c>
      <c r="AP27" s="43">
        <f>'BAR BB| Open rates'!AP27*0.85</f>
        <v>41480</v>
      </c>
      <c r="AQ27" s="43">
        <f>'BAR BB| Open rates'!AQ27*0.85</f>
        <v>39780</v>
      </c>
      <c r="AR27" s="43">
        <f>'BAR BB| Open rates'!AR27*0.85</f>
        <v>41480</v>
      </c>
      <c r="AS27" s="43">
        <f>'BAR BB| Open rates'!AS27*0.85</f>
        <v>39780</v>
      </c>
      <c r="AT27" s="43">
        <f>'BAR BB| Open rates'!AT27*0.85</f>
        <v>41480</v>
      </c>
      <c r="AU27" s="43">
        <f>'BAR BB| Open rates'!AU27*0.85</f>
        <v>39780</v>
      </c>
      <c r="AV27" s="43">
        <f>'BAR BB| Open rates'!AV27*0.85</f>
        <v>41480</v>
      </c>
      <c r="AW27" s="43">
        <f>'BAR BB| Open rates'!AW27*0.85</f>
        <v>39780</v>
      </c>
      <c r="AX27" s="43">
        <f>'BAR BB| Open rates'!AX27*0.85</f>
        <v>41480</v>
      </c>
      <c r="AY27" s="43">
        <f>'BAR BB| Open rates'!AY27*0.85</f>
        <v>42925</v>
      </c>
      <c r="AZ27" s="43">
        <f>'BAR BB| Open rates'!AZ27*0.85</f>
        <v>44795</v>
      </c>
      <c r="BA27" s="43">
        <f>'BAR BB| Open rates'!BA27*0.85</f>
        <v>38930</v>
      </c>
      <c r="BB27" s="43">
        <f>'BAR BB| Open rates'!BB27*0.85</f>
        <v>37230</v>
      </c>
      <c r="BC27" s="43">
        <f>'BAR BB| Open rates'!BC27*0.85</f>
        <v>38080</v>
      </c>
      <c r="BD27" s="43">
        <f>'BAR BB| Open rates'!BD27*0.85</f>
        <v>37230</v>
      </c>
      <c r="BE27" s="43">
        <f>'BAR BB| Open rates'!BE27*0.85</f>
        <v>38080</v>
      </c>
      <c r="BF27" s="43">
        <f>'BAR BB| Open rates'!BF27*0.85</f>
        <v>37230</v>
      </c>
      <c r="BG27" s="43">
        <f>'BAR BB| Open rates'!BG27*0.85</f>
        <v>38080</v>
      </c>
      <c r="BH27" s="43">
        <f>'BAR BB| Open rates'!BH27*0.85</f>
        <v>37230</v>
      </c>
      <c r="BI27" s="43">
        <f>'BAR BB| Open rates'!BI27*0.85</f>
        <v>37230</v>
      </c>
      <c r="BJ27" s="43">
        <f>'BAR BB| Open rates'!BJ27*0.85</f>
        <v>38080</v>
      </c>
      <c r="BK27" s="43">
        <f>'BAR BB| Open rates'!BK27*0.85</f>
        <v>37230</v>
      </c>
      <c r="BL27" s="43">
        <f>'BAR BB| Open rates'!BL27*0.85</f>
        <v>38080</v>
      </c>
      <c r="BM27" s="43">
        <f>'BAR BB| Open rates'!BM27*0.85</f>
        <v>37230</v>
      </c>
      <c r="BN27" s="43">
        <f>'BAR BB| Open rates'!BN27*0.85</f>
        <v>38080</v>
      </c>
      <c r="BO27" s="43">
        <f>'BAR BB| Open rates'!BO27*0.85</f>
        <v>41225</v>
      </c>
      <c r="BP27" s="43">
        <f>'BAR BB| Open rates'!BP27*0.85</f>
        <v>43095</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rates'!B29*0.85</f>
        <v>33830</v>
      </c>
      <c r="C29" s="43">
        <f>'BAR BB| Open rates'!C29*0.85</f>
        <v>32980</v>
      </c>
      <c r="D29" s="43">
        <f>'BAR BB| Open rates'!D29*0.85</f>
        <v>33830</v>
      </c>
      <c r="E29" s="43">
        <f>'BAR BB| Open rates'!E29*0.85</f>
        <v>32980</v>
      </c>
      <c r="F29" s="43">
        <f>'BAR BB| Open rates'!F29*0.85</f>
        <v>36125</v>
      </c>
      <c r="G29" s="43">
        <f>'BAR BB| Open rates'!G29*0.85</f>
        <v>33830</v>
      </c>
      <c r="H29" s="43">
        <f>'BAR BB| Open rates'!H29*0.85</f>
        <v>39780</v>
      </c>
      <c r="I29" s="43">
        <f>'BAR BB| Open rates'!I29*0.85</f>
        <v>45645</v>
      </c>
      <c r="J29" s="43">
        <f>'BAR BB| Open rates'!J29*0.85</f>
        <v>61880</v>
      </c>
      <c r="K29" s="43">
        <f>'BAR BB| Open rates'!K29*0.85</f>
        <v>42075</v>
      </c>
      <c r="L29" s="43">
        <f>'BAR BB| Open rates'!L29*0.85</f>
        <v>43945</v>
      </c>
      <c r="M29" s="43">
        <f>'BAR BB| Open rates'!M29*0.85</f>
        <v>42075</v>
      </c>
      <c r="N29" s="43">
        <f>'BAR BB| Open rates'!N29*0.85</f>
        <v>45645</v>
      </c>
      <c r="O29" s="43">
        <f>'BAR BB| Open rates'!O29*0.85</f>
        <v>47345</v>
      </c>
      <c r="P29" s="43">
        <f>'BAR BB| Open rates'!P29*0.85</f>
        <v>45645</v>
      </c>
      <c r="Q29" s="43">
        <f>'BAR BB| Open rates'!Q29*0.85</f>
        <v>47345</v>
      </c>
      <c r="R29" s="43">
        <f>'BAR BB| Open rates'!R29*0.85</f>
        <v>45645</v>
      </c>
      <c r="S29" s="43">
        <f>'BAR BB| Open rates'!S29*0.85</f>
        <v>47345</v>
      </c>
      <c r="T29" s="43">
        <f>'BAR BB| Open rates'!T29*0.85</f>
        <v>45645</v>
      </c>
      <c r="U29" s="43">
        <f>'BAR BB| Open rates'!U29*0.85</f>
        <v>47345</v>
      </c>
      <c r="V29" s="43">
        <f>'BAR BB| Open rates'!V29*0.85</f>
        <v>45645</v>
      </c>
      <c r="W29" s="43">
        <f>'BAR BB| Open rates'!W29*0.85</f>
        <v>47345</v>
      </c>
      <c r="X29" s="43">
        <f>'BAR BB| Open rates'!X29*0.85</f>
        <v>45645</v>
      </c>
      <c r="Y29" s="43">
        <f>'BAR BB| Open rates'!Y29*0.85</f>
        <v>47345</v>
      </c>
      <c r="Z29" s="43">
        <f>'BAR BB| Open rates'!Z29*0.85</f>
        <v>45645</v>
      </c>
      <c r="AA29" s="43">
        <f>'BAR BB| Open rates'!AA29*0.85</f>
        <v>47345</v>
      </c>
      <c r="AB29" s="43">
        <f>'BAR BB| Open rates'!AB29*0.85</f>
        <v>45645</v>
      </c>
      <c r="AC29" s="43">
        <f>'BAR BB| Open rates'!AC29*0.85</f>
        <v>47345</v>
      </c>
      <c r="AD29" s="43">
        <f>'BAR BB| Open rates'!AD29*0.85</f>
        <v>42075</v>
      </c>
      <c r="AE29" s="43">
        <f>'BAR BB| Open rates'!AE29*0.85</f>
        <v>43945</v>
      </c>
      <c r="AF29" s="43">
        <f>'BAR BB| Open rates'!AF29*0.85</f>
        <v>42075</v>
      </c>
      <c r="AG29" s="43">
        <f>'BAR BB| Open rates'!AG29*0.85</f>
        <v>40545</v>
      </c>
      <c r="AH29" s="43">
        <f>'BAR BB| Open rates'!AH29*0.85</f>
        <v>40545</v>
      </c>
      <c r="AI29" s="43">
        <f>'BAR BB| Open rates'!AI29*0.85</f>
        <v>38675</v>
      </c>
      <c r="AJ29" s="43">
        <f>'BAR BB| Open rates'!AJ29*0.85</f>
        <v>40545</v>
      </c>
      <c r="AK29" s="43">
        <f>'BAR BB| Open rates'!AK29*0.85</f>
        <v>38675</v>
      </c>
      <c r="AL29" s="43">
        <f>'BAR BB| Open rates'!AL29*0.85</f>
        <v>40545</v>
      </c>
      <c r="AM29" s="43">
        <f>'BAR BB| Open rates'!AM29*0.85</f>
        <v>38675</v>
      </c>
      <c r="AN29" s="43">
        <f>'BAR BB| Open rates'!AN29*0.85</f>
        <v>40545</v>
      </c>
      <c r="AO29" s="43">
        <f>'BAR BB| Open rates'!AO29*0.85</f>
        <v>38675</v>
      </c>
      <c r="AP29" s="43">
        <f>'BAR BB| Open rates'!AP29*0.85</f>
        <v>35530</v>
      </c>
      <c r="AQ29" s="43">
        <f>'BAR BB| Open rates'!AQ29*0.85</f>
        <v>33830</v>
      </c>
      <c r="AR29" s="43">
        <f>'BAR BB| Open rates'!AR29*0.85</f>
        <v>35530</v>
      </c>
      <c r="AS29" s="43">
        <f>'BAR BB| Open rates'!AS29*0.85</f>
        <v>33830</v>
      </c>
      <c r="AT29" s="43">
        <f>'BAR BB| Open rates'!AT29*0.85</f>
        <v>35530</v>
      </c>
      <c r="AU29" s="43">
        <f>'BAR BB| Open rates'!AU29*0.85</f>
        <v>33830</v>
      </c>
      <c r="AV29" s="43">
        <f>'BAR BB| Open rates'!AV29*0.85</f>
        <v>35530</v>
      </c>
      <c r="AW29" s="43">
        <f>'BAR BB| Open rates'!AW29*0.85</f>
        <v>33830</v>
      </c>
      <c r="AX29" s="43">
        <f>'BAR BB| Open rates'!AX29*0.85</f>
        <v>35530</v>
      </c>
      <c r="AY29" s="43">
        <f>'BAR BB| Open rates'!AY29*0.85</f>
        <v>36975</v>
      </c>
      <c r="AZ29" s="43">
        <f>'BAR BB| Open rates'!AZ29*0.85</f>
        <v>38845</v>
      </c>
      <c r="BA29" s="43">
        <f>'BAR BB| Open rates'!BA29*0.85</f>
        <v>32980</v>
      </c>
      <c r="BB29" s="43">
        <f>'BAR BB| Open rates'!BB29*0.85</f>
        <v>32130</v>
      </c>
      <c r="BC29" s="43">
        <f>'BAR BB| Open rates'!BC29*0.85</f>
        <v>32980</v>
      </c>
      <c r="BD29" s="43">
        <f>'BAR BB| Open rates'!BD29*0.85</f>
        <v>32130</v>
      </c>
      <c r="BE29" s="43">
        <f>'BAR BB| Open rates'!BE29*0.85</f>
        <v>32980</v>
      </c>
      <c r="BF29" s="43">
        <f>'BAR BB| Open rates'!BF29*0.85</f>
        <v>32130</v>
      </c>
      <c r="BG29" s="43">
        <f>'BAR BB| Open rates'!BG29*0.85</f>
        <v>32980</v>
      </c>
      <c r="BH29" s="43">
        <f>'BAR BB| Open rates'!BH29*0.85</f>
        <v>32130</v>
      </c>
      <c r="BI29" s="43">
        <f>'BAR BB| Open rates'!BI29*0.85</f>
        <v>32130</v>
      </c>
      <c r="BJ29" s="43">
        <f>'BAR BB| Open rates'!BJ29*0.85</f>
        <v>32980</v>
      </c>
      <c r="BK29" s="43">
        <f>'BAR BB| Open rates'!BK29*0.85</f>
        <v>32130</v>
      </c>
      <c r="BL29" s="43">
        <f>'BAR BB| Open rates'!BL29*0.85</f>
        <v>32980</v>
      </c>
      <c r="BM29" s="43">
        <f>'BAR BB| Open rates'!BM29*0.85</f>
        <v>32130</v>
      </c>
      <c r="BN29" s="43">
        <f>'BAR BB| Open rates'!BN29*0.85</f>
        <v>32980</v>
      </c>
      <c r="BO29" s="43">
        <f>'BAR BB| Open rates'!BO29*0.85</f>
        <v>36125</v>
      </c>
      <c r="BP29" s="43">
        <f>'BAR BB| Open rates'!BP29*0.85</f>
        <v>37995</v>
      </c>
    </row>
    <row r="30" spans="1:68" s="36" customFormat="1" ht="12" customHeight="1" x14ac:dyDescent="0.2">
      <c r="A30" s="237">
        <v>2</v>
      </c>
      <c r="B30" s="43">
        <f>'BAR BB| Open rates'!B30*0.85</f>
        <v>36380</v>
      </c>
      <c r="C30" s="43">
        <f>'BAR BB| Open rates'!C30*0.85</f>
        <v>35530</v>
      </c>
      <c r="D30" s="43">
        <f>'BAR BB| Open rates'!D30*0.85</f>
        <v>36380</v>
      </c>
      <c r="E30" s="43">
        <f>'BAR BB| Open rates'!E30*0.85</f>
        <v>35530</v>
      </c>
      <c r="F30" s="43">
        <f>'BAR BB| Open rates'!F30*0.85</f>
        <v>38675</v>
      </c>
      <c r="G30" s="43">
        <f>'BAR BB| Open rates'!G30*0.85</f>
        <v>36380</v>
      </c>
      <c r="H30" s="43">
        <f>'BAR BB| Open rates'!H30*0.85</f>
        <v>42330</v>
      </c>
      <c r="I30" s="43">
        <f>'BAR BB| Open rates'!I30*0.85</f>
        <v>48195</v>
      </c>
      <c r="J30" s="43">
        <f>'BAR BB| Open rates'!J30*0.85</f>
        <v>64430</v>
      </c>
      <c r="K30" s="43">
        <f>'BAR BB| Open rates'!K30*0.85</f>
        <v>44625</v>
      </c>
      <c r="L30" s="43">
        <f>'BAR BB| Open rates'!L30*0.85</f>
        <v>46495</v>
      </c>
      <c r="M30" s="43">
        <f>'BAR BB| Open rates'!M30*0.85</f>
        <v>44625</v>
      </c>
      <c r="N30" s="43">
        <f>'BAR BB| Open rates'!N30*0.85</f>
        <v>48195</v>
      </c>
      <c r="O30" s="43">
        <f>'BAR BB| Open rates'!O30*0.85</f>
        <v>49895</v>
      </c>
      <c r="P30" s="43">
        <f>'BAR BB| Open rates'!P30*0.85</f>
        <v>48195</v>
      </c>
      <c r="Q30" s="43">
        <f>'BAR BB| Open rates'!Q30*0.85</f>
        <v>49895</v>
      </c>
      <c r="R30" s="43">
        <f>'BAR BB| Open rates'!R30*0.85</f>
        <v>48195</v>
      </c>
      <c r="S30" s="43">
        <f>'BAR BB| Open rates'!S30*0.85</f>
        <v>49895</v>
      </c>
      <c r="T30" s="43">
        <f>'BAR BB| Open rates'!T30*0.85</f>
        <v>48195</v>
      </c>
      <c r="U30" s="43">
        <f>'BAR BB| Open rates'!U30*0.85</f>
        <v>49895</v>
      </c>
      <c r="V30" s="43">
        <f>'BAR BB| Open rates'!V30*0.85</f>
        <v>48195</v>
      </c>
      <c r="W30" s="43">
        <f>'BAR BB| Open rates'!W30*0.85</f>
        <v>49895</v>
      </c>
      <c r="X30" s="43">
        <f>'BAR BB| Open rates'!X30*0.85</f>
        <v>48195</v>
      </c>
      <c r="Y30" s="43">
        <f>'BAR BB| Open rates'!Y30*0.85</f>
        <v>49895</v>
      </c>
      <c r="Z30" s="43">
        <f>'BAR BB| Open rates'!Z30*0.85</f>
        <v>48195</v>
      </c>
      <c r="AA30" s="43">
        <f>'BAR BB| Open rates'!AA30*0.85</f>
        <v>49895</v>
      </c>
      <c r="AB30" s="43">
        <f>'BAR BB| Open rates'!AB30*0.85</f>
        <v>48195</v>
      </c>
      <c r="AC30" s="43">
        <f>'BAR BB| Open rates'!AC30*0.85</f>
        <v>49895</v>
      </c>
      <c r="AD30" s="43">
        <f>'BAR BB| Open rates'!AD30*0.85</f>
        <v>44625</v>
      </c>
      <c r="AE30" s="43">
        <f>'BAR BB| Open rates'!AE30*0.85</f>
        <v>46495</v>
      </c>
      <c r="AF30" s="43">
        <f>'BAR BB| Open rates'!AF30*0.85</f>
        <v>44625</v>
      </c>
      <c r="AG30" s="43">
        <f>'BAR BB| Open rates'!AG30*0.85</f>
        <v>43095</v>
      </c>
      <c r="AH30" s="43">
        <f>'BAR BB| Open rates'!AH30*0.85</f>
        <v>43095</v>
      </c>
      <c r="AI30" s="43">
        <f>'BAR BB| Open rates'!AI30*0.85</f>
        <v>41225</v>
      </c>
      <c r="AJ30" s="43">
        <f>'BAR BB| Open rates'!AJ30*0.85</f>
        <v>43095</v>
      </c>
      <c r="AK30" s="43">
        <f>'BAR BB| Open rates'!AK30*0.85</f>
        <v>41225</v>
      </c>
      <c r="AL30" s="43">
        <f>'BAR BB| Open rates'!AL30*0.85</f>
        <v>43095</v>
      </c>
      <c r="AM30" s="43">
        <f>'BAR BB| Open rates'!AM30*0.85</f>
        <v>41225</v>
      </c>
      <c r="AN30" s="43">
        <f>'BAR BB| Open rates'!AN30*0.85</f>
        <v>43095</v>
      </c>
      <c r="AO30" s="43">
        <f>'BAR BB| Open rates'!AO30*0.85</f>
        <v>41225</v>
      </c>
      <c r="AP30" s="43">
        <f>'BAR BB| Open rates'!AP30*0.85</f>
        <v>38080</v>
      </c>
      <c r="AQ30" s="43">
        <f>'BAR BB| Open rates'!AQ30*0.85</f>
        <v>36380</v>
      </c>
      <c r="AR30" s="43">
        <f>'BAR BB| Open rates'!AR30*0.85</f>
        <v>38080</v>
      </c>
      <c r="AS30" s="43">
        <f>'BAR BB| Open rates'!AS30*0.85</f>
        <v>36380</v>
      </c>
      <c r="AT30" s="43">
        <f>'BAR BB| Open rates'!AT30*0.85</f>
        <v>38080</v>
      </c>
      <c r="AU30" s="43">
        <f>'BAR BB| Open rates'!AU30*0.85</f>
        <v>36380</v>
      </c>
      <c r="AV30" s="43">
        <f>'BAR BB| Open rates'!AV30*0.85</f>
        <v>38080</v>
      </c>
      <c r="AW30" s="43">
        <f>'BAR BB| Open rates'!AW30*0.85</f>
        <v>36380</v>
      </c>
      <c r="AX30" s="43">
        <f>'BAR BB| Open rates'!AX30*0.85</f>
        <v>38080</v>
      </c>
      <c r="AY30" s="43">
        <f>'BAR BB| Open rates'!AY30*0.85</f>
        <v>39525</v>
      </c>
      <c r="AZ30" s="43">
        <f>'BAR BB| Open rates'!AZ30*0.85</f>
        <v>41395</v>
      </c>
      <c r="BA30" s="43">
        <f>'BAR BB| Open rates'!BA30*0.85</f>
        <v>35530</v>
      </c>
      <c r="BB30" s="43">
        <f>'BAR BB| Open rates'!BB30*0.85</f>
        <v>34680</v>
      </c>
      <c r="BC30" s="43">
        <f>'BAR BB| Open rates'!BC30*0.85</f>
        <v>35530</v>
      </c>
      <c r="BD30" s="43">
        <f>'BAR BB| Open rates'!BD30*0.85</f>
        <v>34680</v>
      </c>
      <c r="BE30" s="43">
        <f>'BAR BB| Open rates'!BE30*0.85</f>
        <v>35530</v>
      </c>
      <c r="BF30" s="43">
        <f>'BAR BB| Open rates'!BF30*0.85</f>
        <v>34680</v>
      </c>
      <c r="BG30" s="43">
        <f>'BAR BB| Open rates'!BG30*0.85</f>
        <v>35530</v>
      </c>
      <c r="BH30" s="43">
        <f>'BAR BB| Open rates'!BH30*0.85</f>
        <v>34680</v>
      </c>
      <c r="BI30" s="43">
        <f>'BAR BB| Open rates'!BI30*0.85</f>
        <v>34680</v>
      </c>
      <c r="BJ30" s="43">
        <f>'BAR BB| Open rates'!BJ30*0.85</f>
        <v>35530</v>
      </c>
      <c r="BK30" s="43">
        <f>'BAR BB| Open rates'!BK30*0.85</f>
        <v>34680</v>
      </c>
      <c r="BL30" s="43">
        <f>'BAR BB| Open rates'!BL30*0.85</f>
        <v>35530</v>
      </c>
      <c r="BM30" s="43">
        <f>'BAR BB| Open rates'!BM30*0.85</f>
        <v>34680</v>
      </c>
      <c r="BN30" s="43">
        <f>'BAR BB| Open rates'!BN30*0.85</f>
        <v>35530</v>
      </c>
      <c r="BO30" s="43">
        <f>'BAR BB| Open rates'!BO30*0.85</f>
        <v>38675</v>
      </c>
      <c r="BP30" s="43">
        <f>'BAR BB| Open rates'!BP30*0.85</f>
        <v>40545</v>
      </c>
    </row>
    <row r="31" spans="1:68" s="36" customFormat="1" ht="12" customHeight="1" x14ac:dyDescent="0.2">
      <c r="A31" s="237">
        <v>3</v>
      </c>
      <c r="B31" s="43">
        <f>'BAR BB| Open rates'!B31*0.85</f>
        <v>38930</v>
      </c>
      <c r="C31" s="43">
        <f>'BAR BB| Open rates'!C31*0.85</f>
        <v>38080</v>
      </c>
      <c r="D31" s="43">
        <f>'BAR BB| Open rates'!D31*0.85</f>
        <v>38930</v>
      </c>
      <c r="E31" s="43">
        <f>'BAR BB| Open rates'!E31*0.85</f>
        <v>38080</v>
      </c>
      <c r="F31" s="43">
        <f>'BAR BB| Open rates'!F31*0.85</f>
        <v>41225</v>
      </c>
      <c r="G31" s="43">
        <f>'BAR BB| Open rates'!G31*0.85</f>
        <v>38930</v>
      </c>
      <c r="H31" s="43">
        <f>'BAR BB| Open rates'!H31*0.85</f>
        <v>44880</v>
      </c>
      <c r="I31" s="43">
        <f>'BAR BB| Open rates'!I31*0.85</f>
        <v>50745</v>
      </c>
      <c r="J31" s="43">
        <f>'BAR BB| Open rates'!J31*0.85</f>
        <v>66980</v>
      </c>
      <c r="K31" s="43">
        <f>'BAR BB| Open rates'!K31*0.85</f>
        <v>47175</v>
      </c>
      <c r="L31" s="43">
        <f>'BAR BB| Open rates'!L31*0.85</f>
        <v>49045</v>
      </c>
      <c r="M31" s="43">
        <f>'BAR BB| Open rates'!M31*0.85</f>
        <v>47175</v>
      </c>
      <c r="N31" s="43">
        <f>'BAR BB| Open rates'!N31*0.85</f>
        <v>50745</v>
      </c>
      <c r="O31" s="43">
        <f>'BAR BB| Open rates'!O31*0.85</f>
        <v>52445</v>
      </c>
      <c r="P31" s="43">
        <f>'BAR BB| Open rates'!P31*0.85</f>
        <v>50745</v>
      </c>
      <c r="Q31" s="43">
        <f>'BAR BB| Open rates'!Q31*0.85</f>
        <v>52445</v>
      </c>
      <c r="R31" s="43">
        <f>'BAR BB| Open rates'!R31*0.85</f>
        <v>50745</v>
      </c>
      <c r="S31" s="43">
        <f>'BAR BB| Open rates'!S31*0.85</f>
        <v>52445</v>
      </c>
      <c r="T31" s="43">
        <f>'BAR BB| Open rates'!T31*0.85</f>
        <v>50745</v>
      </c>
      <c r="U31" s="43">
        <f>'BAR BB| Open rates'!U31*0.85</f>
        <v>52445</v>
      </c>
      <c r="V31" s="43">
        <f>'BAR BB| Open rates'!V31*0.85</f>
        <v>50745</v>
      </c>
      <c r="W31" s="43">
        <f>'BAR BB| Open rates'!W31*0.85</f>
        <v>52445</v>
      </c>
      <c r="X31" s="43">
        <f>'BAR BB| Open rates'!X31*0.85</f>
        <v>50745</v>
      </c>
      <c r="Y31" s="43">
        <f>'BAR BB| Open rates'!Y31*0.85</f>
        <v>52445</v>
      </c>
      <c r="Z31" s="43">
        <f>'BAR BB| Open rates'!Z31*0.85</f>
        <v>50745</v>
      </c>
      <c r="AA31" s="43">
        <f>'BAR BB| Open rates'!AA31*0.85</f>
        <v>52445</v>
      </c>
      <c r="AB31" s="43">
        <f>'BAR BB| Open rates'!AB31*0.85</f>
        <v>50745</v>
      </c>
      <c r="AC31" s="43">
        <f>'BAR BB| Open rates'!AC31*0.85</f>
        <v>52445</v>
      </c>
      <c r="AD31" s="43">
        <f>'BAR BB| Open rates'!AD31*0.85</f>
        <v>47175</v>
      </c>
      <c r="AE31" s="43">
        <f>'BAR BB| Open rates'!AE31*0.85</f>
        <v>49045</v>
      </c>
      <c r="AF31" s="43">
        <f>'BAR BB| Open rates'!AF31*0.85</f>
        <v>47175</v>
      </c>
      <c r="AG31" s="43">
        <f>'BAR BB| Open rates'!AG31*0.85</f>
        <v>45645</v>
      </c>
      <c r="AH31" s="43">
        <f>'BAR BB| Open rates'!AH31*0.85</f>
        <v>45645</v>
      </c>
      <c r="AI31" s="43">
        <f>'BAR BB| Open rates'!AI31*0.85</f>
        <v>43775</v>
      </c>
      <c r="AJ31" s="43">
        <f>'BAR BB| Open rates'!AJ31*0.85</f>
        <v>45645</v>
      </c>
      <c r="AK31" s="43">
        <f>'BAR BB| Open rates'!AK31*0.85</f>
        <v>43775</v>
      </c>
      <c r="AL31" s="43">
        <f>'BAR BB| Open rates'!AL31*0.85</f>
        <v>45645</v>
      </c>
      <c r="AM31" s="43">
        <f>'BAR BB| Open rates'!AM31*0.85</f>
        <v>43775</v>
      </c>
      <c r="AN31" s="43">
        <f>'BAR BB| Open rates'!AN31*0.85</f>
        <v>45645</v>
      </c>
      <c r="AO31" s="43">
        <f>'BAR BB| Open rates'!AO31*0.85</f>
        <v>43775</v>
      </c>
      <c r="AP31" s="43">
        <f>'BAR BB| Open rates'!AP31*0.85</f>
        <v>40630</v>
      </c>
      <c r="AQ31" s="43">
        <f>'BAR BB| Open rates'!AQ31*0.85</f>
        <v>38930</v>
      </c>
      <c r="AR31" s="43">
        <f>'BAR BB| Open rates'!AR31*0.85</f>
        <v>40630</v>
      </c>
      <c r="AS31" s="43">
        <f>'BAR BB| Open rates'!AS31*0.85</f>
        <v>38930</v>
      </c>
      <c r="AT31" s="43">
        <f>'BAR BB| Open rates'!AT31*0.85</f>
        <v>40630</v>
      </c>
      <c r="AU31" s="43">
        <f>'BAR BB| Open rates'!AU31*0.85</f>
        <v>38930</v>
      </c>
      <c r="AV31" s="43">
        <f>'BAR BB| Open rates'!AV31*0.85</f>
        <v>40630</v>
      </c>
      <c r="AW31" s="43">
        <f>'BAR BB| Open rates'!AW31*0.85</f>
        <v>38930</v>
      </c>
      <c r="AX31" s="43">
        <f>'BAR BB| Open rates'!AX31*0.85</f>
        <v>40630</v>
      </c>
      <c r="AY31" s="43">
        <f>'BAR BB| Open rates'!AY31*0.85</f>
        <v>42075</v>
      </c>
      <c r="AZ31" s="43">
        <f>'BAR BB| Open rates'!AZ31*0.85</f>
        <v>43945</v>
      </c>
      <c r="BA31" s="43">
        <f>'BAR BB| Open rates'!BA31*0.85</f>
        <v>38080</v>
      </c>
      <c r="BB31" s="43">
        <f>'BAR BB| Open rates'!BB31*0.85</f>
        <v>37230</v>
      </c>
      <c r="BC31" s="43">
        <f>'BAR BB| Open rates'!BC31*0.85</f>
        <v>38080</v>
      </c>
      <c r="BD31" s="43">
        <f>'BAR BB| Open rates'!BD31*0.85</f>
        <v>37230</v>
      </c>
      <c r="BE31" s="43">
        <f>'BAR BB| Open rates'!BE31*0.85</f>
        <v>38080</v>
      </c>
      <c r="BF31" s="43">
        <f>'BAR BB| Open rates'!BF31*0.85</f>
        <v>37230</v>
      </c>
      <c r="BG31" s="43">
        <f>'BAR BB| Open rates'!BG31*0.85</f>
        <v>38080</v>
      </c>
      <c r="BH31" s="43">
        <f>'BAR BB| Open rates'!BH31*0.85</f>
        <v>37230</v>
      </c>
      <c r="BI31" s="43">
        <f>'BAR BB| Open rates'!BI31*0.85</f>
        <v>37230</v>
      </c>
      <c r="BJ31" s="43">
        <f>'BAR BB| Open rates'!BJ31*0.85</f>
        <v>38080</v>
      </c>
      <c r="BK31" s="43">
        <f>'BAR BB| Open rates'!BK31*0.85</f>
        <v>37230</v>
      </c>
      <c r="BL31" s="43">
        <f>'BAR BB| Open rates'!BL31*0.85</f>
        <v>38080</v>
      </c>
      <c r="BM31" s="43">
        <f>'BAR BB| Open rates'!BM31*0.85</f>
        <v>37230</v>
      </c>
      <c r="BN31" s="43">
        <f>'BAR BB| Open rates'!BN31*0.85</f>
        <v>38080</v>
      </c>
      <c r="BO31" s="43">
        <f>'BAR BB| Open rates'!BO31*0.85</f>
        <v>41225</v>
      </c>
      <c r="BP31" s="43">
        <f>'BAR BB| Open rates'!BP31*0.85</f>
        <v>43095</v>
      </c>
    </row>
    <row r="32" spans="1:68" s="36" customFormat="1" ht="12" customHeight="1" x14ac:dyDescent="0.2">
      <c r="A32" s="237">
        <v>4</v>
      </c>
      <c r="B32" s="43">
        <f>'BAR BB| Open rates'!B32*0.85</f>
        <v>41480</v>
      </c>
      <c r="C32" s="43">
        <f>'BAR BB| Open rates'!C32*0.85</f>
        <v>40630</v>
      </c>
      <c r="D32" s="43">
        <f>'BAR BB| Open rates'!D32*0.85</f>
        <v>41480</v>
      </c>
      <c r="E32" s="43">
        <f>'BAR BB| Open rates'!E32*0.85</f>
        <v>40630</v>
      </c>
      <c r="F32" s="43">
        <f>'BAR BB| Open rates'!F32*0.85</f>
        <v>43775</v>
      </c>
      <c r="G32" s="43">
        <f>'BAR BB| Open rates'!G32*0.85</f>
        <v>41480</v>
      </c>
      <c r="H32" s="43">
        <f>'BAR BB| Open rates'!H32*0.85</f>
        <v>47430</v>
      </c>
      <c r="I32" s="43">
        <f>'BAR BB| Open rates'!I32*0.85</f>
        <v>53295</v>
      </c>
      <c r="J32" s="43">
        <f>'BAR BB| Open rates'!J32*0.85</f>
        <v>69530</v>
      </c>
      <c r="K32" s="43">
        <f>'BAR BB| Open rates'!K32*0.85</f>
        <v>49725</v>
      </c>
      <c r="L32" s="43">
        <f>'BAR BB| Open rates'!L32*0.85</f>
        <v>51595</v>
      </c>
      <c r="M32" s="43">
        <f>'BAR BB| Open rates'!M32*0.85</f>
        <v>49725</v>
      </c>
      <c r="N32" s="43">
        <f>'BAR BB| Open rates'!N32*0.85</f>
        <v>53295</v>
      </c>
      <c r="O32" s="43">
        <f>'BAR BB| Open rates'!O32*0.85</f>
        <v>54995</v>
      </c>
      <c r="P32" s="43">
        <f>'BAR BB| Open rates'!P32*0.85</f>
        <v>53295</v>
      </c>
      <c r="Q32" s="43">
        <f>'BAR BB| Open rates'!Q32*0.85</f>
        <v>54995</v>
      </c>
      <c r="R32" s="43">
        <f>'BAR BB| Open rates'!R32*0.85</f>
        <v>53295</v>
      </c>
      <c r="S32" s="43">
        <f>'BAR BB| Open rates'!S32*0.85</f>
        <v>54995</v>
      </c>
      <c r="T32" s="43">
        <f>'BAR BB| Open rates'!T32*0.85</f>
        <v>53295</v>
      </c>
      <c r="U32" s="43">
        <f>'BAR BB| Open rates'!U32*0.85</f>
        <v>54995</v>
      </c>
      <c r="V32" s="43">
        <f>'BAR BB| Open rates'!V32*0.85</f>
        <v>53295</v>
      </c>
      <c r="W32" s="43">
        <f>'BAR BB| Open rates'!W32*0.85</f>
        <v>54995</v>
      </c>
      <c r="X32" s="43">
        <f>'BAR BB| Open rates'!X32*0.85</f>
        <v>53295</v>
      </c>
      <c r="Y32" s="43">
        <f>'BAR BB| Open rates'!Y32*0.85</f>
        <v>54995</v>
      </c>
      <c r="Z32" s="43">
        <f>'BAR BB| Open rates'!Z32*0.85</f>
        <v>53295</v>
      </c>
      <c r="AA32" s="43">
        <f>'BAR BB| Open rates'!AA32*0.85</f>
        <v>54995</v>
      </c>
      <c r="AB32" s="43">
        <f>'BAR BB| Open rates'!AB32*0.85</f>
        <v>53295</v>
      </c>
      <c r="AC32" s="43">
        <f>'BAR BB| Open rates'!AC32*0.85</f>
        <v>54995</v>
      </c>
      <c r="AD32" s="43">
        <f>'BAR BB| Open rates'!AD32*0.85</f>
        <v>49725</v>
      </c>
      <c r="AE32" s="43">
        <f>'BAR BB| Open rates'!AE32*0.85</f>
        <v>51595</v>
      </c>
      <c r="AF32" s="43">
        <f>'BAR BB| Open rates'!AF32*0.85</f>
        <v>49725</v>
      </c>
      <c r="AG32" s="43">
        <f>'BAR BB| Open rates'!AG32*0.85</f>
        <v>48195</v>
      </c>
      <c r="AH32" s="43">
        <f>'BAR BB| Open rates'!AH32*0.85</f>
        <v>48195</v>
      </c>
      <c r="AI32" s="43">
        <f>'BAR BB| Open rates'!AI32*0.85</f>
        <v>46325</v>
      </c>
      <c r="AJ32" s="43">
        <f>'BAR BB| Open rates'!AJ32*0.85</f>
        <v>48195</v>
      </c>
      <c r="AK32" s="43">
        <f>'BAR BB| Open rates'!AK32*0.85</f>
        <v>46325</v>
      </c>
      <c r="AL32" s="43">
        <f>'BAR BB| Open rates'!AL32*0.85</f>
        <v>48195</v>
      </c>
      <c r="AM32" s="43">
        <f>'BAR BB| Open rates'!AM32*0.85</f>
        <v>46325</v>
      </c>
      <c r="AN32" s="43">
        <f>'BAR BB| Open rates'!AN32*0.85</f>
        <v>48195</v>
      </c>
      <c r="AO32" s="43">
        <f>'BAR BB| Open rates'!AO32*0.85</f>
        <v>46325</v>
      </c>
      <c r="AP32" s="43">
        <f>'BAR BB| Open rates'!AP32*0.85</f>
        <v>43180</v>
      </c>
      <c r="AQ32" s="43">
        <f>'BAR BB| Open rates'!AQ32*0.85</f>
        <v>41480</v>
      </c>
      <c r="AR32" s="43">
        <f>'BAR BB| Open rates'!AR32*0.85</f>
        <v>43180</v>
      </c>
      <c r="AS32" s="43">
        <f>'BAR BB| Open rates'!AS32*0.85</f>
        <v>41480</v>
      </c>
      <c r="AT32" s="43">
        <f>'BAR BB| Open rates'!AT32*0.85</f>
        <v>43180</v>
      </c>
      <c r="AU32" s="43">
        <f>'BAR BB| Open rates'!AU32*0.85</f>
        <v>41480</v>
      </c>
      <c r="AV32" s="43">
        <f>'BAR BB| Open rates'!AV32*0.85</f>
        <v>43180</v>
      </c>
      <c r="AW32" s="43">
        <f>'BAR BB| Open rates'!AW32*0.85</f>
        <v>41480</v>
      </c>
      <c r="AX32" s="43">
        <f>'BAR BB| Open rates'!AX32*0.85</f>
        <v>43180</v>
      </c>
      <c r="AY32" s="43">
        <f>'BAR BB| Open rates'!AY32*0.85</f>
        <v>44625</v>
      </c>
      <c r="AZ32" s="43">
        <f>'BAR BB| Open rates'!AZ32*0.85</f>
        <v>46495</v>
      </c>
      <c r="BA32" s="43">
        <f>'BAR BB| Open rates'!BA32*0.85</f>
        <v>40630</v>
      </c>
      <c r="BB32" s="43">
        <f>'BAR BB| Open rates'!BB32*0.85</f>
        <v>39780</v>
      </c>
      <c r="BC32" s="43">
        <f>'BAR BB| Open rates'!BC32*0.85</f>
        <v>40630</v>
      </c>
      <c r="BD32" s="43">
        <f>'BAR BB| Open rates'!BD32*0.85</f>
        <v>39780</v>
      </c>
      <c r="BE32" s="43">
        <f>'BAR BB| Open rates'!BE32*0.85</f>
        <v>40630</v>
      </c>
      <c r="BF32" s="43">
        <f>'BAR BB| Open rates'!BF32*0.85</f>
        <v>39780</v>
      </c>
      <c r="BG32" s="43">
        <f>'BAR BB| Open rates'!BG32*0.85</f>
        <v>40630</v>
      </c>
      <c r="BH32" s="43">
        <f>'BAR BB| Open rates'!BH32*0.85</f>
        <v>39780</v>
      </c>
      <c r="BI32" s="43">
        <f>'BAR BB| Open rates'!BI32*0.85</f>
        <v>39780</v>
      </c>
      <c r="BJ32" s="43">
        <f>'BAR BB| Open rates'!BJ32*0.85</f>
        <v>40630</v>
      </c>
      <c r="BK32" s="43">
        <f>'BAR BB| Open rates'!BK32*0.85</f>
        <v>39780</v>
      </c>
      <c r="BL32" s="43">
        <f>'BAR BB| Open rates'!BL32*0.85</f>
        <v>40630</v>
      </c>
      <c r="BM32" s="43">
        <f>'BAR BB| Open rates'!BM32*0.85</f>
        <v>39780</v>
      </c>
      <c r="BN32" s="43">
        <f>'BAR BB| Open rates'!BN32*0.85</f>
        <v>40630</v>
      </c>
      <c r="BO32" s="43">
        <f>'BAR BB| Open rates'!BO32*0.85</f>
        <v>43775</v>
      </c>
      <c r="BP32" s="43">
        <f>'BAR BB| Open rates'!BP32*0.85</f>
        <v>45645</v>
      </c>
    </row>
    <row r="33" spans="1:68"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 customHeight="1" x14ac:dyDescent="0.2">
      <c r="A34" s="237">
        <v>1</v>
      </c>
      <c r="B34" s="43">
        <f>'BAR BB| Open rates'!B34*0.85</f>
        <v>42330</v>
      </c>
      <c r="C34" s="43">
        <f>'BAR BB| Open rates'!C34*0.85</f>
        <v>41480</v>
      </c>
      <c r="D34" s="43">
        <f>'BAR BB| Open rates'!D34*0.85</f>
        <v>42330</v>
      </c>
      <c r="E34" s="43">
        <f>'BAR BB| Open rates'!E34*0.85</f>
        <v>41480</v>
      </c>
      <c r="F34" s="43">
        <f>'BAR BB| Open rates'!F34*0.85</f>
        <v>44625</v>
      </c>
      <c r="G34" s="43">
        <f>'BAR BB| Open rates'!G34*0.85</f>
        <v>42330</v>
      </c>
      <c r="H34" s="43">
        <f>'BAR BB| Open rates'!H34*0.85</f>
        <v>58565</v>
      </c>
      <c r="I34" s="43">
        <f>'BAR BB| Open rates'!I34*0.85</f>
        <v>64430</v>
      </c>
      <c r="J34" s="43">
        <f>'BAR BB| Open rates'!J34*0.85</f>
        <v>80665</v>
      </c>
      <c r="K34" s="43">
        <f>'BAR BB| Open rates'!K34*0.85</f>
        <v>60860</v>
      </c>
      <c r="L34" s="43">
        <f>'BAR BB| Open rates'!L34*0.85</f>
        <v>62730</v>
      </c>
      <c r="M34" s="43">
        <f>'BAR BB| Open rates'!M34*0.85</f>
        <v>60860</v>
      </c>
      <c r="N34" s="43">
        <f>'BAR BB| Open rates'!N34*0.85</f>
        <v>64430</v>
      </c>
      <c r="O34" s="43">
        <f>'BAR BB| Open rates'!O34*0.85</f>
        <v>66130</v>
      </c>
      <c r="P34" s="43">
        <f>'BAR BB| Open rates'!P34*0.85</f>
        <v>64430</v>
      </c>
      <c r="Q34" s="43">
        <f>'BAR BB| Open rates'!Q34*0.85</f>
        <v>66130</v>
      </c>
      <c r="R34" s="43">
        <f>'BAR BB| Open rates'!R34*0.85</f>
        <v>64430</v>
      </c>
      <c r="S34" s="43">
        <f>'BAR BB| Open rates'!S34*0.85</f>
        <v>66130</v>
      </c>
      <c r="T34" s="43">
        <f>'BAR BB| Open rates'!T34*0.85</f>
        <v>64430</v>
      </c>
      <c r="U34" s="43">
        <f>'BAR BB| Open rates'!U34*0.85</f>
        <v>66130</v>
      </c>
      <c r="V34" s="43">
        <f>'BAR BB| Open rates'!V34*0.85</f>
        <v>64430</v>
      </c>
      <c r="W34" s="43">
        <f>'BAR BB| Open rates'!W34*0.85</f>
        <v>66130</v>
      </c>
      <c r="X34" s="43">
        <f>'BAR BB| Open rates'!X34*0.85</f>
        <v>64430</v>
      </c>
      <c r="Y34" s="43">
        <f>'BAR BB| Open rates'!Y34*0.85</f>
        <v>66130</v>
      </c>
      <c r="Z34" s="43">
        <f>'BAR BB| Open rates'!Z34*0.85</f>
        <v>64430</v>
      </c>
      <c r="AA34" s="43">
        <f>'BAR BB| Open rates'!AA34*0.85</f>
        <v>66130</v>
      </c>
      <c r="AB34" s="43">
        <f>'BAR BB| Open rates'!AB34*0.85</f>
        <v>64430</v>
      </c>
      <c r="AC34" s="43">
        <f>'BAR BB| Open rates'!AC34*0.85</f>
        <v>66130</v>
      </c>
      <c r="AD34" s="43">
        <f>'BAR BB| Open rates'!AD34*0.85</f>
        <v>60860</v>
      </c>
      <c r="AE34" s="43">
        <f>'BAR BB| Open rates'!AE34*0.85</f>
        <v>62730</v>
      </c>
      <c r="AF34" s="43">
        <f>'BAR BB| Open rates'!AF34*0.85</f>
        <v>60860</v>
      </c>
      <c r="AG34" s="43">
        <f>'BAR BB| Open rates'!AG34*0.85</f>
        <v>46495</v>
      </c>
      <c r="AH34" s="43">
        <f>'BAR BB| Open rates'!AH34*0.85</f>
        <v>46495</v>
      </c>
      <c r="AI34" s="43">
        <f>'BAR BB| Open rates'!AI34*0.85</f>
        <v>44625</v>
      </c>
      <c r="AJ34" s="43">
        <f>'BAR BB| Open rates'!AJ34*0.85</f>
        <v>46495</v>
      </c>
      <c r="AK34" s="43">
        <f>'BAR BB| Open rates'!AK34*0.85</f>
        <v>44625</v>
      </c>
      <c r="AL34" s="43">
        <f>'BAR BB| Open rates'!AL34*0.85</f>
        <v>46495</v>
      </c>
      <c r="AM34" s="43">
        <f>'BAR BB| Open rates'!AM34*0.85</f>
        <v>44625</v>
      </c>
      <c r="AN34" s="43">
        <f>'BAR BB| Open rates'!AN34*0.85</f>
        <v>46495</v>
      </c>
      <c r="AO34" s="43">
        <f>'BAR BB| Open rates'!AO34*0.85</f>
        <v>44625</v>
      </c>
      <c r="AP34" s="43">
        <f>'BAR BB| Open rates'!AP34*0.85</f>
        <v>43180</v>
      </c>
      <c r="AQ34" s="43">
        <f>'BAR BB| Open rates'!AQ34*0.85</f>
        <v>41480</v>
      </c>
      <c r="AR34" s="43">
        <f>'BAR BB| Open rates'!AR34*0.85</f>
        <v>43180</v>
      </c>
      <c r="AS34" s="43">
        <f>'BAR BB| Open rates'!AS34*0.85</f>
        <v>41480</v>
      </c>
      <c r="AT34" s="43">
        <f>'BAR BB| Open rates'!AT34*0.85</f>
        <v>43180</v>
      </c>
      <c r="AU34" s="43">
        <f>'BAR BB| Open rates'!AU34*0.85</f>
        <v>41480</v>
      </c>
      <c r="AV34" s="43">
        <f>'BAR BB| Open rates'!AV34*0.85</f>
        <v>43180</v>
      </c>
      <c r="AW34" s="43">
        <f>'BAR BB| Open rates'!AW34*0.85</f>
        <v>41480</v>
      </c>
      <c r="AX34" s="43">
        <f>'BAR BB| Open rates'!AX34*0.85</f>
        <v>43180</v>
      </c>
      <c r="AY34" s="43">
        <f>'BAR BB| Open rates'!AY34*0.85</f>
        <v>44625</v>
      </c>
      <c r="AZ34" s="43">
        <f>'BAR BB| Open rates'!AZ34*0.85</f>
        <v>46495</v>
      </c>
      <c r="BA34" s="43">
        <f>'BAR BB| Open rates'!BA34*0.85</f>
        <v>40630</v>
      </c>
      <c r="BB34" s="43">
        <f>'BAR BB| Open rates'!BB34*0.85</f>
        <v>36380</v>
      </c>
      <c r="BC34" s="43">
        <f>'BAR BB| Open rates'!BC34*0.85</f>
        <v>37230</v>
      </c>
      <c r="BD34" s="43">
        <f>'BAR BB| Open rates'!BD34*0.85</f>
        <v>36380</v>
      </c>
      <c r="BE34" s="43">
        <f>'BAR BB| Open rates'!BE34*0.85</f>
        <v>37230</v>
      </c>
      <c r="BF34" s="43">
        <f>'BAR BB| Open rates'!BF34*0.85</f>
        <v>36380</v>
      </c>
      <c r="BG34" s="43">
        <f>'BAR BB| Open rates'!BG34*0.85</f>
        <v>37230</v>
      </c>
      <c r="BH34" s="43">
        <f>'BAR BB| Open rates'!BH34*0.85</f>
        <v>36380</v>
      </c>
      <c r="BI34" s="43">
        <f>'BAR BB| Open rates'!BI34*0.85</f>
        <v>36380</v>
      </c>
      <c r="BJ34" s="43">
        <f>'BAR BB| Open rates'!BJ34*0.85</f>
        <v>37230</v>
      </c>
      <c r="BK34" s="43">
        <f>'BAR BB| Open rates'!BK34*0.85</f>
        <v>36380</v>
      </c>
      <c r="BL34" s="43">
        <f>'BAR BB| Open rates'!BL34*0.85</f>
        <v>37230</v>
      </c>
      <c r="BM34" s="43">
        <f>'BAR BB| Open rates'!BM34*0.85</f>
        <v>36380</v>
      </c>
      <c r="BN34" s="43">
        <f>'BAR BB| Open rates'!BN34*0.85</f>
        <v>37230</v>
      </c>
      <c r="BO34" s="43">
        <f>'BAR BB| Open rates'!BO34*0.85</f>
        <v>40375</v>
      </c>
      <c r="BP34" s="43">
        <f>'BAR BB| Open rates'!BP34*0.85</f>
        <v>42245</v>
      </c>
    </row>
    <row r="35" spans="1:68" s="36" customFormat="1" ht="12" customHeight="1" x14ac:dyDescent="0.2">
      <c r="A35" s="237">
        <v>2</v>
      </c>
      <c r="B35" s="43">
        <f>'BAR BB| Open rates'!B35*0.85</f>
        <v>44880</v>
      </c>
      <c r="C35" s="43">
        <f>'BAR BB| Open rates'!C35*0.85</f>
        <v>44030</v>
      </c>
      <c r="D35" s="43">
        <f>'BAR BB| Open rates'!D35*0.85</f>
        <v>44880</v>
      </c>
      <c r="E35" s="43">
        <f>'BAR BB| Open rates'!E35*0.85</f>
        <v>44030</v>
      </c>
      <c r="F35" s="43">
        <f>'BAR BB| Open rates'!F35*0.85</f>
        <v>47175</v>
      </c>
      <c r="G35" s="43">
        <f>'BAR BB| Open rates'!G35*0.85</f>
        <v>44880</v>
      </c>
      <c r="H35" s="43">
        <f>'BAR BB| Open rates'!H35*0.85</f>
        <v>61115</v>
      </c>
      <c r="I35" s="43">
        <f>'BAR BB| Open rates'!I35*0.85</f>
        <v>66980</v>
      </c>
      <c r="J35" s="43">
        <f>'BAR BB| Open rates'!J35*0.85</f>
        <v>83215</v>
      </c>
      <c r="K35" s="43">
        <f>'BAR BB| Open rates'!K35*0.85</f>
        <v>63410</v>
      </c>
      <c r="L35" s="43">
        <f>'BAR BB| Open rates'!L35*0.85</f>
        <v>65280</v>
      </c>
      <c r="M35" s="43">
        <f>'BAR BB| Open rates'!M35*0.85</f>
        <v>63410</v>
      </c>
      <c r="N35" s="43">
        <f>'BAR BB| Open rates'!N35*0.85</f>
        <v>66980</v>
      </c>
      <c r="O35" s="43">
        <f>'BAR BB| Open rates'!O35*0.85</f>
        <v>68680</v>
      </c>
      <c r="P35" s="43">
        <f>'BAR BB| Open rates'!P35*0.85</f>
        <v>66980</v>
      </c>
      <c r="Q35" s="43">
        <f>'BAR BB| Open rates'!Q35*0.85</f>
        <v>68680</v>
      </c>
      <c r="R35" s="43">
        <f>'BAR BB| Open rates'!R35*0.85</f>
        <v>66980</v>
      </c>
      <c r="S35" s="43">
        <f>'BAR BB| Open rates'!S35*0.85</f>
        <v>68680</v>
      </c>
      <c r="T35" s="43">
        <f>'BAR BB| Open rates'!T35*0.85</f>
        <v>66980</v>
      </c>
      <c r="U35" s="43">
        <f>'BAR BB| Open rates'!U35*0.85</f>
        <v>68680</v>
      </c>
      <c r="V35" s="43">
        <f>'BAR BB| Open rates'!V35*0.85</f>
        <v>66980</v>
      </c>
      <c r="W35" s="43">
        <f>'BAR BB| Open rates'!W35*0.85</f>
        <v>68680</v>
      </c>
      <c r="X35" s="43">
        <f>'BAR BB| Open rates'!X35*0.85</f>
        <v>66980</v>
      </c>
      <c r="Y35" s="43">
        <f>'BAR BB| Open rates'!Y35*0.85</f>
        <v>68680</v>
      </c>
      <c r="Z35" s="43">
        <f>'BAR BB| Open rates'!Z35*0.85</f>
        <v>66980</v>
      </c>
      <c r="AA35" s="43">
        <f>'BAR BB| Open rates'!AA35*0.85</f>
        <v>68680</v>
      </c>
      <c r="AB35" s="43">
        <f>'BAR BB| Open rates'!AB35*0.85</f>
        <v>66980</v>
      </c>
      <c r="AC35" s="43">
        <f>'BAR BB| Open rates'!AC35*0.85</f>
        <v>68680</v>
      </c>
      <c r="AD35" s="43">
        <f>'BAR BB| Open rates'!AD35*0.85</f>
        <v>63410</v>
      </c>
      <c r="AE35" s="43">
        <f>'BAR BB| Open rates'!AE35*0.85</f>
        <v>65280</v>
      </c>
      <c r="AF35" s="43">
        <f>'BAR BB| Open rates'!AF35*0.85</f>
        <v>63410</v>
      </c>
      <c r="AG35" s="43">
        <f>'BAR BB| Open rates'!AG35*0.85</f>
        <v>49045</v>
      </c>
      <c r="AH35" s="43">
        <f>'BAR BB| Open rates'!AH35*0.85</f>
        <v>49045</v>
      </c>
      <c r="AI35" s="43">
        <f>'BAR BB| Open rates'!AI35*0.85</f>
        <v>47175</v>
      </c>
      <c r="AJ35" s="43">
        <f>'BAR BB| Open rates'!AJ35*0.85</f>
        <v>49045</v>
      </c>
      <c r="AK35" s="43">
        <f>'BAR BB| Open rates'!AK35*0.85</f>
        <v>47175</v>
      </c>
      <c r="AL35" s="43">
        <f>'BAR BB| Open rates'!AL35*0.85</f>
        <v>49045</v>
      </c>
      <c r="AM35" s="43">
        <f>'BAR BB| Open rates'!AM35*0.85</f>
        <v>47175</v>
      </c>
      <c r="AN35" s="43">
        <f>'BAR BB| Open rates'!AN35*0.85</f>
        <v>49045</v>
      </c>
      <c r="AO35" s="43">
        <f>'BAR BB| Open rates'!AO35*0.85</f>
        <v>47175</v>
      </c>
      <c r="AP35" s="43">
        <f>'BAR BB| Open rates'!AP35*0.85</f>
        <v>45730</v>
      </c>
      <c r="AQ35" s="43">
        <f>'BAR BB| Open rates'!AQ35*0.85</f>
        <v>44030</v>
      </c>
      <c r="AR35" s="43">
        <f>'BAR BB| Open rates'!AR35*0.85</f>
        <v>45730</v>
      </c>
      <c r="AS35" s="43">
        <f>'BAR BB| Open rates'!AS35*0.85</f>
        <v>44030</v>
      </c>
      <c r="AT35" s="43">
        <f>'BAR BB| Open rates'!AT35*0.85</f>
        <v>45730</v>
      </c>
      <c r="AU35" s="43">
        <f>'BAR BB| Open rates'!AU35*0.85</f>
        <v>44030</v>
      </c>
      <c r="AV35" s="43">
        <f>'BAR BB| Open rates'!AV35*0.85</f>
        <v>45730</v>
      </c>
      <c r="AW35" s="43">
        <f>'BAR BB| Open rates'!AW35*0.85</f>
        <v>44030</v>
      </c>
      <c r="AX35" s="43">
        <f>'BAR BB| Open rates'!AX35*0.85</f>
        <v>45730</v>
      </c>
      <c r="AY35" s="43">
        <f>'BAR BB| Open rates'!AY35*0.85</f>
        <v>47175</v>
      </c>
      <c r="AZ35" s="43">
        <f>'BAR BB| Open rates'!AZ35*0.85</f>
        <v>49045</v>
      </c>
      <c r="BA35" s="43">
        <f>'BAR BB| Open rates'!BA35*0.85</f>
        <v>43180</v>
      </c>
      <c r="BB35" s="43">
        <f>'BAR BB| Open rates'!BB35*0.85</f>
        <v>38930</v>
      </c>
      <c r="BC35" s="43">
        <f>'BAR BB| Open rates'!BC35*0.85</f>
        <v>39780</v>
      </c>
      <c r="BD35" s="43">
        <f>'BAR BB| Open rates'!BD35*0.85</f>
        <v>38930</v>
      </c>
      <c r="BE35" s="43">
        <f>'BAR BB| Open rates'!BE35*0.85</f>
        <v>39780</v>
      </c>
      <c r="BF35" s="43">
        <f>'BAR BB| Open rates'!BF35*0.85</f>
        <v>38930</v>
      </c>
      <c r="BG35" s="43">
        <f>'BAR BB| Open rates'!BG35*0.85</f>
        <v>39780</v>
      </c>
      <c r="BH35" s="43">
        <f>'BAR BB| Open rates'!BH35*0.85</f>
        <v>38930</v>
      </c>
      <c r="BI35" s="43">
        <f>'BAR BB| Open rates'!BI35*0.85</f>
        <v>38930</v>
      </c>
      <c r="BJ35" s="43">
        <f>'BAR BB| Open rates'!BJ35*0.85</f>
        <v>39780</v>
      </c>
      <c r="BK35" s="43">
        <f>'BAR BB| Open rates'!BK35*0.85</f>
        <v>38930</v>
      </c>
      <c r="BL35" s="43">
        <f>'BAR BB| Open rates'!BL35*0.85</f>
        <v>39780</v>
      </c>
      <c r="BM35" s="43">
        <f>'BAR BB| Open rates'!BM35*0.85</f>
        <v>38930</v>
      </c>
      <c r="BN35" s="43">
        <f>'BAR BB| Open rates'!BN35*0.85</f>
        <v>39780</v>
      </c>
      <c r="BO35" s="43">
        <f>'BAR BB| Open rates'!BO35*0.85</f>
        <v>42925</v>
      </c>
      <c r="BP35" s="43">
        <f>'BAR BB| Open rates'!BP35*0.85</f>
        <v>44795</v>
      </c>
    </row>
    <row r="36" spans="1:68" s="36" customFormat="1" ht="12" customHeight="1" x14ac:dyDescent="0.2">
      <c r="A36" s="237">
        <v>3</v>
      </c>
      <c r="B36" s="43">
        <f>'BAR BB| Open rates'!B36*0.85</f>
        <v>47430</v>
      </c>
      <c r="C36" s="43">
        <f>'BAR BB| Open rates'!C36*0.85</f>
        <v>46580</v>
      </c>
      <c r="D36" s="43">
        <f>'BAR BB| Open rates'!D36*0.85</f>
        <v>47430</v>
      </c>
      <c r="E36" s="43">
        <f>'BAR BB| Open rates'!E36*0.85</f>
        <v>46580</v>
      </c>
      <c r="F36" s="43">
        <f>'BAR BB| Open rates'!F36*0.85</f>
        <v>49725</v>
      </c>
      <c r="G36" s="43">
        <f>'BAR BB| Open rates'!G36*0.85</f>
        <v>47430</v>
      </c>
      <c r="H36" s="43">
        <f>'BAR BB| Open rates'!H36*0.85</f>
        <v>63665</v>
      </c>
      <c r="I36" s="43">
        <f>'BAR BB| Open rates'!I36*0.85</f>
        <v>69530</v>
      </c>
      <c r="J36" s="43">
        <f>'BAR BB| Open rates'!J36*0.85</f>
        <v>85765</v>
      </c>
      <c r="K36" s="43">
        <f>'BAR BB| Open rates'!K36*0.85</f>
        <v>65960</v>
      </c>
      <c r="L36" s="43">
        <f>'BAR BB| Open rates'!L36*0.85</f>
        <v>67830</v>
      </c>
      <c r="M36" s="43">
        <f>'BAR BB| Open rates'!M36*0.85</f>
        <v>65960</v>
      </c>
      <c r="N36" s="43">
        <f>'BAR BB| Open rates'!N36*0.85</f>
        <v>69530</v>
      </c>
      <c r="O36" s="43">
        <f>'BAR BB| Open rates'!O36*0.85</f>
        <v>71230</v>
      </c>
      <c r="P36" s="43">
        <f>'BAR BB| Open rates'!P36*0.85</f>
        <v>69530</v>
      </c>
      <c r="Q36" s="43">
        <f>'BAR BB| Open rates'!Q36*0.85</f>
        <v>71230</v>
      </c>
      <c r="R36" s="43">
        <f>'BAR BB| Open rates'!R36*0.85</f>
        <v>69530</v>
      </c>
      <c r="S36" s="43">
        <f>'BAR BB| Open rates'!S36*0.85</f>
        <v>71230</v>
      </c>
      <c r="T36" s="43">
        <f>'BAR BB| Open rates'!T36*0.85</f>
        <v>69530</v>
      </c>
      <c r="U36" s="43">
        <f>'BAR BB| Open rates'!U36*0.85</f>
        <v>71230</v>
      </c>
      <c r="V36" s="43">
        <f>'BAR BB| Open rates'!V36*0.85</f>
        <v>69530</v>
      </c>
      <c r="W36" s="43">
        <f>'BAR BB| Open rates'!W36*0.85</f>
        <v>71230</v>
      </c>
      <c r="X36" s="43">
        <f>'BAR BB| Open rates'!X36*0.85</f>
        <v>69530</v>
      </c>
      <c r="Y36" s="43">
        <f>'BAR BB| Open rates'!Y36*0.85</f>
        <v>71230</v>
      </c>
      <c r="Z36" s="43">
        <f>'BAR BB| Open rates'!Z36*0.85</f>
        <v>69530</v>
      </c>
      <c r="AA36" s="43">
        <f>'BAR BB| Open rates'!AA36*0.85</f>
        <v>71230</v>
      </c>
      <c r="AB36" s="43">
        <f>'BAR BB| Open rates'!AB36*0.85</f>
        <v>69530</v>
      </c>
      <c r="AC36" s="43">
        <f>'BAR BB| Open rates'!AC36*0.85</f>
        <v>71230</v>
      </c>
      <c r="AD36" s="43">
        <f>'BAR BB| Open rates'!AD36*0.85</f>
        <v>65960</v>
      </c>
      <c r="AE36" s="43">
        <f>'BAR BB| Open rates'!AE36*0.85</f>
        <v>67830</v>
      </c>
      <c r="AF36" s="43">
        <f>'BAR BB| Open rates'!AF36*0.85</f>
        <v>65960</v>
      </c>
      <c r="AG36" s="43">
        <f>'BAR BB| Open rates'!AG36*0.85</f>
        <v>51595</v>
      </c>
      <c r="AH36" s="43">
        <f>'BAR BB| Open rates'!AH36*0.85</f>
        <v>51595</v>
      </c>
      <c r="AI36" s="43">
        <f>'BAR BB| Open rates'!AI36*0.85</f>
        <v>49725</v>
      </c>
      <c r="AJ36" s="43">
        <f>'BAR BB| Open rates'!AJ36*0.85</f>
        <v>51595</v>
      </c>
      <c r="AK36" s="43">
        <f>'BAR BB| Open rates'!AK36*0.85</f>
        <v>49725</v>
      </c>
      <c r="AL36" s="43">
        <f>'BAR BB| Open rates'!AL36*0.85</f>
        <v>51595</v>
      </c>
      <c r="AM36" s="43">
        <f>'BAR BB| Open rates'!AM36*0.85</f>
        <v>49725</v>
      </c>
      <c r="AN36" s="43">
        <f>'BAR BB| Open rates'!AN36*0.85</f>
        <v>51595</v>
      </c>
      <c r="AO36" s="43">
        <f>'BAR BB| Open rates'!AO36*0.85</f>
        <v>49725</v>
      </c>
      <c r="AP36" s="43">
        <f>'BAR BB| Open rates'!AP36*0.85</f>
        <v>48280</v>
      </c>
      <c r="AQ36" s="43">
        <f>'BAR BB| Open rates'!AQ36*0.85</f>
        <v>46580</v>
      </c>
      <c r="AR36" s="43">
        <f>'BAR BB| Open rates'!AR36*0.85</f>
        <v>48280</v>
      </c>
      <c r="AS36" s="43">
        <f>'BAR BB| Open rates'!AS36*0.85</f>
        <v>46580</v>
      </c>
      <c r="AT36" s="43">
        <f>'BAR BB| Open rates'!AT36*0.85</f>
        <v>48280</v>
      </c>
      <c r="AU36" s="43">
        <f>'BAR BB| Open rates'!AU36*0.85</f>
        <v>46580</v>
      </c>
      <c r="AV36" s="43">
        <f>'BAR BB| Open rates'!AV36*0.85</f>
        <v>48280</v>
      </c>
      <c r="AW36" s="43">
        <f>'BAR BB| Open rates'!AW36*0.85</f>
        <v>46580</v>
      </c>
      <c r="AX36" s="43">
        <f>'BAR BB| Open rates'!AX36*0.85</f>
        <v>48280</v>
      </c>
      <c r="AY36" s="43">
        <f>'BAR BB| Open rates'!AY36*0.85</f>
        <v>49725</v>
      </c>
      <c r="AZ36" s="43">
        <f>'BAR BB| Open rates'!AZ36*0.85</f>
        <v>51595</v>
      </c>
      <c r="BA36" s="43">
        <f>'BAR BB| Open rates'!BA36*0.85</f>
        <v>45730</v>
      </c>
      <c r="BB36" s="43">
        <f>'BAR BB| Open rates'!BB36*0.85</f>
        <v>41480</v>
      </c>
      <c r="BC36" s="43">
        <f>'BAR BB| Open rates'!BC36*0.85</f>
        <v>42330</v>
      </c>
      <c r="BD36" s="43">
        <f>'BAR BB| Open rates'!BD36*0.85</f>
        <v>41480</v>
      </c>
      <c r="BE36" s="43">
        <f>'BAR BB| Open rates'!BE36*0.85</f>
        <v>42330</v>
      </c>
      <c r="BF36" s="43">
        <f>'BAR BB| Open rates'!BF36*0.85</f>
        <v>41480</v>
      </c>
      <c r="BG36" s="43">
        <f>'BAR BB| Open rates'!BG36*0.85</f>
        <v>42330</v>
      </c>
      <c r="BH36" s="43">
        <f>'BAR BB| Open rates'!BH36*0.85</f>
        <v>41480</v>
      </c>
      <c r="BI36" s="43">
        <f>'BAR BB| Open rates'!BI36*0.85</f>
        <v>41480</v>
      </c>
      <c r="BJ36" s="43">
        <f>'BAR BB| Open rates'!BJ36*0.85</f>
        <v>42330</v>
      </c>
      <c r="BK36" s="43">
        <f>'BAR BB| Open rates'!BK36*0.85</f>
        <v>41480</v>
      </c>
      <c r="BL36" s="43">
        <f>'BAR BB| Open rates'!BL36*0.85</f>
        <v>42330</v>
      </c>
      <c r="BM36" s="43">
        <f>'BAR BB| Open rates'!BM36*0.85</f>
        <v>41480</v>
      </c>
      <c r="BN36" s="43">
        <f>'BAR BB| Open rates'!BN36*0.85</f>
        <v>42330</v>
      </c>
      <c r="BO36" s="43">
        <f>'BAR BB| Open rates'!BO36*0.85</f>
        <v>45475</v>
      </c>
      <c r="BP36" s="43">
        <f>'BAR BB| Open rates'!BP36*0.85</f>
        <v>47345</v>
      </c>
    </row>
    <row r="37" spans="1:68" s="36" customFormat="1" ht="12" customHeight="1" x14ac:dyDescent="0.2">
      <c r="A37" s="237">
        <v>4</v>
      </c>
      <c r="B37" s="43">
        <f>'BAR BB| Open rates'!B37*0.85</f>
        <v>49980</v>
      </c>
      <c r="C37" s="43">
        <f>'BAR BB| Open rates'!C37*0.85</f>
        <v>49130</v>
      </c>
      <c r="D37" s="43">
        <f>'BAR BB| Open rates'!D37*0.85</f>
        <v>49980</v>
      </c>
      <c r="E37" s="43">
        <f>'BAR BB| Open rates'!E37*0.85</f>
        <v>49130</v>
      </c>
      <c r="F37" s="43">
        <f>'BAR BB| Open rates'!F37*0.85</f>
        <v>52275</v>
      </c>
      <c r="G37" s="43">
        <f>'BAR BB| Open rates'!G37*0.85</f>
        <v>49980</v>
      </c>
      <c r="H37" s="43">
        <f>'BAR BB| Open rates'!H37*0.85</f>
        <v>66215</v>
      </c>
      <c r="I37" s="43">
        <f>'BAR BB| Open rates'!I37*0.85</f>
        <v>72080</v>
      </c>
      <c r="J37" s="43">
        <f>'BAR BB| Open rates'!J37*0.85</f>
        <v>88315</v>
      </c>
      <c r="K37" s="43">
        <f>'BAR BB| Open rates'!K37*0.85</f>
        <v>68510</v>
      </c>
      <c r="L37" s="43">
        <f>'BAR BB| Open rates'!L37*0.85</f>
        <v>70380</v>
      </c>
      <c r="M37" s="43">
        <f>'BAR BB| Open rates'!M37*0.85</f>
        <v>68510</v>
      </c>
      <c r="N37" s="43">
        <f>'BAR BB| Open rates'!N37*0.85</f>
        <v>72080</v>
      </c>
      <c r="O37" s="43">
        <f>'BAR BB| Open rates'!O37*0.85</f>
        <v>73780</v>
      </c>
      <c r="P37" s="43">
        <f>'BAR BB| Open rates'!P37*0.85</f>
        <v>72080</v>
      </c>
      <c r="Q37" s="43">
        <f>'BAR BB| Open rates'!Q37*0.85</f>
        <v>73780</v>
      </c>
      <c r="R37" s="43">
        <f>'BAR BB| Open rates'!R37*0.85</f>
        <v>72080</v>
      </c>
      <c r="S37" s="43">
        <f>'BAR BB| Open rates'!S37*0.85</f>
        <v>73780</v>
      </c>
      <c r="T37" s="43">
        <f>'BAR BB| Open rates'!T37*0.85</f>
        <v>72080</v>
      </c>
      <c r="U37" s="43">
        <f>'BAR BB| Open rates'!U37*0.85</f>
        <v>73780</v>
      </c>
      <c r="V37" s="43">
        <f>'BAR BB| Open rates'!V37*0.85</f>
        <v>72080</v>
      </c>
      <c r="W37" s="43">
        <f>'BAR BB| Open rates'!W37*0.85</f>
        <v>73780</v>
      </c>
      <c r="X37" s="43">
        <f>'BAR BB| Open rates'!X37*0.85</f>
        <v>72080</v>
      </c>
      <c r="Y37" s="43">
        <f>'BAR BB| Open rates'!Y37*0.85</f>
        <v>73780</v>
      </c>
      <c r="Z37" s="43">
        <f>'BAR BB| Open rates'!Z37*0.85</f>
        <v>72080</v>
      </c>
      <c r="AA37" s="43">
        <f>'BAR BB| Open rates'!AA37*0.85</f>
        <v>73780</v>
      </c>
      <c r="AB37" s="43">
        <f>'BAR BB| Open rates'!AB37*0.85</f>
        <v>72080</v>
      </c>
      <c r="AC37" s="43">
        <f>'BAR BB| Open rates'!AC37*0.85</f>
        <v>73780</v>
      </c>
      <c r="AD37" s="43">
        <f>'BAR BB| Open rates'!AD37*0.85</f>
        <v>68510</v>
      </c>
      <c r="AE37" s="43">
        <f>'BAR BB| Open rates'!AE37*0.85</f>
        <v>70380</v>
      </c>
      <c r="AF37" s="43">
        <f>'BAR BB| Open rates'!AF37*0.85</f>
        <v>68510</v>
      </c>
      <c r="AG37" s="43">
        <f>'BAR BB| Open rates'!AG37*0.85</f>
        <v>54145</v>
      </c>
      <c r="AH37" s="43">
        <f>'BAR BB| Open rates'!AH37*0.85</f>
        <v>54145</v>
      </c>
      <c r="AI37" s="43">
        <f>'BAR BB| Open rates'!AI37*0.85</f>
        <v>52275</v>
      </c>
      <c r="AJ37" s="43">
        <f>'BAR BB| Open rates'!AJ37*0.85</f>
        <v>54145</v>
      </c>
      <c r="AK37" s="43">
        <f>'BAR BB| Open rates'!AK37*0.85</f>
        <v>52275</v>
      </c>
      <c r="AL37" s="43">
        <f>'BAR BB| Open rates'!AL37*0.85</f>
        <v>54145</v>
      </c>
      <c r="AM37" s="43">
        <f>'BAR BB| Open rates'!AM37*0.85</f>
        <v>52275</v>
      </c>
      <c r="AN37" s="43">
        <f>'BAR BB| Open rates'!AN37*0.85</f>
        <v>54145</v>
      </c>
      <c r="AO37" s="43">
        <f>'BAR BB| Open rates'!AO37*0.85</f>
        <v>52275</v>
      </c>
      <c r="AP37" s="43">
        <f>'BAR BB| Open rates'!AP37*0.85</f>
        <v>50830</v>
      </c>
      <c r="AQ37" s="43">
        <f>'BAR BB| Open rates'!AQ37*0.85</f>
        <v>49130</v>
      </c>
      <c r="AR37" s="43">
        <f>'BAR BB| Open rates'!AR37*0.85</f>
        <v>50830</v>
      </c>
      <c r="AS37" s="43">
        <f>'BAR BB| Open rates'!AS37*0.85</f>
        <v>49130</v>
      </c>
      <c r="AT37" s="43">
        <f>'BAR BB| Open rates'!AT37*0.85</f>
        <v>50830</v>
      </c>
      <c r="AU37" s="43">
        <f>'BAR BB| Open rates'!AU37*0.85</f>
        <v>49130</v>
      </c>
      <c r="AV37" s="43">
        <f>'BAR BB| Open rates'!AV37*0.85</f>
        <v>50830</v>
      </c>
      <c r="AW37" s="43">
        <f>'BAR BB| Open rates'!AW37*0.85</f>
        <v>49130</v>
      </c>
      <c r="AX37" s="43">
        <f>'BAR BB| Open rates'!AX37*0.85</f>
        <v>50830</v>
      </c>
      <c r="AY37" s="43">
        <f>'BAR BB| Open rates'!AY37*0.85</f>
        <v>52275</v>
      </c>
      <c r="AZ37" s="43">
        <f>'BAR BB| Open rates'!AZ37*0.85</f>
        <v>54145</v>
      </c>
      <c r="BA37" s="43">
        <f>'BAR BB| Open rates'!BA37*0.85</f>
        <v>48280</v>
      </c>
      <c r="BB37" s="43">
        <f>'BAR BB| Open rates'!BB37*0.85</f>
        <v>44030</v>
      </c>
      <c r="BC37" s="43">
        <f>'BAR BB| Open rates'!BC37*0.85</f>
        <v>44880</v>
      </c>
      <c r="BD37" s="43">
        <f>'BAR BB| Open rates'!BD37*0.85</f>
        <v>44030</v>
      </c>
      <c r="BE37" s="43">
        <f>'BAR BB| Open rates'!BE37*0.85</f>
        <v>44880</v>
      </c>
      <c r="BF37" s="43">
        <f>'BAR BB| Open rates'!BF37*0.85</f>
        <v>44030</v>
      </c>
      <c r="BG37" s="43">
        <f>'BAR BB| Open rates'!BG37*0.85</f>
        <v>44880</v>
      </c>
      <c r="BH37" s="43">
        <f>'BAR BB| Open rates'!BH37*0.85</f>
        <v>44030</v>
      </c>
      <c r="BI37" s="43">
        <f>'BAR BB| Open rates'!BI37*0.85</f>
        <v>44030</v>
      </c>
      <c r="BJ37" s="43">
        <f>'BAR BB| Open rates'!BJ37*0.85</f>
        <v>44880</v>
      </c>
      <c r="BK37" s="43">
        <f>'BAR BB| Open rates'!BK37*0.85</f>
        <v>44030</v>
      </c>
      <c r="BL37" s="43">
        <f>'BAR BB| Open rates'!BL37*0.85</f>
        <v>44880</v>
      </c>
      <c r="BM37" s="43">
        <f>'BAR BB| Open rates'!BM37*0.85</f>
        <v>44030</v>
      </c>
      <c r="BN37" s="43">
        <f>'BAR BB| Open rates'!BN37*0.85</f>
        <v>44880</v>
      </c>
      <c r="BO37" s="43">
        <f>'BAR BB| Open rates'!BO37*0.85</f>
        <v>48025</v>
      </c>
      <c r="BP37" s="43">
        <f>'BAR BB| Open rates'!BP37*0.85</f>
        <v>49895</v>
      </c>
    </row>
    <row r="38" spans="1:68" s="36" customFormat="1" ht="12" customHeight="1" x14ac:dyDescent="0.2">
      <c r="A38" s="237">
        <v>5</v>
      </c>
      <c r="B38" s="43">
        <f>'BAR BB| Open rates'!B38*0.85</f>
        <v>52530</v>
      </c>
      <c r="C38" s="43">
        <f>'BAR BB| Open rates'!C38*0.85</f>
        <v>51680</v>
      </c>
      <c r="D38" s="43">
        <f>'BAR BB| Open rates'!D38*0.85</f>
        <v>52530</v>
      </c>
      <c r="E38" s="43">
        <f>'BAR BB| Open rates'!E38*0.85</f>
        <v>51680</v>
      </c>
      <c r="F38" s="43">
        <f>'BAR BB| Open rates'!F38*0.85</f>
        <v>54825</v>
      </c>
      <c r="G38" s="43">
        <f>'BAR BB| Open rates'!G38*0.85</f>
        <v>52530</v>
      </c>
      <c r="H38" s="43">
        <f>'BAR BB| Open rates'!H38*0.85</f>
        <v>68765</v>
      </c>
      <c r="I38" s="43">
        <f>'BAR BB| Open rates'!I38*0.85</f>
        <v>74630</v>
      </c>
      <c r="J38" s="43">
        <f>'BAR BB| Open rates'!J38*0.85</f>
        <v>90865</v>
      </c>
      <c r="K38" s="43">
        <f>'BAR BB| Open rates'!K38*0.85</f>
        <v>71060</v>
      </c>
      <c r="L38" s="43">
        <f>'BAR BB| Open rates'!L38*0.85</f>
        <v>72930</v>
      </c>
      <c r="M38" s="43">
        <f>'BAR BB| Open rates'!M38*0.85</f>
        <v>71060</v>
      </c>
      <c r="N38" s="43">
        <f>'BAR BB| Open rates'!N38*0.85</f>
        <v>74630</v>
      </c>
      <c r="O38" s="43">
        <f>'BAR BB| Open rates'!O38*0.85</f>
        <v>76330</v>
      </c>
      <c r="P38" s="43">
        <f>'BAR BB| Open rates'!P38*0.85</f>
        <v>74630</v>
      </c>
      <c r="Q38" s="43">
        <f>'BAR BB| Open rates'!Q38*0.85</f>
        <v>76330</v>
      </c>
      <c r="R38" s="43">
        <f>'BAR BB| Open rates'!R38*0.85</f>
        <v>74630</v>
      </c>
      <c r="S38" s="43">
        <f>'BAR BB| Open rates'!S38*0.85</f>
        <v>76330</v>
      </c>
      <c r="T38" s="43">
        <f>'BAR BB| Open rates'!T38*0.85</f>
        <v>74630</v>
      </c>
      <c r="U38" s="43">
        <f>'BAR BB| Open rates'!U38*0.85</f>
        <v>76330</v>
      </c>
      <c r="V38" s="43">
        <f>'BAR BB| Open rates'!V38*0.85</f>
        <v>74630</v>
      </c>
      <c r="W38" s="43">
        <f>'BAR BB| Open rates'!W38*0.85</f>
        <v>76330</v>
      </c>
      <c r="X38" s="43">
        <f>'BAR BB| Open rates'!X38*0.85</f>
        <v>74630</v>
      </c>
      <c r="Y38" s="43">
        <f>'BAR BB| Open rates'!Y38*0.85</f>
        <v>76330</v>
      </c>
      <c r="Z38" s="43">
        <f>'BAR BB| Open rates'!Z38*0.85</f>
        <v>74630</v>
      </c>
      <c r="AA38" s="43">
        <f>'BAR BB| Open rates'!AA38*0.85</f>
        <v>76330</v>
      </c>
      <c r="AB38" s="43">
        <f>'BAR BB| Open rates'!AB38*0.85</f>
        <v>74630</v>
      </c>
      <c r="AC38" s="43">
        <f>'BAR BB| Open rates'!AC38*0.85</f>
        <v>76330</v>
      </c>
      <c r="AD38" s="43">
        <f>'BAR BB| Open rates'!AD38*0.85</f>
        <v>71060</v>
      </c>
      <c r="AE38" s="43">
        <f>'BAR BB| Open rates'!AE38*0.85</f>
        <v>72930</v>
      </c>
      <c r="AF38" s="43">
        <f>'BAR BB| Open rates'!AF38*0.85</f>
        <v>71060</v>
      </c>
      <c r="AG38" s="43">
        <f>'BAR BB| Open rates'!AG38*0.85</f>
        <v>56695</v>
      </c>
      <c r="AH38" s="43">
        <f>'BAR BB| Open rates'!AH38*0.85</f>
        <v>56695</v>
      </c>
      <c r="AI38" s="43">
        <f>'BAR BB| Open rates'!AI38*0.85</f>
        <v>54825</v>
      </c>
      <c r="AJ38" s="43">
        <f>'BAR BB| Open rates'!AJ38*0.85</f>
        <v>56695</v>
      </c>
      <c r="AK38" s="43">
        <f>'BAR BB| Open rates'!AK38*0.85</f>
        <v>54825</v>
      </c>
      <c r="AL38" s="43">
        <f>'BAR BB| Open rates'!AL38*0.85</f>
        <v>56695</v>
      </c>
      <c r="AM38" s="43">
        <f>'BAR BB| Open rates'!AM38*0.85</f>
        <v>54825</v>
      </c>
      <c r="AN38" s="43">
        <f>'BAR BB| Open rates'!AN38*0.85</f>
        <v>56695</v>
      </c>
      <c r="AO38" s="43">
        <f>'BAR BB| Open rates'!AO38*0.85</f>
        <v>54825</v>
      </c>
      <c r="AP38" s="43">
        <f>'BAR BB| Open rates'!AP38*0.85</f>
        <v>53380</v>
      </c>
      <c r="AQ38" s="43">
        <f>'BAR BB| Open rates'!AQ38*0.85</f>
        <v>51680</v>
      </c>
      <c r="AR38" s="43">
        <f>'BAR BB| Open rates'!AR38*0.85</f>
        <v>53380</v>
      </c>
      <c r="AS38" s="43">
        <f>'BAR BB| Open rates'!AS38*0.85</f>
        <v>51680</v>
      </c>
      <c r="AT38" s="43">
        <f>'BAR BB| Open rates'!AT38*0.85</f>
        <v>53380</v>
      </c>
      <c r="AU38" s="43">
        <f>'BAR BB| Open rates'!AU38*0.85</f>
        <v>51680</v>
      </c>
      <c r="AV38" s="43">
        <f>'BAR BB| Open rates'!AV38*0.85</f>
        <v>53380</v>
      </c>
      <c r="AW38" s="43">
        <f>'BAR BB| Open rates'!AW38*0.85</f>
        <v>51680</v>
      </c>
      <c r="AX38" s="43">
        <f>'BAR BB| Open rates'!AX38*0.85</f>
        <v>53380</v>
      </c>
      <c r="AY38" s="43">
        <f>'BAR BB| Open rates'!AY38*0.85</f>
        <v>54825</v>
      </c>
      <c r="AZ38" s="43">
        <f>'BAR BB| Open rates'!AZ38*0.85</f>
        <v>56695</v>
      </c>
      <c r="BA38" s="43">
        <f>'BAR BB| Open rates'!BA38*0.85</f>
        <v>50830</v>
      </c>
      <c r="BB38" s="43">
        <f>'BAR BB| Open rates'!BB38*0.85</f>
        <v>46580</v>
      </c>
      <c r="BC38" s="43">
        <f>'BAR BB| Open rates'!BC38*0.85</f>
        <v>47430</v>
      </c>
      <c r="BD38" s="43">
        <f>'BAR BB| Open rates'!BD38*0.85</f>
        <v>46580</v>
      </c>
      <c r="BE38" s="43">
        <f>'BAR BB| Open rates'!BE38*0.85</f>
        <v>47430</v>
      </c>
      <c r="BF38" s="43">
        <f>'BAR BB| Open rates'!BF38*0.85</f>
        <v>46580</v>
      </c>
      <c r="BG38" s="43">
        <f>'BAR BB| Open rates'!BG38*0.85</f>
        <v>47430</v>
      </c>
      <c r="BH38" s="43">
        <f>'BAR BB| Open rates'!BH38*0.85</f>
        <v>46580</v>
      </c>
      <c r="BI38" s="43">
        <f>'BAR BB| Open rates'!BI38*0.85</f>
        <v>46580</v>
      </c>
      <c r="BJ38" s="43">
        <f>'BAR BB| Open rates'!BJ38*0.85</f>
        <v>47430</v>
      </c>
      <c r="BK38" s="43">
        <f>'BAR BB| Open rates'!BK38*0.85</f>
        <v>46580</v>
      </c>
      <c r="BL38" s="43">
        <f>'BAR BB| Open rates'!BL38*0.85</f>
        <v>47430</v>
      </c>
      <c r="BM38" s="43">
        <f>'BAR BB| Open rates'!BM38*0.85</f>
        <v>46580</v>
      </c>
      <c r="BN38" s="43">
        <f>'BAR BB| Open rates'!BN38*0.85</f>
        <v>47430</v>
      </c>
      <c r="BO38" s="43">
        <f>'BAR BB| Open rates'!BO38*0.85</f>
        <v>50575</v>
      </c>
      <c r="BP38" s="43">
        <f>'BAR BB| Open rates'!BP38*0.85</f>
        <v>52445</v>
      </c>
    </row>
    <row r="39" spans="1:68" s="36" customFormat="1" ht="12" customHeight="1" x14ac:dyDescent="0.2">
      <c r="A39" s="237">
        <v>6</v>
      </c>
      <c r="B39" s="43">
        <f>'BAR BB| Open rates'!B39*0.85</f>
        <v>55080</v>
      </c>
      <c r="C39" s="43">
        <f>'BAR BB| Open rates'!C39*0.85</f>
        <v>54230</v>
      </c>
      <c r="D39" s="43">
        <f>'BAR BB| Open rates'!D39*0.85</f>
        <v>55080</v>
      </c>
      <c r="E39" s="43">
        <f>'BAR BB| Open rates'!E39*0.85</f>
        <v>54230</v>
      </c>
      <c r="F39" s="43">
        <f>'BAR BB| Open rates'!F39*0.85</f>
        <v>57375</v>
      </c>
      <c r="G39" s="43">
        <f>'BAR BB| Open rates'!G39*0.85</f>
        <v>55080</v>
      </c>
      <c r="H39" s="43">
        <f>'BAR BB| Open rates'!H39*0.85</f>
        <v>71315</v>
      </c>
      <c r="I39" s="43">
        <f>'BAR BB| Open rates'!I39*0.85</f>
        <v>77180</v>
      </c>
      <c r="J39" s="43">
        <f>'BAR BB| Open rates'!J39*0.85</f>
        <v>93415</v>
      </c>
      <c r="K39" s="43">
        <f>'BAR BB| Open rates'!K39*0.85</f>
        <v>73610</v>
      </c>
      <c r="L39" s="43">
        <f>'BAR BB| Open rates'!L39*0.85</f>
        <v>75480</v>
      </c>
      <c r="M39" s="43">
        <f>'BAR BB| Open rates'!M39*0.85</f>
        <v>73610</v>
      </c>
      <c r="N39" s="43">
        <f>'BAR BB| Open rates'!N39*0.85</f>
        <v>77180</v>
      </c>
      <c r="O39" s="43">
        <f>'BAR BB| Open rates'!O39*0.85</f>
        <v>78880</v>
      </c>
      <c r="P39" s="43">
        <f>'BAR BB| Open rates'!P39*0.85</f>
        <v>77180</v>
      </c>
      <c r="Q39" s="43">
        <f>'BAR BB| Open rates'!Q39*0.85</f>
        <v>78880</v>
      </c>
      <c r="R39" s="43">
        <f>'BAR BB| Open rates'!R39*0.85</f>
        <v>77180</v>
      </c>
      <c r="S39" s="43">
        <f>'BAR BB| Open rates'!S39*0.85</f>
        <v>78880</v>
      </c>
      <c r="T39" s="43">
        <f>'BAR BB| Open rates'!T39*0.85</f>
        <v>77180</v>
      </c>
      <c r="U39" s="43">
        <f>'BAR BB| Open rates'!U39*0.85</f>
        <v>78880</v>
      </c>
      <c r="V39" s="43">
        <f>'BAR BB| Open rates'!V39*0.85</f>
        <v>77180</v>
      </c>
      <c r="W39" s="43">
        <f>'BAR BB| Open rates'!W39*0.85</f>
        <v>78880</v>
      </c>
      <c r="X39" s="43">
        <f>'BAR BB| Open rates'!X39*0.85</f>
        <v>77180</v>
      </c>
      <c r="Y39" s="43">
        <f>'BAR BB| Open rates'!Y39*0.85</f>
        <v>78880</v>
      </c>
      <c r="Z39" s="43">
        <f>'BAR BB| Open rates'!Z39*0.85</f>
        <v>77180</v>
      </c>
      <c r="AA39" s="43">
        <f>'BAR BB| Open rates'!AA39*0.85</f>
        <v>78880</v>
      </c>
      <c r="AB39" s="43">
        <f>'BAR BB| Open rates'!AB39*0.85</f>
        <v>77180</v>
      </c>
      <c r="AC39" s="43">
        <f>'BAR BB| Open rates'!AC39*0.85</f>
        <v>78880</v>
      </c>
      <c r="AD39" s="43">
        <f>'BAR BB| Open rates'!AD39*0.85</f>
        <v>73610</v>
      </c>
      <c r="AE39" s="43">
        <f>'BAR BB| Open rates'!AE39*0.85</f>
        <v>75480</v>
      </c>
      <c r="AF39" s="43">
        <f>'BAR BB| Open rates'!AF39*0.85</f>
        <v>73610</v>
      </c>
      <c r="AG39" s="43">
        <f>'BAR BB| Open rates'!AG39*0.85</f>
        <v>59245</v>
      </c>
      <c r="AH39" s="43">
        <f>'BAR BB| Open rates'!AH39*0.85</f>
        <v>59245</v>
      </c>
      <c r="AI39" s="43">
        <f>'BAR BB| Open rates'!AI39*0.85</f>
        <v>57375</v>
      </c>
      <c r="AJ39" s="43">
        <f>'BAR BB| Open rates'!AJ39*0.85</f>
        <v>59245</v>
      </c>
      <c r="AK39" s="43">
        <f>'BAR BB| Open rates'!AK39*0.85</f>
        <v>57375</v>
      </c>
      <c r="AL39" s="43">
        <f>'BAR BB| Open rates'!AL39*0.85</f>
        <v>59245</v>
      </c>
      <c r="AM39" s="43">
        <f>'BAR BB| Open rates'!AM39*0.85</f>
        <v>57375</v>
      </c>
      <c r="AN39" s="43">
        <f>'BAR BB| Open rates'!AN39*0.85</f>
        <v>59245</v>
      </c>
      <c r="AO39" s="43">
        <f>'BAR BB| Open rates'!AO39*0.85</f>
        <v>57375</v>
      </c>
      <c r="AP39" s="43">
        <f>'BAR BB| Open rates'!AP39*0.85</f>
        <v>55930</v>
      </c>
      <c r="AQ39" s="43">
        <f>'BAR BB| Open rates'!AQ39*0.85</f>
        <v>54230</v>
      </c>
      <c r="AR39" s="43">
        <f>'BAR BB| Open rates'!AR39*0.85</f>
        <v>55930</v>
      </c>
      <c r="AS39" s="43">
        <f>'BAR BB| Open rates'!AS39*0.85</f>
        <v>54230</v>
      </c>
      <c r="AT39" s="43">
        <f>'BAR BB| Open rates'!AT39*0.85</f>
        <v>55930</v>
      </c>
      <c r="AU39" s="43">
        <f>'BAR BB| Open rates'!AU39*0.85</f>
        <v>54230</v>
      </c>
      <c r="AV39" s="43">
        <f>'BAR BB| Open rates'!AV39*0.85</f>
        <v>55930</v>
      </c>
      <c r="AW39" s="43">
        <f>'BAR BB| Open rates'!AW39*0.85</f>
        <v>54230</v>
      </c>
      <c r="AX39" s="43">
        <f>'BAR BB| Open rates'!AX39*0.85</f>
        <v>55930</v>
      </c>
      <c r="AY39" s="43">
        <f>'BAR BB| Open rates'!AY39*0.85</f>
        <v>57375</v>
      </c>
      <c r="AZ39" s="43">
        <f>'BAR BB| Open rates'!AZ39*0.85</f>
        <v>59245</v>
      </c>
      <c r="BA39" s="43">
        <f>'BAR BB| Open rates'!BA39*0.85</f>
        <v>53380</v>
      </c>
      <c r="BB39" s="43">
        <f>'BAR BB| Open rates'!BB39*0.85</f>
        <v>49130</v>
      </c>
      <c r="BC39" s="43">
        <f>'BAR BB| Open rates'!BC39*0.85</f>
        <v>49980</v>
      </c>
      <c r="BD39" s="43">
        <f>'BAR BB| Open rates'!BD39*0.85</f>
        <v>49130</v>
      </c>
      <c r="BE39" s="43">
        <f>'BAR BB| Open rates'!BE39*0.85</f>
        <v>49980</v>
      </c>
      <c r="BF39" s="43">
        <f>'BAR BB| Open rates'!BF39*0.85</f>
        <v>49130</v>
      </c>
      <c r="BG39" s="43">
        <f>'BAR BB| Open rates'!BG39*0.85</f>
        <v>49980</v>
      </c>
      <c r="BH39" s="43">
        <f>'BAR BB| Open rates'!BH39*0.85</f>
        <v>49130</v>
      </c>
      <c r="BI39" s="43">
        <f>'BAR BB| Open rates'!BI39*0.85</f>
        <v>49130</v>
      </c>
      <c r="BJ39" s="43">
        <f>'BAR BB| Open rates'!BJ39*0.85</f>
        <v>49980</v>
      </c>
      <c r="BK39" s="43">
        <f>'BAR BB| Open rates'!BK39*0.85</f>
        <v>49130</v>
      </c>
      <c r="BL39" s="43">
        <f>'BAR BB| Open rates'!BL39*0.85</f>
        <v>49980</v>
      </c>
      <c r="BM39" s="43">
        <f>'BAR BB| Open rates'!BM39*0.85</f>
        <v>49130</v>
      </c>
      <c r="BN39" s="43">
        <f>'BAR BB| Open rates'!BN39*0.85</f>
        <v>49980</v>
      </c>
      <c r="BO39" s="43">
        <f>'BAR BB| Open rates'!BO39*0.85</f>
        <v>53125</v>
      </c>
      <c r="BP39" s="43">
        <f>'BAR BB| Open rates'!BP39*0.85</f>
        <v>54995</v>
      </c>
    </row>
    <row r="40" spans="1:68" s="36" customFormat="1" ht="12" customHeight="1" x14ac:dyDescent="0.2">
      <c r="A40" s="250"/>
    </row>
    <row r="41" spans="1:68" s="33" customFormat="1" x14ac:dyDescent="0.2">
      <c r="A41" s="89"/>
    </row>
    <row r="42" spans="1:68" s="33" customFormat="1" x14ac:dyDescent="0.2">
      <c r="A42" s="369" t="s">
        <v>172</v>
      </c>
    </row>
    <row r="43" spans="1:68" s="33" customFormat="1" x14ac:dyDescent="0.2">
      <c r="A43" s="369"/>
    </row>
    <row r="44" spans="1:68" s="31" customFormat="1" ht="13.5" customHeight="1" x14ac:dyDescent="0.2"/>
    <row r="45" spans="1:68" s="6" customFormat="1" ht="12.75" customHeight="1" x14ac:dyDescent="0.2">
      <c r="A45" s="174" t="s">
        <v>74</v>
      </c>
    </row>
    <row r="46" spans="1:68" s="6" customFormat="1" ht="12.75" customHeight="1" x14ac:dyDescent="0.2">
      <c r="A46" s="172" t="s">
        <v>75</v>
      </c>
    </row>
    <row r="47" spans="1:68" s="6" customFormat="1" ht="21" customHeight="1" x14ac:dyDescent="0.2">
      <c r="A47" s="279" t="s">
        <v>371</v>
      </c>
    </row>
    <row r="48" spans="1:68"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6" customFormat="1" ht="21" customHeight="1" x14ac:dyDescent="0.2">
      <c r="A51" s="173" t="s">
        <v>442</v>
      </c>
    </row>
    <row r="52" spans="1:1" s="36" customFormat="1" ht="21" customHeight="1" x14ac:dyDescent="0.2">
      <c r="A52" s="175" t="s">
        <v>79</v>
      </c>
    </row>
    <row r="53" spans="1:1" s="36" customFormat="1" ht="21" customHeight="1" x14ac:dyDescent="0.2">
      <c r="A53" s="175" t="s">
        <v>187</v>
      </c>
    </row>
    <row r="54" spans="1:1" s="33" customFormat="1" x14ac:dyDescent="0.2">
      <c r="A54" s="89"/>
    </row>
    <row r="55" spans="1:1" s="33" customFormat="1" x14ac:dyDescent="0.2">
      <c r="A55" s="171" t="s">
        <v>81</v>
      </c>
    </row>
    <row r="56" spans="1:1" s="33" customFormat="1" ht="36" x14ac:dyDescent="0.2">
      <c r="A56" s="176" t="s">
        <v>487</v>
      </c>
    </row>
    <row r="57" spans="1:1" s="33" customFormat="1" x14ac:dyDescent="0.2"/>
    <row r="58" spans="1:1" s="33" customFormat="1" x14ac:dyDescent="0.2">
      <c r="A58" s="171" t="s">
        <v>83</v>
      </c>
    </row>
    <row r="59" spans="1:1" s="33" customFormat="1" ht="30" customHeight="1" x14ac:dyDescent="0.2">
      <c r="A59" s="256" t="s">
        <v>436</v>
      </c>
    </row>
    <row r="60" spans="1:1" s="33" customFormat="1" ht="24" x14ac:dyDescent="0.2">
      <c r="A60" s="213" t="s">
        <v>437</v>
      </c>
    </row>
    <row r="61" spans="1:1" s="33" customFormat="1" x14ac:dyDescent="0.2"/>
    <row r="62" spans="1:1" s="33" customFormat="1" ht="24" x14ac:dyDescent="0.2">
      <c r="A62" s="262" t="s">
        <v>432</v>
      </c>
    </row>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sheetData>
  <mergeCells count="1">
    <mergeCell ref="A42:A4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BP75"/>
  <sheetViews>
    <sheetView workbookViewId="0">
      <pane xSplit="1" ySplit="4" topLeftCell="B7" activePane="bottomRight" state="frozen"/>
      <selection pane="topRight" activeCell="B1" sqref="B1"/>
      <selection pane="bottomLeft" activeCell="A5" sqref="A5"/>
      <selection pane="bottomRight" activeCell="B1" sqref="B1:E1048576"/>
    </sheetView>
  </sheetViews>
  <sheetFormatPr defaultColWidth="9.7109375" defaultRowHeight="12.75" x14ac:dyDescent="0.2"/>
  <cols>
    <col min="1" max="1" width="37" style="32" customWidth="1"/>
    <col min="2" max="16384" width="9.7109375" style="32"/>
  </cols>
  <sheetData>
    <row r="1" spans="1:68" x14ac:dyDescent="0.2">
      <c r="A1" s="63" t="s">
        <v>61</v>
      </c>
    </row>
    <row r="2" spans="1:68" x14ac:dyDescent="0.2">
      <c r="A2" s="11" t="s">
        <v>51</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rates'!B6*0.87*0.85</f>
        <v>10279.049999999999</v>
      </c>
      <c r="C6" s="57">
        <f>'BAR BB| Open rates'!C6*0.87*0.85</f>
        <v>9539.5499999999993</v>
      </c>
      <c r="D6" s="57">
        <f>'BAR BB| Open rates'!D6*0.87*0.85</f>
        <v>10279.049999999999</v>
      </c>
      <c r="E6" s="57">
        <f>'BAR BB| Open rates'!E6*0.87*0.85</f>
        <v>9539.5499999999993</v>
      </c>
      <c r="F6" s="57">
        <f>'BAR BB| Open rates'!F6*0.87*0.85</f>
        <v>12275.699999999999</v>
      </c>
      <c r="G6" s="57">
        <f>'BAR BB| Open rates'!G6*0.87*0.85</f>
        <v>10279.049999999999</v>
      </c>
      <c r="H6" s="57">
        <f>'BAR BB| Open rates'!H6*0.87*0.85</f>
        <v>10279.049999999999</v>
      </c>
      <c r="I6" s="57">
        <f>'BAR BB| Open rates'!I6*0.87*0.85</f>
        <v>15381.6</v>
      </c>
      <c r="J6" s="57">
        <f>'BAR BB| Open rates'!J6*0.87*0.85</f>
        <v>29506.05</v>
      </c>
      <c r="K6" s="57">
        <f>'BAR BB| Open rates'!K6*0.87*0.85</f>
        <v>12275.699999999999</v>
      </c>
      <c r="L6" s="57">
        <f>'BAR BB| Open rates'!L6*0.87*0.85</f>
        <v>13902.6</v>
      </c>
      <c r="M6" s="57">
        <f>'BAR BB| Open rates'!M6*0.87*0.85</f>
        <v>12275.699999999999</v>
      </c>
      <c r="N6" s="57">
        <f>'BAR BB| Open rates'!N6*0.87*0.85</f>
        <v>15381.6</v>
      </c>
      <c r="O6" s="57">
        <f>'BAR BB| Open rates'!O6*0.87*0.85</f>
        <v>16860.599999999999</v>
      </c>
      <c r="P6" s="57">
        <f>'BAR BB| Open rates'!P6*0.87*0.85</f>
        <v>15381.6</v>
      </c>
      <c r="Q6" s="57">
        <f>'BAR BB| Open rates'!Q6*0.87*0.85</f>
        <v>16860.599999999999</v>
      </c>
      <c r="R6" s="57">
        <f>'BAR BB| Open rates'!R6*0.87*0.85</f>
        <v>15381.6</v>
      </c>
      <c r="S6" s="57">
        <f>'BAR BB| Open rates'!S6*0.87*0.85</f>
        <v>16860.599999999999</v>
      </c>
      <c r="T6" s="57">
        <f>'BAR BB| Open rates'!T6*0.87*0.85</f>
        <v>15381.6</v>
      </c>
      <c r="U6" s="57">
        <f>'BAR BB| Open rates'!U6*0.87*0.85</f>
        <v>16860.599999999999</v>
      </c>
      <c r="V6" s="57">
        <f>'BAR BB| Open rates'!V6*0.87*0.85</f>
        <v>15381.6</v>
      </c>
      <c r="W6" s="57">
        <f>'BAR BB| Open rates'!W6*0.87*0.85</f>
        <v>16860.599999999999</v>
      </c>
      <c r="X6" s="57">
        <f>'BAR BB| Open rates'!X6*0.87*0.85</f>
        <v>15381.6</v>
      </c>
      <c r="Y6" s="57">
        <f>'BAR BB| Open rates'!Y6*0.87*0.85</f>
        <v>16860.599999999999</v>
      </c>
      <c r="Z6" s="57">
        <f>'BAR BB| Open rates'!Z6*0.87*0.85</f>
        <v>15381.6</v>
      </c>
      <c r="AA6" s="57">
        <f>'BAR BB| Open rates'!AA6*0.87*0.85</f>
        <v>16860.599999999999</v>
      </c>
      <c r="AB6" s="57">
        <f>'BAR BB| Open rates'!AB6*0.87*0.85</f>
        <v>15381.6</v>
      </c>
      <c r="AC6" s="57">
        <f>'BAR BB| Open rates'!AC6*0.87*0.85</f>
        <v>16860.599999999999</v>
      </c>
      <c r="AD6" s="57">
        <f>'BAR BB| Open rates'!AD6*0.87*0.85</f>
        <v>12275.699999999999</v>
      </c>
      <c r="AE6" s="57">
        <f>'BAR BB| Open rates'!AE6*0.87*0.85</f>
        <v>13902.6</v>
      </c>
      <c r="AF6" s="57">
        <f>'BAR BB| Open rates'!AF6*0.87*0.85</f>
        <v>12275.699999999999</v>
      </c>
      <c r="AG6" s="57">
        <f>'BAR BB| Open rates'!AG6*0.87*0.85</f>
        <v>13902.6</v>
      </c>
      <c r="AH6" s="57">
        <f>'BAR BB| Open rates'!AH6*0.87*0.85</f>
        <v>13902.6</v>
      </c>
      <c r="AI6" s="57">
        <f>'BAR BB| Open rates'!AI6*0.87*0.85</f>
        <v>12275.699999999999</v>
      </c>
      <c r="AJ6" s="57">
        <f>'BAR BB| Open rates'!AJ6*0.87*0.85</f>
        <v>13902.6</v>
      </c>
      <c r="AK6" s="57">
        <f>'BAR BB| Open rates'!AK6*0.87*0.85</f>
        <v>12275.699999999999</v>
      </c>
      <c r="AL6" s="57">
        <f>'BAR BB| Open rates'!AL6*0.87*0.85</f>
        <v>13902.6</v>
      </c>
      <c r="AM6" s="57">
        <f>'BAR BB| Open rates'!AM6*0.87*0.85</f>
        <v>12275.699999999999</v>
      </c>
      <c r="AN6" s="57">
        <f>'BAR BB| Open rates'!AN6*0.87*0.85</f>
        <v>13902.6</v>
      </c>
      <c r="AO6" s="57">
        <f>'BAR BB| Open rates'!AO6*0.87*0.85</f>
        <v>12275.699999999999</v>
      </c>
      <c r="AP6" s="57">
        <f>'BAR BB| Open rates'!AP6*0.87*0.85</f>
        <v>11018.55</v>
      </c>
      <c r="AQ6" s="57">
        <f>'BAR BB| Open rates'!AQ6*0.87*0.85</f>
        <v>9539.5499999999993</v>
      </c>
      <c r="AR6" s="57">
        <f>'BAR BB| Open rates'!AR6*0.87*0.85</f>
        <v>11018.55</v>
      </c>
      <c r="AS6" s="57">
        <f>'BAR BB| Open rates'!AS6*0.87*0.85</f>
        <v>9539.5499999999993</v>
      </c>
      <c r="AT6" s="57">
        <f>'BAR BB| Open rates'!AT6*0.87*0.85</f>
        <v>11018.55</v>
      </c>
      <c r="AU6" s="57">
        <f>'BAR BB| Open rates'!AU6*0.87*0.85</f>
        <v>9539.5499999999993</v>
      </c>
      <c r="AV6" s="57">
        <f>'BAR BB| Open rates'!AV6*0.87*0.85</f>
        <v>11018.55</v>
      </c>
      <c r="AW6" s="57">
        <f>'BAR BB| Open rates'!AW6*0.87*0.85</f>
        <v>9539.5499999999993</v>
      </c>
      <c r="AX6" s="57">
        <f>'BAR BB| Open rates'!AX6*0.87*0.85</f>
        <v>11018.55</v>
      </c>
      <c r="AY6" s="57">
        <f>'BAR BB| Open rates'!AY6*0.87*0.85</f>
        <v>12275.699999999999</v>
      </c>
      <c r="AZ6" s="57">
        <f>'BAR BB| Open rates'!AZ6*0.87*0.85</f>
        <v>13902.6</v>
      </c>
      <c r="BA6" s="57">
        <f>'BAR BB| Open rates'!BA6*0.87*0.85</f>
        <v>8800.0499999999993</v>
      </c>
      <c r="BB6" s="57">
        <f>'BAR BB| Open rates'!BB6*0.87*0.85</f>
        <v>8800.0499999999993</v>
      </c>
      <c r="BC6" s="57">
        <f>'BAR BB| Open rates'!BC6*0.87*0.85</f>
        <v>9539.5499999999993</v>
      </c>
      <c r="BD6" s="57">
        <f>'BAR BB| Open rates'!BD6*0.87*0.85</f>
        <v>8800.0499999999993</v>
      </c>
      <c r="BE6" s="57">
        <f>'BAR BB| Open rates'!BE6*0.87*0.85</f>
        <v>9539.5499999999993</v>
      </c>
      <c r="BF6" s="57">
        <f>'BAR BB| Open rates'!BF6*0.87*0.85</f>
        <v>8800.0499999999993</v>
      </c>
      <c r="BG6" s="57">
        <f>'BAR BB| Open rates'!BG6*0.87*0.85</f>
        <v>9539.5499999999993</v>
      </c>
      <c r="BH6" s="57">
        <f>'BAR BB| Open rates'!BH6*0.87*0.85</f>
        <v>8800.0499999999993</v>
      </c>
      <c r="BI6" s="57">
        <f>'BAR BB| Open rates'!BI6*0.87*0.85</f>
        <v>8800.0499999999993</v>
      </c>
      <c r="BJ6" s="57">
        <f>'BAR BB| Open rates'!BJ6*0.87*0.85</f>
        <v>9539.5499999999993</v>
      </c>
      <c r="BK6" s="57">
        <f>'BAR BB| Open rates'!BK6*0.87*0.85</f>
        <v>8800.0499999999993</v>
      </c>
      <c r="BL6" s="57">
        <f>'BAR BB| Open rates'!BL6*0.87*0.85</f>
        <v>9539.5499999999993</v>
      </c>
      <c r="BM6" s="57">
        <f>'BAR BB| Open rates'!BM6*0.87*0.85</f>
        <v>8800.0499999999993</v>
      </c>
      <c r="BN6" s="57">
        <f>'BAR BB| Open rates'!BN6*0.87*0.85</f>
        <v>9539.5499999999993</v>
      </c>
      <c r="BO6" s="57">
        <f>'BAR BB| Open rates'!BO6*0.87*0.85</f>
        <v>12275.699999999999</v>
      </c>
      <c r="BP6" s="57">
        <f>'BAR BB| Open rates'!BP6*0.87*0.85</f>
        <v>13902.6</v>
      </c>
    </row>
    <row r="7" spans="1:68" s="36" customFormat="1" ht="12" customHeight="1" x14ac:dyDescent="0.2">
      <c r="A7" s="183">
        <v>2</v>
      </c>
      <c r="B7" s="57">
        <f>'BAR BB| Open rates'!B7*0.87*0.85</f>
        <v>12497.55</v>
      </c>
      <c r="C7" s="57">
        <f>'BAR BB| Open rates'!C7*0.87*0.85</f>
        <v>11758.05</v>
      </c>
      <c r="D7" s="57">
        <f>'BAR BB| Open rates'!D7*0.87*0.85</f>
        <v>12497.55</v>
      </c>
      <c r="E7" s="57">
        <f>'BAR BB| Open rates'!E7*0.87*0.85</f>
        <v>11758.05</v>
      </c>
      <c r="F7" s="57">
        <f>'BAR BB| Open rates'!F7*0.87*0.85</f>
        <v>14494.199999999999</v>
      </c>
      <c r="G7" s="57">
        <f>'BAR BB| Open rates'!G7*0.87*0.85</f>
        <v>12497.55</v>
      </c>
      <c r="H7" s="57">
        <f>'BAR BB| Open rates'!H7*0.87*0.85</f>
        <v>12497.55</v>
      </c>
      <c r="I7" s="57">
        <f>'BAR BB| Open rates'!I7*0.87*0.85</f>
        <v>17600.099999999999</v>
      </c>
      <c r="J7" s="57">
        <f>'BAR BB| Open rates'!J7*0.87*0.85</f>
        <v>31724.55</v>
      </c>
      <c r="K7" s="57">
        <f>'BAR BB| Open rates'!K7*0.87*0.85</f>
        <v>14494.199999999999</v>
      </c>
      <c r="L7" s="57">
        <f>'BAR BB| Open rates'!L7*0.87*0.85</f>
        <v>16121.1</v>
      </c>
      <c r="M7" s="57">
        <f>'BAR BB| Open rates'!M7*0.87*0.85</f>
        <v>14494.199999999999</v>
      </c>
      <c r="N7" s="57">
        <f>'BAR BB| Open rates'!N7*0.87*0.85</f>
        <v>17600.099999999999</v>
      </c>
      <c r="O7" s="57">
        <f>'BAR BB| Open rates'!O7*0.87*0.85</f>
        <v>19079.099999999999</v>
      </c>
      <c r="P7" s="57">
        <f>'BAR BB| Open rates'!P7*0.87*0.85</f>
        <v>17600.099999999999</v>
      </c>
      <c r="Q7" s="57">
        <f>'BAR BB| Open rates'!Q7*0.87*0.85</f>
        <v>19079.099999999999</v>
      </c>
      <c r="R7" s="57">
        <f>'BAR BB| Open rates'!R7*0.87*0.85</f>
        <v>17600.099999999999</v>
      </c>
      <c r="S7" s="57">
        <f>'BAR BB| Open rates'!S7*0.87*0.85</f>
        <v>19079.099999999999</v>
      </c>
      <c r="T7" s="57">
        <f>'BAR BB| Open rates'!T7*0.87*0.85</f>
        <v>17600.099999999999</v>
      </c>
      <c r="U7" s="57">
        <f>'BAR BB| Open rates'!U7*0.87*0.85</f>
        <v>19079.099999999999</v>
      </c>
      <c r="V7" s="57">
        <f>'BAR BB| Open rates'!V7*0.87*0.85</f>
        <v>17600.099999999999</v>
      </c>
      <c r="W7" s="57">
        <f>'BAR BB| Open rates'!W7*0.87*0.85</f>
        <v>19079.099999999999</v>
      </c>
      <c r="X7" s="57">
        <f>'BAR BB| Open rates'!X7*0.87*0.85</f>
        <v>17600.099999999999</v>
      </c>
      <c r="Y7" s="57">
        <f>'BAR BB| Open rates'!Y7*0.87*0.85</f>
        <v>19079.099999999999</v>
      </c>
      <c r="Z7" s="57">
        <f>'BAR BB| Open rates'!Z7*0.87*0.85</f>
        <v>17600.099999999999</v>
      </c>
      <c r="AA7" s="57">
        <f>'BAR BB| Open rates'!AA7*0.87*0.85</f>
        <v>19079.099999999999</v>
      </c>
      <c r="AB7" s="57">
        <f>'BAR BB| Open rates'!AB7*0.87*0.85</f>
        <v>17600.099999999999</v>
      </c>
      <c r="AC7" s="57">
        <f>'BAR BB| Open rates'!AC7*0.87*0.85</f>
        <v>19079.099999999999</v>
      </c>
      <c r="AD7" s="57">
        <f>'BAR BB| Open rates'!AD7*0.87*0.85</f>
        <v>14494.199999999999</v>
      </c>
      <c r="AE7" s="57">
        <f>'BAR BB| Open rates'!AE7*0.87*0.85</f>
        <v>16121.1</v>
      </c>
      <c r="AF7" s="57">
        <f>'BAR BB| Open rates'!AF7*0.87*0.85</f>
        <v>14494.199999999999</v>
      </c>
      <c r="AG7" s="57">
        <f>'BAR BB| Open rates'!AG7*0.87*0.85</f>
        <v>16121.1</v>
      </c>
      <c r="AH7" s="57">
        <f>'BAR BB| Open rates'!AH7*0.87*0.85</f>
        <v>16121.1</v>
      </c>
      <c r="AI7" s="57">
        <f>'BAR BB| Open rates'!AI7*0.87*0.85</f>
        <v>14494.199999999999</v>
      </c>
      <c r="AJ7" s="57">
        <f>'BAR BB| Open rates'!AJ7*0.87*0.85</f>
        <v>16121.1</v>
      </c>
      <c r="AK7" s="57">
        <f>'BAR BB| Open rates'!AK7*0.87*0.85</f>
        <v>14494.199999999999</v>
      </c>
      <c r="AL7" s="57">
        <f>'BAR BB| Open rates'!AL7*0.87*0.85</f>
        <v>16121.1</v>
      </c>
      <c r="AM7" s="57">
        <f>'BAR BB| Open rates'!AM7*0.87*0.85</f>
        <v>14494.199999999999</v>
      </c>
      <c r="AN7" s="57">
        <f>'BAR BB| Open rates'!AN7*0.87*0.85</f>
        <v>16121.1</v>
      </c>
      <c r="AO7" s="57">
        <f>'BAR BB| Open rates'!AO7*0.87*0.85</f>
        <v>14494.199999999999</v>
      </c>
      <c r="AP7" s="57">
        <f>'BAR BB| Open rates'!AP7*0.87*0.85</f>
        <v>13237.05</v>
      </c>
      <c r="AQ7" s="57">
        <f>'BAR BB| Open rates'!AQ7*0.87*0.85</f>
        <v>11758.05</v>
      </c>
      <c r="AR7" s="57">
        <f>'BAR BB| Open rates'!AR7*0.87*0.85</f>
        <v>13237.05</v>
      </c>
      <c r="AS7" s="57">
        <f>'BAR BB| Open rates'!AS7*0.87*0.85</f>
        <v>11758.05</v>
      </c>
      <c r="AT7" s="57">
        <f>'BAR BB| Open rates'!AT7*0.87*0.85</f>
        <v>13237.05</v>
      </c>
      <c r="AU7" s="57">
        <f>'BAR BB| Open rates'!AU7*0.87*0.85</f>
        <v>11758.05</v>
      </c>
      <c r="AV7" s="57">
        <f>'BAR BB| Open rates'!AV7*0.87*0.85</f>
        <v>13237.05</v>
      </c>
      <c r="AW7" s="57">
        <f>'BAR BB| Open rates'!AW7*0.87*0.85</f>
        <v>11758.05</v>
      </c>
      <c r="AX7" s="57">
        <f>'BAR BB| Open rates'!AX7*0.87*0.85</f>
        <v>13237.05</v>
      </c>
      <c r="AY7" s="57">
        <f>'BAR BB| Open rates'!AY7*0.87*0.85</f>
        <v>14494.199999999999</v>
      </c>
      <c r="AZ7" s="57">
        <f>'BAR BB| Open rates'!AZ7*0.87*0.85</f>
        <v>16121.1</v>
      </c>
      <c r="BA7" s="57">
        <f>'BAR BB| Open rates'!BA7*0.87*0.85</f>
        <v>11018.55</v>
      </c>
      <c r="BB7" s="57">
        <f>'BAR BB| Open rates'!BB7*0.87*0.85</f>
        <v>11018.55</v>
      </c>
      <c r="BC7" s="57">
        <f>'BAR BB| Open rates'!BC7*0.87*0.85</f>
        <v>11758.05</v>
      </c>
      <c r="BD7" s="57">
        <f>'BAR BB| Open rates'!BD7*0.87*0.85</f>
        <v>11018.55</v>
      </c>
      <c r="BE7" s="57">
        <f>'BAR BB| Open rates'!BE7*0.87*0.85</f>
        <v>11758.05</v>
      </c>
      <c r="BF7" s="57">
        <f>'BAR BB| Open rates'!BF7*0.87*0.85</f>
        <v>11018.55</v>
      </c>
      <c r="BG7" s="57">
        <f>'BAR BB| Open rates'!BG7*0.87*0.85</f>
        <v>11758.05</v>
      </c>
      <c r="BH7" s="57">
        <f>'BAR BB| Open rates'!BH7*0.87*0.85</f>
        <v>11018.55</v>
      </c>
      <c r="BI7" s="57">
        <f>'BAR BB| Open rates'!BI7*0.87*0.85</f>
        <v>11018.55</v>
      </c>
      <c r="BJ7" s="57">
        <f>'BAR BB| Open rates'!BJ7*0.87*0.85</f>
        <v>11758.05</v>
      </c>
      <c r="BK7" s="57">
        <f>'BAR BB| Open rates'!BK7*0.87*0.85</f>
        <v>11018.55</v>
      </c>
      <c r="BL7" s="57">
        <f>'BAR BB| Open rates'!BL7*0.87*0.85</f>
        <v>11758.05</v>
      </c>
      <c r="BM7" s="57">
        <f>'BAR BB| Open rates'!BM7*0.87*0.85</f>
        <v>11018.55</v>
      </c>
      <c r="BN7" s="57">
        <f>'BAR BB| Open rates'!BN7*0.87*0.85</f>
        <v>11758.05</v>
      </c>
      <c r="BO7" s="57">
        <f>'BAR BB| Open rates'!BO7*0.87*0.85</f>
        <v>14494.199999999999</v>
      </c>
      <c r="BP7" s="57">
        <f>'BAR BB| Open rates'!BP7*0.87*0.85</f>
        <v>16121.1</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rates'!B9*0.87*0.85</f>
        <v>11758.05</v>
      </c>
      <c r="C9" s="57">
        <f>'BAR BB| Open rates'!C9*0.87*0.85</f>
        <v>11018.55</v>
      </c>
      <c r="D9" s="57">
        <f>'BAR BB| Open rates'!D9*0.87*0.85</f>
        <v>11758.05</v>
      </c>
      <c r="E9" s="57">
        <f>'BAR BB| Open rates'!E9*0.87*0.85</f>
        <v>11018.55</v>
      </c>
      <c r="F9" s="57">
        <f>'BAR BB| Open rates'!F9*0.87*0.85</f>
        <v>13754.699999999999</v>
      </c>
      <c r="G9" s="57">
        <f>'BAR BB| Open rates'!G9*0.87*0.85</f>
        <v>11758.05</v>
      </c>
      <c r="H9" s="57">
        <f>'BAR BB| Open rates'!H9*0.87*0.85</f>
        <v>12497.55</v>
      </c>
      <c r="I9" s="57">
        <f>'BAR BB| Open rates'!I9*0.87*0.85</f>
        <v>17600.099999999999</v>
      </c>
      <c r="J9" s="57">
        <f>'BAR BB| Open rates'!J9*0.87*0.85</f>
        <v>31724.55</v>
      </c>
      <c r="K9" s="57">
        <f>'BAR BB| Open rates'!K9*0.87*0.85</f>
        <v>14494.199999999999</v>
      </c>
      <c r="L9" s="57">
        <f>'BAR BB| Open rates'!L9*0.87*0.85</f>
        <v>16121.1</v>
      </c>
      <c r="M9" s="57">
        <f>'BAR BB| Open rates'!M9*0.87*0.85</f>
        <v>14494.199999999999</v>
      </c>
      <c r="N9" s="57">
        <f>'BAR BB| Open rates'!N9*0.87*0.85</f>
        <v>17600.099999999999</v>
      </c>
      <c r="O9" s="57">
        <f>'BAR BB| Open rates'!O9*0.87*0.85</f>
        <v>19079.099999999999</v>
      </c>
      <c r="P9" s="57">
        <f>'BAR BB| Open rates'!P9*0.87*0.85</f>
        <v>17600.099999999999</v>
      </c>
      <c r="Q9" s="57">
        <f>'BAR BB| Open rates'!Q9*0.87*0.85</f>
        <v>19079.099999999999</v>
      </c>
      <c r="R9" s="57">
        <f>'BAR BB| Open rates'!R9*0.87*0.85</f>
        <v>17600.099999999999</v>
      </c>
      <c r="S9" s="57">
        <f>'BAR BB| Open rates'!S9*0.87*0.85</f>
        <v>19079.099999999999</v>
      </c>
      <c r="T9" s="57">
        <f>'BAR BB| Open rates'!T9*0.87*0.85</f>
        <v>17600.099999999999</v>
      </c>
      <c r="U9" s="57">
        <f>'BAR BB| Open rates'!U9*0.87*0.85</f>
        <v>19079.099999999999</v>
      </c>
      <c r="V9" s="57">
        <f>'BAR BB| Open rates'!V9*0.87*0.85</f>
        <v>17600.099999999999</v>
      </c>
      <c r="W9" s="57">
        <f>'BAR BB| Open rates'!W9*0.87*0.85</f>
        <v>19079.099999999999</v>
      </c>
      <c r="X9" s="57">
        <f>'BAR BB| Open rates'!X9*0.87*0.85</f>
        <v>17600.099999999999</v>
      </c>
      <c r="Y9" s="57">
        <f>'BAR BB| Open rates'!Y9*0.87*0.85</f>
        <v>19079.099999999999</v>
      </c>
      <c r="Z9" s="57">
        <f>'BAR BB| Open rates'!Z9*0.87*0.85</f>
        <v>17600.099999999999</v>
      </c>
      <c r="AA9" s="57">
        <f>'BAR BB| Open rates'!AA9*0.87*0.85</f>
        <v>19079.099999999999</v>
      </c>
      <c r="AB9" s="57">
        <f>'BAR BB| Open rates'!AB9*0.87*0.85</f>
        <v>17600.099999999999</v>
      </c>
      <c r="AC9" s="57">
        <f>'BAR BB| Open rates'!AC9*0.87*0.85</f>
        <v>19079.099999999999</v>
      </c>
      <c r="AD9" s="57">
        <f>'BAR BB| Open rates'!AD9*0.87*0.85</f>
        <v>14494.199999999999</v>
      </c>
      <c r="AE9" s="57">
        <f>'BAR BB| Open rates'!AE9*0.87*0.85</f>
        <v>16121.1</v>
      </c>
      <c r="AF9" s="57">
        <f>'BAR BB| Open rates'!AF9*0.87*0.85</f>
        <v>14494.199999999999</v>
      </c>
      <c r="AG9" s="57">
        <f>'BAR BB| Open rates'!AG9*0.87*0.85</f>
        <v>16121.1</v>
      </c>
      <c r="AH9" s="57">
        <f>'BAR BB| Open rates'!AH9*0.87*0.85</f>
        <v>16121.1</v>
      </c>
      <c r="AI9" s="57">
        <f>'BAR BB| Open rates'!AI9*0.87*0.85</f>
        <v>14494.199999999999</v>
      </c>
      <c r="AJ9" s="57">
        <f>'BAR BB| Open rates'!AJ9*0.87*0.85</f>
        <v>16121.1</v>
      </c>
      <c r="AK9" s="57">
        <f>'BAR BB| Open rates'!AK9*0.87*0.85</f>
        <v>14494.199999999999</v>
      </c>
      <c r="AL9" s="57">
        <f>'BAR BB| Open rates'!AL9*0.87*0.85</f>
        <v>16121.1</v>
      </c>
      <c r="AM9" s="57">
        <f>'BAR BB| Open rates'!AM9*0.87*0.85</f>
        <v>14494.199999999999</v>
      </c>
      <c r="AN9" s="57">
        <f>'BAR BB| Open rates'!AN9*0.87*0.85</f>
        <v>16121.1</v>
      </c>
      <c r="AO9" s="57">
        <f>'BAR BB| Open rates'!AO9*0.87*0.85</f>
        <v>14494.199999999999</v>
      </c>
      <c r="AP9" s="57">
        <f>'BAR BB| Open rates'!AP9*0.87*0.85</f>
        <v>13237.05</v>
      </c>
      <c r="AQ9" s="57">
        <f>'BAR BB| Open rates'!AQ9*0.87*0.85</f>
        <v>11758.05</v>
      </c>
      <c r="AR9" s="57">
        <f>'BAR BB| Open rates'!AR9*0.87*0.85</f>
        <v>13237.05</v>
      </c>
      <c r="AS9" s="57">
        <f>'BAR BB| Open rates'!AS9*0.87*0.85</f>
        <v>11758.05</v>
      </c>
      <c r="AT9" s="57">
        <f>'BAR BB| Open rates'!AT9*0.87*0.85</f>
        <v>13237.05</v>
      </c>
      <c r="AU9" s="57">
        <f>'BAR BB| Open rates'!AU9*0.87*0.85</f>
        <v>11758.05</v>
      </c>
      <c r="AV9" s="57">
        <f>'BAR BB| Open rates'!AV9*0.87*0.85</f>
        <v>13237.05</v>
      </c>
      <c r="AW9" s="57">
        <f>'BAR BB| Open rates'!AW9*0.87*0.85</f>
        <v>11758.05</v>
      </c>
      <c r="AX9" s="57">
        <f>'BAR BB| Open rates'!AX9*0.87*0.85</f>
        <v>13237.05</v>
      </c>
      <c r="AY9" s="57">
        <f>'BAR BB| Open rates'!AY9*0.87*0.85</f>
        <v>14494.199999999999</v>
      </c>
      <c r="AZ9" s="57">
        <f>'BAR BB| Open rates'!AZ9*0.87*0.85</f>
        <v>16121.1</v>
      </c>
      <c r="BA9" s="57">
        <f>'BAR BB| Open rates'!BA9*0.87*0.85</f>
        <v>11018.55</v>
      </c>
      <c r="BB9" s="57">
        <f>'BAR BB| Open rates'!BB9*0.87*0.85</f>
        <v>10279.049999999999</v>
      </c>
      <c r="BC9" s="57">
        <f>'BAR BB| Open rates'!BC9*0.87*0.85</f>
        <v>11018.55</v>
      </c>
      <c r="BD9" s="57">
        <f>'BAR BB| Open rates'!BD9*0.87*0.85</f>
        <v>10279.049999999999</v>
      </c>
      <c r="BE9" s="57">
        <f>'BAR BB| Open rates'!BE9*0.87*0.85</f>
        <v>11018.55</v>
      </c>
      <c r="BF9" s="57">
        <f>'BAR BB| Open rates'!BF9*0.87*0.85</f>
        <v>10279.049999999999</v>
      </c>
      <c r="BG9" s="57">
        <f>'BAR BB| Open rates'!BG9*0.87*0.85</f>
        <v>11018.55</v>
      </c>
      <c r="BH9" s="57">
        <f>'BAR BB| Open rates'!BH9*0.87*0.85</f>
        <v>10279.049999999999</v>
      </c>
      <c r="BI9" s="57">
        <f>'BAR BB| Open rates'!BI9*0.87*0.85</f>
        <v>10279.049999999999</v>
      </c>
      <c r="BJ9" s="57">
        <f>'BAR BB| Open rates'!BJ9*0.87*0.85</f>
        <v>11018.55</v>
      </c>
      <c r="BK9" s="57">
        <f>'BAR BB| Open rates'!BK9*0.87*0.85</f>
        <v>10279.049999999999</v>
      </c>
      <c r="BL9" s="57">
        <f>'BAR BB| Open rates'!BL9*0.87*0.85</f>
        <v>11018.55</v>
      </c>
      <c r="BM9" s="57">
        <f>'BAR BB| Open rates'!BM9*0.87*0.85</f>
        <v>10279.049999999999</v>
      </c>
      <c r="BN9" s="57">
        <f>'BAR BB| Open rates'!BN9*0.87*0.85</f>
        <v>11018.55</v>
      </c>
      <c r="BO9" s="57">
        <f>'BAR BB| Open rates'!BO9*0.87*0.85</f>
        <v>13754.699999999999</v>
      </c>
      <c r="BP9" s="57">
        <f>'BAR BB| Open rates'!BP9*0.87*0.85</f>
        <v>15381.6</v>
      </c>
    </row>
    <row r="10" spans="1:68" s="36" customFormat="1" ht="12" customHeight="1" x14ac:dyDescent="0.2">
      <c r="A10" s="237">
        <v>2</v>
      </c>
      <c r="B10" s="57">
        <f>'BAR BB| Open rates'!B10*0.87*0.85</f>
        <v>13976.55</v>
      </c>
      <c r="C10" s="57">
        <f>'BAR BB| Open rates'!C10*0.87*0.85</f>
        <v>13237.05</v>
      </c>
      <c r="D10" s="57">
        <f>'BAR BB| Open rates'!D10*0.87*0.85</f>
        <v>13976.55</v>
      </c>
      <c r="E10" s="57">
        <f>'BAR BB| Open rates'!E10*0.87*0.85</f>
        <v>13237.05</v>
      </c>
      <c r="F10" s="57">
        <f>'BAR BB| Open rates'!F10*0.87*0.85</f>
        <v>15973.199999999999</v>
      </c>
      <c r="G10" s="57">
        <f>'BAR BB| Open rates'!G10*0.87*0.85</f>
        <v>13976.55</v>
      </c>
      <c r="H10" s="57">
        <f>'BAR BB| Open rates'!H10*0.87*0.85</f>
        <v>14716.05</v>
      </c>
      <c r="I10" s="57">
        <f>'BAR BB| Open rates'!I10*0.87*0.85</f>
        <v>19818.599999999999</v>
      </c>
      <c r="J10" s="57">
        <f>'BAR BB| Open rates'!J10*0.87*0.85</f>
        <v>33943.049999999996</v>
      </c>
      <c r="K10" s="57">
        <f>'BAR BB| Open rates'!K10*0.87*0.85</f>
        <v>16712.7</v>
      </c>
      <c r="L10" s="57">
        <f>'BAR BB| Open rates'!L10*0.87*0.85</f>
        <v>18339.599999999999</v>
      </c>
      <c r="M10" s="57">
        <f>'BAR BB| Open rates'!M10*0.87*0.85</f>
        <v>16712.7</v>
      </c>
      <c r="N10" s="57">
        <f>'BAR BB| Open rates'!N10*0.87*0.85</f>
        <v>19818.599999999999</v>
      </c>
      <c r="O10" s="57">
        <f>'BAR BB| Open rates'!O10*0.87*0.85</f>
        <v>21297.599999999999</v>
      </c>
      <c r="P10" s="57">
        <f>'BAR BB| Open rates'!P10*0.87*0.85</f>
        <v>19818.599999999999</v>
      </c>
      <c r="Q10" s="57">
        <f>'BAR BB| Open rates'!Q10*0.87*0.85</f>
        <v>21297.599999999999</v>
      </c>
      <c r="R10" s="57">
        <f>'BAR BB| Open rates'!R10*0.87*0.85</f>
        <v>19818.599999999999</v>
      </c>
      <c r="S10" s="57">
        <f>'BAR BB| Open rates'!S10*0.87*0.85</f>
        <v>21297.599999999999</v>
      </c>
      <c r="T10" s="57">
        <f>'BAR BB| Open rates'!T10*0.87*0.85</f>
        <v>19818.599999999999</v>
      </c>
      <c r="U10" s="57">
        <f>'BAR BB| Open rates'!U10*0.87*0.85</f>
        <v>21297.599999999999</v>
      </c>
      <c r="V10" s="57">
        <f>'BAR BB| Open rates'!V10*0.87*0.85</f>
        <v>19818.599999999999</v>
      </c>
      <c r="W10" s="57">
        <f>'BAR BB| Open rates'!W10*0.87*0.85</f>
        <v>21297.599999999999</v>
      </c>
      <c r="X10" s="57">
        <f>'BAR BB| Open rates'!X10*0.87*0.85</f>
        <v>19818.599999999999</v>
      </c>
      <c r="Y10" s="57">
        <f>'BAR BB| Open rates'!Y10*0.87*0.85</f>
        <v>21297.599999999999</v>
      </c>
      <c r="Z10" s="57">
        <f>'BAR BB| Open rates'!Z10*0.87*0.85</f>
        <v>19818.599999999999</v>
      </c>
      <c r="AA10" s="57">
        <f>'BAR BB| Open rates'!AA10*0.87*0.85</f>
        <v>21297.599999999999</v>
      </c>
      <c r="AB10" s="57">
        <f>'BAR BB| Open rates'!AB10*0.87*0.85</f>
        <v>19818.599999999999</v>
      </c>
      <c r="AC10" s="57">
        <f>'BAR BB| Open rates'!AC10*0.87*0.85</f>
        <v>21297.599999999999</v>
      </c>
      <c r="AD10" s="57">
        <f>'BAR BB| Open rates'!AD10*0.87*0.85</f>
        <v>16712.7</v>
      </c>
      <c r="AE10" s="57">
        <f>'BAR BB| Open rates'!AE10*0.87*0.85</f>
        <v>18339.599999999999</v>
      </c>
      <c r="AF10" s="57">
        <f>'BAR BB| Open rates'!AF10*0.87*0.85</f>
        <v>16712.7</v>
      </c>
      <c r="AG10" s="57">
        <f>'BAR BB| Open rates'!AG10*0.87*0.85</f>
        <v>18339.599999999999</v>
      </c>
      <c r="AH10" s="57">
        <f>'BAR BB| Open rates'!AH10*0.87*0.85</f>
        <v>18339.599999999999</v>
      </c>
      <c r="AI10" s="57">
        <f>'BAR BB| Open rates'!AI10*0.87*0.85</f>
        <v>16712.7</v>
      </c>
      <c r="AJ10" s="57">
        <f>'BAR BB| Open rates'!AJ10*0.87*0.85</f>
        <v>18339.599999999999</v>
      </c>
      <c r="AK10" s="57">
        <f>'BAR BB| Open rates'!AK10*0.87*0.85</f>
        <v>16712.7</v>
      </c>
      <c r="AL10" s="57">
        <f>'BAR BB| Open rates'!AL10*0.87*0.85</f>
        <v>18339.599999999999</v>
      </c>
      <c r="AM10" s="57">
        <f>'BAR BB| Open rates'!AM10*0.87*0.85</f>
        <v>16712.7</v>
      </c>
      <c r="AN10" s="57">
        <f>'BAR BB| Open rates'!AN10*0.87*0.85</f>
        <v>18339.599999999999</v>
      </c>
      <c r="AO10" s="57">
        <f>'BAR BB| Open rates'!AO10*0.87*0.85</f>
        <v>16712.7</v>
      </c>
      <c r="AP10" s="57">
        <f>'BAR BB| Open rates'!AP10*0.87*0.85</f>
        <v>15455.55</v>
      </c>
      <c r="AQ10" s="57">
        <f>'BAR BB| Open rates'!AQ10*0.87*0.85</f>
        <v>13976.55</v>
      </c>
      <c r="AR10" s="57">
        <f>'BAR BB| Open rates'!AR10*0.87*0.85</f>
        <v>15455.55</v>
      </c>
      <c r="AS10" s="57">
        <f>'BAR BB| Open rates'!AS10*0.87*0.85</f>
        <v>13976.55</v>
      </c>
      <c r="AT10" s="57">
        <f>'BAR BB| Open rates'!AT10*0.87*0.85</f>
        <v>15455.55</v>
      </c>
      <c r="AU10" s="57">
        <f>'BAR BB| Open rates'!AU10*0.87*0.85</f>
        <v>13976.55</v>
      </c>
      <c r="AV10" s="57">
        <f>'BAR BB| Open rates'!AV10*0.87*0.85</f>
        <v>15455.55</v>
      </c>
      <c r="AW10" s="57">
        <f>'BAR BB| Open rates'!AW10*0.87*0.85</f>
        <v>13976.55</v>
      </c>
      <c r="AX10" s="57">
        <f>'BAR BB| Open rates'!AX10*0.87*0.85</f>
        <v>15455.55</v>
      </c>
      <c r="AY10" s="57">
        <f>'BAR BB| Open rates'!AY10*0.87*0.85</f>
        <v>16712.7</v>
      </c>
      <c r="AZ10" s="57">
        <f>'BAR BB| Open rates'!AZ10*0.87*0.85</f>
        <v>18339.599999999999</v>
      </c>
      <c r="BA10" s="57">
        <f>'BAR BB| Open rates'!BA10*0.87*0.85</f>
        <v>13237.05</v>
      </c>
      <c r="BB10" s="57">
        <f>'BAR BB| Open rates'!BB10*0.87*0.85</f>
        <v>12497.55</v>
      </c>
      <c r="BC10" s="57">
        <f>'BAR BB| Open rates'!BC10*0.87*0.85</f>
        <v>13237.05</v>
      </c>
      <c r="BD10" s="57">
        <f>'BAR BB| Open rates'!BD10*0.87*0.85</f>
        <v>12497.55</v>
      </c>
      <c r="BE10" s="57">
        <f>'BAR BB| Open rates'!BE10*0.87*0.85</f>
        <v>13237.05</v>
      </c>
      <c r="BF10" s="57">
        <f>'BAR BB| Open rates'!BF10*0.87*0.85</f>
        <v>12497.55</v>
      </c>
      <c r="BG10" s="57">
        <f>'BAR BB| Open rates'!BG10*0.87*0.85</f>
        <v>13237.05</v>
      </c>
      <c r="BH10" s="57">
        <f>'BAR BB| Open rates'!BH10*0.87*0.85</f>
        <v>12497.55</v>
      </c>
      <c r="BI10" s="57">
        <f>'BAR BB| Open rates'!BI10*0.87*0.85</f>
        <v>12497.55</v>
      </c>
      <c r="BJ10" s="57">
        <f>'BAR BB| Open rates'!BJ10*0.87*0.85</f>
        <v>13237.05</v>
      </c>
      <c r="BK10" s="57">
        <f>'BAR BB| Open rates'!BK10*0.87*0.85</f>
        <v>12497.55</v>
      </c>
      <c r="BL10" s="57">
        <f>'BAR BB| Open rates'!BL10*0.87*0.85</f>
        <v>13237.05</v>
      </c>
      <c r="BM10" s="57">
        <f>'BAR BB| Open rates'!BM10*0.87*0.85</f>
        <v>12497.55</v>
      </c>
      <c r="BN10" s="57">
        <f>'BAR BB| Open rates'!BN10*0.87*0.85</f>
        <v>13237.05</v>
      </c>
      <c r="BO10" s="57">
        <f>'BAR BB| Open rates'!BO10*0.87*0.85</f>
        <v>15973.199999999999</v>
      </c>
      <c r="BP10" s="57">
        <f>'BAR BB| Open rates'!BP10*0.87*0.85</f>
        <v>17600.099999999999</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rates'!B12*0.87*0.85</f>
        <v>15381.6</v>
      </c>
      <c r="C12" s="57">
        <f>'BAR BB| Open rates'!C12*0.87*0.85</f>
        <v>14642.1</v>
      </c>
      <c r="D12" s="57">
        <f>'BAR BB| Open rates'!D12*0.87*0.85</f>
        <v>15381.6</v>
      </c>
      <c r="E12" s="57">
        <f>'BAR BB| Open rates'!E12*0.87*0.85</f>
        <v>14642.1</v>
      </c>
      <c r="F12" s="57">
        <f>'BAR BB| Open rates'!F12*0.87*0.85</f>
        <v>17378.25</v>
      </c>
      <c r="G12" s="57">
        <f>'BAR BB| Open rates'!G12*0.87*0.85</f>
        <v>15381.6</v>
      </c>
      <c r="H12" s="57">
        <f>'BAR BB| Open rates'!H12*0.87*0.85</f>
        <v>15381.6</v>
      </c>
      <c r="I12" s="57">
        <f>'BAR BB| Open rates'!I12*0.87*0.85</f>
        <v>20484.149999999998</v>
      </c>
      <c r="J12" s="57">
        <f>'BAR BB| Open rates'!J12*0.87*0.85</f>
        <v>34608.6</v>
      </c>
      <c r="K12" s="57">
        <f>'BAR BB| Open rates'!K12*0.87*0.85</f>
        <v>17378.25</v>
      </c>
      <c r="L12" s="57">
        <f>'BAR BB| Open rates'!L12*0.87*0.85</f>
        <v>19005.149999999998</v>
      </c>
      <c r="M12" s="57">
        <f>'BAR BB| Open rates'!M12*0.87*0.85</f>
        <v>17378.25</v>
      </c>
      <c r="N12" s="57">
        <f>'BAR BB| Open rates'!N12*0.87*0.85</f>
        <v>20484.149999999998</v>
      </c>
      <c r="O12" s="57">
        <f>'BAR BB| Open rates'!O12*0.87*0.85</f>
        <v>21963.149999999998</v>
      </c>
      <c r="P12" s="57">
        <f>'BAR BB| Open rates'!P12*0.87*0.85</f>
        <v>20484.149999999998</v>
      </c>
      <c r="Q12" s="57">
        <f>'BAR BB| Open rates'!Q12*0.87*0.85</f>
        <v>21963.149999999998</v>
      </c>
      <c r="R12" s="57">
        <f>'BAR BB| Open rates'!R12*0.87*0.85</f>
        <v>20484.149999999998</v>
      </c>
      <c r="S12" s="57">
        <f>'BAR BB| Open rates'!S12*0.87*0.85</f>
        <v>21963.149999999998</v>
      </c>
      <c r="T12" s="57">
        <f>'BAR BB| Open rates'!T12*0.87*0.85</f>
        <v>20484.149999999998</v>
      </c>
      <c r="U12" s="57">
        <f>'BAR BB| Open rates'!U12*0.87*0.85</f>
        <v>21963.149999999998</v>
      </c>
      <c r="V12" s="57">
        <f>'BAR BB| Open rates'!V12*0.87*0.85</f>
        <v>20484.149999999998</v>
      </c>
      <c r="W12" s="57">
        <f>'BAR BB| Open rates'!W12*0.87*0.85</f>
        <v>21963.149999999998</v>
      </c>
      <c r="X12" s="57">
        <f>'BAR BB| Open rates'!X12*0.87*0.85</f>
        <v>20484.149999999998</v>
      </c>
      <c r="Y12" s="57">
        <f>'BAR BB| Open rates'!Y12*0.87*0.85</f>
        <v>21963.149999999998</v>
      </c>
      <c r="Z12" s="57">
        <f>'BAR BB| Open rates'!Z12*0.87*0.85</f>
        <v>20484.149999999998</v>
      </c>
      <c r="AA12" s="57">
        <f>'BAR BB| Open rates'!AA12*0.87*0.85</f>
        <v>21963.149999999998</v>
      </c>
      <c r="AB12" s="57">
        <f>'BAR BB| Open rates'!AB12*0.87*0.85</f>
        <v>20484.149999999998</v>
      </c>
      <c r="AC12" s="57">
        <f>'BAR BB| Open rates'!AC12*0.87*0.85</f>
        <v>21963.149999999998</v>
      </c>
      <c r="AD12" s="57">
        <f>'BAR BB| Open rates'!AD12*0.87*0.85</f>
        <v>17378.25</v>
      </c>
      <c r="AE12" s="57">
        <f>'BAR BB| Open rates'!AE12*0.87*0.85</f>
        <v>19005.149999999998</v>
      </c>
      <c r="AF12" s="57">
        <f>'BAR BB| Open rates'!AF12*0.87*0.85</f>
        <v>17378.25</v>
      </c>
      <c r="AG12" s="57">
        <f>'BAR BB| Open rates'!AG12*0.87*0.85</f>
        <v>19005.149999999998</v>
      </c>
      <c r="AH12" s="57">
        <f>'BAR BB| Open rates'!AH12*0.87*0.85</f>
        <v>19005.149999999998</v>
      </c>
      <c r="AI12" s="57">
        <f>'BAR BB| Open rates'!AI12*0.87*0.85</f>
        <v>17378.25</v>
      </c>
      <c r="AJ12" s="57">
        <f>'BAR BB| Open rates'!AJ12*0.87*0.85</f>
        <v>19005.149999999998</v>
      </c>
      <c r="AK12" s="57">
        <f>'BAR BB| Open rates'!AK12*0.87*0.85</f>
        <v>17378.25</v>
      </c>
      <c r="AL12" s="57">
        <f>'BAR BB| Open rates'!AL12*0.87*0.85</f>
        <v>19005.149999999998</v>
      </c>
      <c r="AM12" s="57">
        <f>'BAR BB| Open rates'!AM12*0.87*0.85</f>
        <v>17378.25</v>
      </c>
      <c r="AN12" s="57">
        <f>'BAR BB| Open rates'!AN12*0.87*0.85</f>
        <v>19005.149999999998</v>
      </c>
      <c r="AO12" s="57">
        <f>'BAR BB| Open rates'!AO12*0.87*0.85</f>
        <v>17378.25</v>
      </c>
      <c r="AP12" s="57">
        <f>'BAR BB| Open rates'!AP12*0.87*0.85</f>
        <v>16121.1</v>
      </c>
      <c r="AQ12" s="57">
        <f>'BAR BB| Open rates'!AQ12*0.87*0.85</f>
        <v>14642.1</v>
      </c>
      <c r="AR12" s="57">
        <f>'BAR BB| Open rates'!AR12*0.87*0.85</f>
        <v>16121.1</v>
      </c>
      <c r="AS12" s="57">
        <f>'BAR BB| Open rates'!AS12*0.87*0.85</f>
        <v>14642.1</v>
      </c>
      <c r="AT12" s="57">
        <f>'BAR BB| Open rates'!AT12*0.87*0.85</f>
        <v>16121.1</v>
      </c>
      <c r="AU12" s="57">
        <f>'BAR BB| Open rates'!AU12*0.87*0.85</f>
        <v>14642.1</v>
      </c>
      <c r="AV12" s="57">
        <f>'BAR BB| Open rates'!AV12*0.87*0.85</f>
        <v>16121.1</v>
      </c>
      <c r="AW12" s="57">
        <f>'BAR BB| Open rates'!AW12*0.87*0.85</f>
        <v>14642.1</v>
      </c>
      <c r="AX12" s="57">
        <f>'BAR BB| Open rates'!AX12*0.87*0.85</f>
        <v>16121.1</v>
      </c>
      <c r="AY12" s="57">
        <f>'BAR BB| Open rates'!AY12*0.87*0.85</f>
        <v>17378.25</v>
      </c>
      <c r="AZ12" s="57">
        <f>'BAR BB| Open rates'!AZ12*0.87*0.85</f>
        <v>19005.149999999998</v>
      </c>
      <c r="BA12" s="57">
        <f>'BAR BB| Open rates'!BA12*0.87*0.85</f>
        <v>13902.6</v>
      </c>
      <c r="BB12" s="57">
        <f>'BAR BB| Open rates'!BB12*0.87*0.85</f>
        <v>13163.1</v>
      </c>
      <c r="BC12" s="57">
        <f>'BAR BB| Open rates'!BC12*0.87*0.85</f>
        <v>13902.6</v>
      </c>
      <c r="BD12" s="57">
        <f>'BAR BB| Open rates'!BD12*0.87*0.85</f>
        <v>13163.1</v>
      </c>
      <c r="BE12" s="57">
        <f>'BAR BB| Open rates'!BE12*0.87*0.85</f>
        <v>13902.6</v>
      </c>
      <c r="BF12" s="57">
        <f>'BAR BB| Open rates'!BF12*0.87*0.85</f>
        <v>13163.1</v>
      </c>
      <c r="BG12" s="57">
        <f>'BAR BB| Open rates'!BG12*0.87*0.85</f>
        <v>13902.6</v>
      </c>
      <c r="BH12" s="57">
        <f>'BAR BB| Open rates'!BH12*0.87*0.85</f>
        <v>13163.1</v>
      </c>
      <c r="BI12" s="57">
        <f>'BAR BB| Open rates'!BI12*0.87*0.85</f>
        <v>13163.1</v>
      </c>
      <c r="BJ12" s="57">
        <f>'BAR BB| Open rates'!BJ12*0.87*0.85</f>
        <v>13902.6</v>
      </c>
      <c r="BK12" s="57">
        <f>'BAR BB| Open rates'!BK12*0.87*0.85</f>
        <v>13163.1</v>
      </c>
      <c r="BL12" s="57">
        <f>'BAR BB| Open rates'!BL12*0.87*0.85</f>
        <v>13902.6</v>
      </c>
      <c r="BM12" s="57">
        <f>'BAR BB| Open rates'!BM12*0.87*0.85</f>
        <v>13163.1</v>
      </c>
      <c r="BN12" s="57">
        <f>'BAR BB| Open rates'!BN12*0.87*0.85</f>
        <v>13902.6</v>
      </c>
      <c r="BO12" s="57">
        <f>'BAR BB| Open rates'!BO12*0.87*0.85</f>
        <v>16638.75</v>
      </c>
      <c r="BP12" s="57">
        <f>'BAR BB| Open rates'!BP12*0.87*0.85</f>
        <v>18265.649999999998</v>
      </c>
    </row>
    <row r="13" spans="1:68" s="36" customFormat="1" ht="12" customHeight="1" x14ac:dyDescent="0.2">
      <c r="A13" s="237">
        <v>2</v>
      </c>
      <c r="B13" s="57">
        <f>'BAR BB| Open rates'!B13*0.87*0.85</f>
        <v>17600.099999999999</v>
      </c>
      <c r="C13" s="57">
        <f>'BAR BB| Open rates'!C13*0.87*0.85</f>
        <v>16860.599999999999</v>
      </c>
      <c r="D13" s="57">
        <f>'BAR BB| Open rates'!D13*0.87*0.85</f>
        <v>17600.099999999999</v>
      </c>
      <c r="E13" s="57">
        <f>'BAR BB| Open rates'!E13*0.87*0.85</f>
        <v>16860.599999999999</v>
      </c>
      <c r="F13" s="57">
        <f>'BAR BB| Open rates'!F13*0.87*0.85</f>
        <v>19596.75</v>
      </c>
      <c r="G13" s="57">
        <f>'BAR BB| Open rates'!G13*0.87*0.85</f>
        <v>17600.099999999999</v>
      </c>
      <c r="H13" s="57">
        <f>'BAR BB| Open rates'!H13*0.87*0.85</f>
        <v>17600.099999999999</v>
      </c>
      <c r="I13" s="57">
        <f>'BAR BB| Open rates'!I13*0.87*0.85</f>
        <v>22702.649999999998</v>
      </c>
      <c r="J13" s="57">
        <f>'BAR BB| Open rates'!J13*0.87*0.85</f>
        <v>36827.1</v>
      </c>
      <c r="K13" s="57">
        <f>'BAR BB| Open rates'!K13*0.87*0.85</f>
        <v>19596.75</v>
      </c>
      <c r="L13" s="57">
        <f>'BAR BB| Open rates'!L13*0.87*0.85</f>
        <v>21223.649999999998</v>
      </c>
      <c r="M13" s="57">
        <f>'BAR BB| Open rates'!M13*0.87*0.85</f>
        <v>19596.75</v>
      </c>
      <c r="N13" s="57">
        <f>'BAR BB| Open rates'!N13*0.87*0.85</f>
        <v>22702.649999999998</v>
      </c>
      <c r="O13" s="57">
        <f>'BAR BB| Open rates'!O13*0.87*0.85</f>
        <v>24181.649999999998</v>
      </c>
      <c r="P13" s="57">
        <f>'BAR BB| Open rates'!P13*0.87*0.85</f>
        <v>22702.649999999998</v>
      </c>
      <c r="Q13" s="57">
        <f>'BAR BB| Open rates'!Q13*0.87*0.85</f>
        <v>24181.649999999998</v>
      </c>
      <c r="R13" s="57">
        <f>'BAR BB| Open rates'!R13*0.87*0.85</f>
        <v>22702.649999999998</v>
      </c>
      <c r="S13" s="57">
        <f>'BAR BB| Open rates'!S13*0.87*0.85</f>
        <v>24181.649999999998</v>
      </c>
      <c r="T13" s="57">
        <f>'BAR BB| Open rates'!T13*0.87*0.85</f>
        <v>22702.649999999998</v>
      </c>
      <c r="U13" s="57">
        <f>'BAR BB| Open rates'!U13*0.87*0.85</f>
        <v>24181.649999999998</v>
      </c>
      <c r="V13" s="57">
        <f>'BAR BB| Open rates'!V13*0.87*0.85</f>
        <v>22702.649999999998</v>
      </c>
      <c r="W13" s="57">
        <f>'BAR BB| Open rates'!W13*0.87*0.85</f>
        <v>24181.649999999998</v>
      </c>
      <c r="X13" s="57">
        <f>'BAR BB| Open rates'!X13*0.87*0.85</f>
        <v>22702.649999999998</v>
      </c>
      <c r="Y13" s="57">
        <f>'BAR BB| Open rates'!Y13*0.87*0.85</f>
        <v>24181.649999999998</v>
      </c>
      <c r="Z13" s="57">
        <f>'BAR BB| Open rates'!Z13*0.87*0.85</f>
        <v>22702.649999999998</v>
      </c>
      <c r="AA13" s="57">
        <f>'BAR BB| Open rates'!AA13*0.87*0.85</f>
        <v>24181.649999999998</v>
      </c>
      <c r="AB13" s="57">
        <f>'BAR BB| Open rates'!AB13*0.87*0.85</f>
        <v>22702.649999999998</v>
      </c>
      <c r="AC13" s="57">
        <f>'BAR BB| Open rates'!AC13*0.87*0.85</f>
        <v>24181.649999999998</v>
      </c>
      <c r="AD13" s="57">
        <f>'BAR BB| Open rates'!AD13*0.87*0.85</f>
        <v>19596.75</v>
      </c>
      <c r="AE13" s="57">
        <f>'BAR BB| Open rates'!AE13*0.87*0.85</f>
        <v>21223.649999999998</v>
      </c>
      <c r="AF13" s="57">
        <f>'BAR BB| Open rates'!AF13*0.87*0.85</f>
        <v>19596.75</v>
      </c>
      <c r="AG13" s="57">
        <f>'BAR BB| Open rates'!AG13*0.87*0.85</f>
        <v>21223.649999999998</v>
      </c>
      <c r="AH13" s="57">
        <f>'BAR BB| Open rates'!AH13*0.87*0.85</f>
        <v>21223.649999999998</v>
      </c>
      <c r="AI13" s="57">
        <f>'BAR BB| Open rates'!AI13*0.87*0.85</f>
        <v>19596.75</v>
      </c>
      <c r="AJ13" s="57">
        <f>'BAR BB| Open rates'!AJ13*0.87*0.85</f>
        <v>21223.649999999998</v>
      </c>
      <c r="AK13" s="57">
        <f>'BAR BB| Open rates'!AK13*0.87*0.85</f>
        <v>19596.75</v>
      </c>
      <c r="AL13" s="57">
        <f>'BAR BB| Open rates'!AL13*0.87*0.85</f>
        <v>21223.649999999998</v>
      </c>
      <c r="AM13" s="57">
        <f>'BAR BB| Open rates'!AM13*0.87*0.85</f>
        <v>19596.75</v>
      </c>
      <c r="AN13" s="57">
        <f>'BAR BB| Open rates'!AN13*0.87*0.85</f>
        <v>21223.649999999998</v>
      </c>
      <c r="AO13" s="57">
        <f>'BAR BB| Open rates'!AO13*0.87*0.85</f>
        <v>19596.75</v>
      </c>
      <c r="AP13" s="57">
        <f>'BAR BB| Open rates'!AP13*0.87*0.85</f>
        <v>18339.599999999999</v>
      </c>
      <c r="AQ13" s="57">
        <f>'BAR BB| Open rates'!AQ13*0.87*0.85</f>
        <v>16860.599999999999</v>
      </c>
      <c r="AR13" s="57">
        <f>'BAR BB| Open rates'!AR13*0.87*0.85</f>
        <v>18339.599999999999</v>
      </c>
      <c r="AS13" s="57">
        <f>'BAR BB| Open rates'!AS13*0.87*0.85</f>
        <v>16860.599999999999</v>
      </c>
      <c r="AT13" s="57">
        <f>'BAR BB| Open rates'!AT13*0.87*0.85</f>
        <v>18339.599999999999</v>
      </c>
      <c r="AU13" s="57">
        <f>'BAR BB| Open rates'!AU13*0.87*0.85</f>
        <v>16860.599999999999</v>
      </c>
      <c r="AV13" s="57">
        <f>'BAR BB| Open rates'!AV13*0.87*0.85</f>
        <v>18339.599999999999</v>
      </c>
      <c r="AW13" s="57">
        <f>'BAR BB| Open rates'!AW13*0.87*0.85</f>
        <v>16860.599999999999</v>
      </c>
      <c r="AX13" s="57">
        <f>'BAR BB| Open rates'!AX13*0.87*0.85</f>
        <v>18339.599999999999</v>
      </c>
      <c r="AY13" s="57">
        <f>'BAR BB| Open rates'!AY13*0.87*0.85</f>
        <v>19596.75</v>
      </c>
      <c r="AZ13" s="57">
        <f>'BAR BB| Open rates'!AZ13*0.87*0.85</f>
        <v>21223.649999999998</v>
      </c>
      <c r="BA13" s="57">
        <f>'BAR BB| Open rates'!BA13*0.87*0.85</f>
        <v>16121.1</v>
      </c>
      <c r="BB13" s="57">
        <f>'BAR BB| Open rates'!BB13*0.87*0.85</f>
        <v>15381.6</v>
      </c>
      <c r="BC13" s="57">
        <f>'BAR BB| Open rates'!BC13*0.87*0.85</f>
        <v>16121.1</v>
      </c>
      <c r="BD13" s="57">
        <f>'BAR BB| Open rates'!BD13*0.87*0.85</f>
        <v>15381.6</v>
      </c>
      <c r="BE13" s="57">
        <f>'BAR BB| Open rates'!BE13*0.87*0.85</f>
        <v>16121.1</v>
      </c>
      <c r="BF13" s="57">
        <f>'BAR BB| Open rates'!BF13*0.87*0.85</f>
        <v>15381.6</v>
      </c>
      <c r="BG13" s="57">
        <f>'BAR BB| Open rates'!BG13*0.87*0.85</f>
        <v>16121.1</v>
      </c>
      <c r="BH13" s="57">
        <f>'BAR BB| Open rates'!BH13*0.87*0.85</f>
        <v>15381.6</v>
      </c>
      <c r="BI13" s="57">
        <f>'BAR BB| Open rates'!BI13*0.87*0.85</f>
        <v>15381.6</v>
      </c>
      <c r="BJ13" s="57">
        <f>'BAR BB| Open rates'!BJ13*0.87*0.85</f>
        <v>16121.1</v>
      </c>
      <c r="BK13" s="57">
        <f>'BAR BB| Open rates'!BK13*0.87*0.85</f>
        <v>15381.6</v>
      </c>
      <c r="BL13" s="57">
        <f>'BAR BB| Open rates'!BL13*0.87*0.85</f>
        <v>16121.1</v>
      </c>
      <c r="BM13" s="57">
        <f>'BAR BB| Open rates'!BM13*0.87*0.85</f>
        <v>15381.6</v>
      </c>
      <c r="BN13" s="57">
        <f>'BAR BB| Open rates'!BN13*0.87*0.85</f>
        <v>16121.1</v>
      </c>
      <c r="BO13" s="57">
        <f>'BAR BB| Open rates'!BO13*0.87*0.85</f>
        <v>18857.25</v>
      </c>
      <c r="BP13" s="57">
        <f>'BAR BB| Open rates'!BP13*0.87*0.85</f>
        <v>20484.149999999998</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rates'!B15*0.87*0.85</f>
        <v>19818.599999999999</v>
      </c>
      <c r="C15" s="57">
        <f>'BAR BB| Open rates'!C15*0.87*0.85</f>
        <v>19079.099999999999</v>
      </c>
      <c r="D15" s="57">
        <f>'BAR BB| Open rates'!D15*0.87*0.85</f>
        <v>19818.599999999999</v>
      </c>
      <c r="E15" s="57">
        <f>'BAR BB| Open rates'!E15*0.87*0.85</f>
        <v>19079.099999999999</v>
      </c>
      <c r="F15" s="57">
        <f>'BAR BB| Open rates'!F15*0.87*0.85</f>
        <v>21815.25</v>
      </c>
      <c r="G15" s="57">
        <f>'BAR BB| Open rates'!G15*0.87*0.85</f>
        <v>19818.599999999999</v>
      </c>
      <c r="H15" s="57">
        <f>'BAR BB| Open rates'!H15*0.87*0.85</f>
        <v>23516.1</v>
      </c>
      <c r="I15" s="57">
        <f>'BAR BB| Open rates'!I15*0.87*0.85</f>
        <v>28618.649999999998</v>
      </c>
      <c r="J15" s="57">
        <f>'BAR BB| Open rates'!J15*0.87*0.85</f>
        <v>42743.1</v>
      </c>
      <c r="K15" s="57">
        <f>'BAR BB| Open rates'!K15*0.87*0.85</f>
        <v>25512.75</v>
      </c>
      <c r="L15" s="57">
        <f>'BAR BB| Open rates'!L15*0.87*0.85</f>
        <v>27139.649999999998</v>
      </c>
      <c r="M15" s="57">
        <f>'BAR BB| Open rates'!M15*0.87*0.85</f>
        <v>25512.75</v>
      </c>
      <c r="N15" s="57">
        <f>'BAR BB| Open rates'!N15*0.87*0.85</f>
        <v>28618.649999999998</v>
      </c>
      <c r="O15" s="57">
        <f>'BAR BB| Open rates'!O15*0.87*0.85</f>
        <v>30097.649999999998</v>
      </c>
      <c r="P15" s="57">
        <f>'BAR BB| Open rates'!P15*0.87*0.85</f>
        <v>28618.649999999998</v>
      </c>
      <c r="Q15" s="57">
        <f>'BAR BB| Open rates'!Q15*0.87*0.85</f>
        <v>30097.649999999998</v>
      </c>
      <c r="R15" s="57">
        <f>'BAR BB| Open rates'!R15*0.87*0.85</f>
        <v>28618.649999999998</v>
      </c>
      <c r="S15" s="57">
        <f>'BAR BB| Open rates'!S15*0.87*0.85</f>
        <v>30097.649999999998</v>
      </c>
      <c r="T15" s="57">
        <f>'BAR BB| Open rates'!T15*0.87*0.85</f>
        <v>28618.649999999998</v>
      </c>
      <c r="U15" s="57">
        <f>'BAR BB| Open rates'!U15*0.87*0.85</f>
        <v>30097.649999999998</v>
      </c>
      <c r="V15" s="57">
        <f>'BAR BB| Open rates'!V15*0.87*0.85</f>
        <v>28618.649999999998</v>
      </c>
      <c r="W15" s="57">
        <f>'BAR BB| Open rates'!W15*0.87*0.85</f>
        <v>30097.649999999998</v>
      </c>
      <c r="X15" s="57">
        <f>'BAR BB| Open rates'!X15*0.87*0.85</f>
        <v>28618.649999999998</v>
      </c>
      <c r="Y15" s="57">
        <f>'BAR BB| Open rates'!Y15*0.87*0.85</f>
        <v>30097.649999999998</v>
      </c>
      <c r="Z15" s="57">
        <f>'BAR BB| Open rates'!Z15*0.87*0.85</f>
        <v>28618.649999999998</v>
      </c>
      <c r="AA15" s="57">
        <f>'BAR BB| Open rates'!AA15*0.87*0.85</f>
        <v>30097.649999999998</v>
      </c>
      <c r="AB15" s="57">
        <f>'BAR BB| Open rates'!AB15*0.87*0.85</f>
        <v>28618.649999999998</v>
      </c>
      <c r="AC15" s="57">
        <f>'BAR BB| Open rates'!AC15*0.87*0.85</f>
        <v>30097.649999999998</v>
      </c>
      <c r="AD15" s="57">
        <f>'BAR BB| Open rates'!AD15*0.87*0.85</f>
        <v>25512.75</v>
      </c>
      <c r="AE15" s="57">
        <f>'BAR BB| Open rates'!AE15*0.87*0.85</f>
        <v>27139.649999999998</v>
      </c>
      <c r="AF15" s="57">
        <f>'BAR BB| Open rates'!AF15*0.87*0.85</f>
        <v>25512.75</v>
      </c>
      <c r="AG15" s="57">
        <f>'BAR BB| Open rates'!AG15*0.87*0.85</f>
        <v>27139.649999999998</v>
      </c>
      <c r="AH15" s="57">
        <f>'BAR BB| Open rates'!AH15*0.87*0.85</f>
        <v>27139.649999999998</v>
      </c>
      <c r="AI15" s="57">
        <f>'BAR BB| Open rates'!AI15*0.87*0.85</f>
        <v>25512.75</v>
      </c>
      <c r="AJ15" s="57">
        <f>'BAR BB| Open rates'!AJ15*0.87*0.85</f>
        <v>27139.649999999998</v>
      </c>
      <c r="AK15" s="57">
        <f>'BAR BB| Open rates'!AK15*0.87*0.85</f>
        <v>25512.75</v>
      </c>
      <c r="AL15" s="57">
        <f>'BAR BB| Open rates'!AL15*0.87*0.85</f>
        <v>27139.649999999998</v>
      </c>
      <c r="AM15" s="57">
        <f>'BAR BB| Open rates'!AM15*0.87*0.85</f>
        <v>25512.75</v>
      </c>
      <c r="AN15" s="57">
        <f>'BAR BB| Open rates'!AN15*0.87*0.85</f>
        <v>27139.649999999998</v>
      </c>
      <c r="AO15" s="57">
        <f>'BAR BB| Open rates'!AO15*0.87*0.85</f>
        <v>25512.75</v>
      </c>
      <c r="AP15" s="57">
        <f>'BAR BB| Open rates'!AP15*0.87*0.85</f>
        <v>23516.1</v>
      </c>
      <c r="AQ15" s="57">
        <f>'BAR BB| Open rates'!AQ15*0.87*0.85</f>
        <v>22037.1</v>
      </c>
      <c r="AR15" s="57">
        <f>'BAR BB| Open rates'!AR15*0.87*0.85</f>
        <v>23516.1</v>
      </c>
      <c r="AS15" s="57">
        <f>'BAR BB| Open rates'!AS15*0.87*0.85</f>
        <v>22037.1</v>
      </c>
      <c r="AT15" s="57">
        <f>'BAR BB| Open rates'!AT15*0.87*0.85</f>
        <v>23516.1</v>
      </c>
      <c r="AU15" s="57">
        <f>'BAR BB| Open rates'!AU15*0.87*0.85</f>
        <v>22037.1</v>
      </c>
      <c r="AV15" s="57">
        <f>'BAR BB| Open rates'!AV15*0.87*0.85</f>
        <v>23516.1</v>
      </c>
      <c r="AW15" s="57">
        <f>'BAR BB| Open rates'!AW15*0.87*0.85</f>
        <v>22037.1</v>
      </c>
      <c r="AX15" s="57">
        <f>'BAR BB| Open rates'!AX15*0.87*0.85</f>
        <v>23516.1</v>
      </c>
      <c r="AY15" s="57">
        <f>'BAR BB| Open rates'!AY15*0.87*0.85</f>
        <v>24773.25</v>
      </c>
      <c r="AZ15" s="57">
        <f>'BAR BB| Open rates'!AZ15*0.87*0.85</f>
        <v>26400.149999999998</v>
      </c>
      <c r="BA15" s="57">
        <f>'BAR BB| Open rates'!BA15*0.87*0.85</f>
        <v>21297.599999999999</v>
      </c>
      <c r="BB15" s="57">
        <f>'BAR BB| Open rates'!BB15*0.87*0.85</f>
        <v>19818.599999999999</v>
      </c>
      <c r="BC15" s="57">
        <f>'BAR BB| Open rates'!BC15*0.87*0.85</f>
        <v>20558.099999999999</v>
      </c>
      <c r="BD15" s="57">
        <f>'BAR BB| Open rates'!BD15*0.87*0.85</f>
        <v>19818.599999999999</v>
      </c>
      <c r="BE15" s="57">
        <f>'BAR BB| Open rates'!BE15*0.87*0.85</f>
        <v>20558.099999999999</v>
      </c>
      <c r="BF15" s="57">
        <f>'BAR BB| Open rates'!BF15*0.87*0.85</f>
        <v>19818.599999999999</v>
      </c>
      <c r="BG15" s="57">
        <f>'BAR BB| Open rates'!BG15*0.87*0.85</f>
        <v>20558.099999999999</v>
      </c>
      <c r="BH15" s="57">
        <f>'BAR BB| Open rates'!BH15*0.87*0.85</f>
        <v>19818.599999999999</v>
      </c>
      <c r="BI15" s="57">
        <f>'BAR BB| Open rates'!BI15*0.87*0.85</f>
        <v>19818.599999999999</v>
      </c>
      <c r="BJ15" s="57">
        <f>'BAR BB| Open rates'!BJ15*0.87*0.85</f>
        <v>20558.099999999999</v>
      </c>
      <c r="BK15" s="57">
        <f>'BAR BB| Open rates'!BK15*0.87*0.85</f>
        <v>19818.599999999999</v>
      </c>
      <c r="BL15" s="57">
        <f>'BAR BB| Open rates'!BL15*0.87*0.85</f>
        <v>20558.099999999999</v>
      </c>
      <c r="BM15" s="57">
        <f>'BAR BB| Open rates'!BM15*0.87*0.85</f>
        <v>19818.599999999999</v>
      </c>
      <c r="BN15" s="57">
        <f>'BAR BB| Open rates'!BN15*0.87*0.85</f>
        <v>20558.099999999999</v>
      </c>
      <c r="BO15" s="57">
        <f>'BAR BB| Open rates'!BO15*0.87*0.85</f>
        <v>23294.25</v>
      </c>
      <c r="BP15" s="57">
        <f>'BAR BB| Open rates'!BP15*0.87*0.85</f>
        <v>24921.149999999998</v>
      </c>
    </row>
    <row r="16" spans="1:68" s="36" customFormat="1" ht="12" customHeight="1" x14ac:dyDescent="0.2">
      <c r="A16" s="237">
        <v>2</v>
      </c>
      <c r="B16" s="57">
        <f>'BAR BB| Open rates'!B16*0.87*0.85</f>
        <v>22037.1</v>
      </c>
      <c r="C16" s="57">
        <f>'BAR BB| Open rates'!C16*0.87*0.85</f>
        <v>21297.599999999999</v>
      </c>
      <c r="D16" s="57">
        <f>'BAR BB| Open rates'!D16*0.87*0.85</f>
        <v>22037.1</v>
      </c>
      <c r="E16" s="57">
        <f>'BAR BB| Open rates'!E16*0.87*0.85</f>
        <v>21297.599999999999</v>
      </c>
      <c r="F16" s="57">
        <f>'BAR BB| Open rates'!F16*0.87*0.85</f>
        <v>24033.75</v>
      </c>
      <c r="G16" s="57">
        <f>'BAR BB| Open rates'!G16*0.87*0.85</f>
        <v>22037.1</v>
      </c>
      <c r="H16" s="57">
        <f>'BAR BB| Open rates'!H16*0.87*0.85</f>
        <v>25734.6</v>
      </c>
      <c r="I16" s="57">
        <f>'BAR BB| Open rates'!I16*0.87*0.85</f>
        <v>30837.149999999998</v>
      </c>
      <c r="J16" s="57">
        <f>'BAR BB| Open rates'!J16*0.87*0.85</f>
        <v>44961.599999999999</v>
      </c>
      <c r="K16" s="57">
        <f>'BAR BB| Open rates'!K16*0.87*0.85</f>
        <v>27731.25</v>
      </c>
      <c r="L16" s="57">
        <f>'BAR BB| Open rates'!L16*0.87*0.85</f>
        <v>29358.149999999998</v>
      </c>
      <c r="M16" s="57">
        <f>'BAR BB| Open rates'!M16*0.87*0.85</f>
        <v>27731.25</v>
      </c>
      <c r="N16" s="57">
        <f>'BAR BB| Open rates'!N16*0.87*0.85</f>
        <v>30837.149999999998</v>
      </c>
      <c r="O16" s="57">
        <f>'BAR BB| Open rates'!O16*0.87*0.85</f>
        <v>32316.149999999998</v>
      </c>
      <c r="P16" s="57">
        <f>'BAR BB| Open rates'!P16*0.87*0.85</f>
        <v>30837.149999999998</v>
      </c>
      <c r="Q16" s="57">
        <f>'BAR BB| Open rates'!Q16*0.87*0.85</f>
        <v>32316.149999999998</v>
      </c>
      <c r="R16" s="57">
        <f>'BAR BB| Open rates'!R16*0.87*0.85</f>
        <v>30837.149999999998</v>
      </c>
      <c r="S16" s="57">
        <f>'BAR BB| Open rates'!S16*0.87*0.85</f>
        <v>32316.149999999998</v>
      </c>
      <c r="T16" s="57">
        <f>'BAR BB| Open rates'!T16*0.87*0.85</f>
        <v>30837.149999999998</v>
      </c>
      <c r="U16" s="57">
        <f>'BAR BB| Open rates'!U16*0.87*0.85</f>
        <v>32316.149999999998</v>
      </c>
      <c r="V16" s="57">
        <f>'BAR BB| Open rates'!V16*0.87*0.85</f>
        <v>30837.149999999998</v>
      </c>
      <c r="W16" s="57">
        <f>'BAR BB| Open rates'!W16*0.87*0.85</f>
        <v>32316.149999999998</v>
      </c>
      <c r="X16" s="57">
        <f>'BAR BB| Open rates'!X16*0.87*0.85</f>
        <v>30837.149999999998</v>
      </c>
      <c r="Y16" s="57">
        <f>'BAR BB| Open rates'!Y16*0.87*0.85</f>
        <v>32316.149999999998</v>
      </c>
      <c r="Z16" s="57">
        <f>'BAR BB| Open rates'!Z16*0.87*0.85</f>
        <v>30837.149999999998</v>
      </c>
      <c r="AA16" s="57">
        <f>'BAR BB| Open rates'!AA16*0.87*0.85</f>
        <v>32316.149999999998</v>
      </c>
      <c r="AB16" s="57">
        <f>'BAR BB| Open rates'!AB16*0.87*0.85</f>
        <v>30837.149999999998</v>
      </c>
      <c r="AC16" s="57">
        <f>'BAR BB| Open rates'!AC16*0.87*0.85</f>
        <v>32316.149999999998</v>
      </c>
      <c r="AD16" s="57">
        <f>'BAR BB| Open rates'!AD16*0.87*0.85</f>
        <v>27731.25</v>
      </c>
      <c r="AE16" s="57">
        <f>'BAR BB| Open rates'!AE16*0.87*0.85</f>
        <v>29358.149999999998</v>
      </c>
      <c r="AF16" s="57">
        <f>'BAR BB| Open rates'!AF16*0.87*0.85</f>
        <v>27731.25</v>
      </c>
      <c r="AG16" s="57">
        <f>'BAR BB| Open rates'!AG16*0.87*0.85</f>
        <v>29358.149999999998</v>
      </c>
      <c r="AH16" s="57">
        <f>'BAR BB| Open rates'!AH16*0.87*0.85</f>
        <v>29358.149999999998</v>
      </c>
      <c r="AI16" s="57">
        <f>'BAR BB| Open rates'!AI16*0.87*0.85</f>
        <v>27731.25</v>
      </c>
      <c r="AJ16" s="57">
        <f>'BAR BB| Open rates'!AJ16*0.87*0.85</f>
        <v>29358.149999999998</v>
      </c>
      <c r="AK16" s="57">
        <f>'BAR BB| Open rates'!AK16*0.87*0.85</f>
        <v>27731.25</v>
      </c>
      <c r="AL16" s="57">
        <f>'BAR BB| Open rates'!AL16*0.87*0.85</f>
        <v>29358.149999999998</v>
      </c>
      <c r="AM16" s="57">
        <f>'BAR BB| Open rates'!AM16*0.87*0.85</f>
        <v>27731.25</v>
      </c>
      <c r="AN16" s="57">
        <f>'BAR BB| Open rates'!AN16*0.87*0.85</f>
        <v>29358.149999999998</v>
      </c>
      <c r="AO16" s="57">
        <f>'BAR BB| Open rates'!AO16*0.87*0.85</f>
        <v>27731.25</v>
      </c>
      <c r="AP16" s="57">
        <f>'BAR BB| Open rates'!AP16*0.87*0.85</f>
        <v>25734.6</v>
      </c>
      <c r="AQ16" s="57">
        <f>'BAR BB| Open rates'!AQ16*0.87*0.85</f>
        <v>24255.599999999999</v>
      </c>
      <c r="AR16" s="57">
        <f>'BAR BB| Open rates'!AR16*0.87*0.85</f>
        <v>25734.6</v>
      </c>
      <c r="AS16" s="57">
        <f>'BAR BB| Open rates'!AS16*0.87*0.85</f>
        <v>24255.599999999999</v>
      </c>
      <c r="AT16" s="57">
        <f>'BAR BB| Open rates'!AT16*0.87*0.85</f>
        <v>25734.6</v>
      </c>
      <c r="AU16" s="57">
        <f>'BAR BB| Open rates'!AU16*0.87*0.85</f>
        <v>24255.599999999999</v>
      </c>
      <c r="AV16" s="57">
        <f>'BAR BB| Open rates'!AV16*0.87*0.85</f>
        <v>25734.6</v>
      </c>
      <c r="AW16" s="57">
        <f>'BAR BB| Open rates'!AW16*0.87*0.85</f>
        <v>24255.599999999999</v>
      </c>
      <c r="AX16" s="57">
        <f>'BAR BB| Open rates'!AX16*0.87*0.85</f>
        <v>25734.6</v>
      </c>
      <c r="AY16" s="57">
        <f>'BAR BB| Open rates'!AY16*0.87*0.85</f>
        <v>26991.75</v>
      </c>
      <c r="AZ16" s="57">
        <f>'BAR BB| Open rates'!AZ16*0.87*0.85</f>
        <v>28618.649999999998</v>
      </c>
      <c r="BA16" s="57">
        <f>'BAR BB| Open rates'!BA16*0.87*0.85</f>
        <v>23516.1</v>
      </c>
      <c r="BB16" s="57">
        <f>'BAR BB| Open rates'!BB16*0.87*0.85</f>
        <v>22037.1</v>
      </c>
      <c r="BC16" s="57">
        <f>'BAR BB| Open rates'!BC16*0.87*0.85</f>
        <v>22776.6</v>
      </c>
      <c r="BD16" s="57">
        <f>'BAR BB| Open rates'!BD16*0.87*0.85</f>
        <v>22037.1</v>
      </c>
      <c r="BE16" s="57">
        <f>'BAR BB| Open rates'!BE16*0.87*0.85</f>
        <v>22776.6</v>
      </c>
      <c r="BF16" s="57">
        <f>'BAR BB| Open rates'!BF16*0.87*0.85</f>
        <v>22037.1</v>
      </c>
      <c r="BG16" s="57">
        <f>'BAR BB| Open rates'!BG16*0.87*0.85</f>
        <v>22776.6</v>
      </c>
      <c r="BH16" s="57">
        <f>'BAR BB| Open rates'!BH16*0.87*0.85</f>
        <v>22037.1</v>
      </c>
      <c r="BI16" s="57">
        <f>'BAR BB| Open rates'!BI16*0.87*0.85</f>
        <v>22037.1</v>
      </c>
      <c r="BJ16" s="57">
        <f>'BAR BB| Open rates'!BJ16*0.87*0.85</f>
        <v>22776.6</v>
      </c>
      <c r="BK16" s="57">
        <f>'BAR BB| Open rates'!BK16*0.87*0.85</f>
        <v>22037.1</v>
      </c>
      <c r="BL16" s="57">
        <f>'BAR BB| Open rates'!BL16*0.87*0.85</f>
        <v>22776.6</v>
      </c>
      <c r="BM16" s="57">
        <f>'BAR BB| Open rates'!BM16*0.87*0.85</f>
        <v>22037.1</v>
      </c>
      <c r="BN16" s="57">
        <f>'BAR BB| Open rates'!BN16*0.87*0.85</f>
        <v>22776.6</v>
      </c>
      <c r="BO16" s="57">
        <f>'BAR BB| Open rates'!BO16*0.87*0.85</f>
        <v>25512.75</v>
      </c>
      <c r="BP16" s="57">
        <f>'BAR BB| Open rates'!BP16*0.87*0.85</f>
        <v>27139.649999999998</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rates'!B18*0.87*0.85</f>
        <v>20632.05</v>
      </c>
      <c r="C18" s="57">
        <f>'BAR BB| Open rates'!C18*0.87*0.85</f>
        <v>19892.55</v>
      </c>
      <c r="D18" s="57">
        <f>'BAR BB| Open rates'!D18*0.87*0.85</f>
        <v>20632.05</v>
      </c>
      <c r="E18" s="57">
        <f>'BAR BB| Open rates'!E18*0.87*0.85</f>
        <v>19892.55</v>
      </c>
      <c r="F18" s="57">
        <f>'BAR BB| Open rates'!F18*0.87*0.85</f>
        <v>22628.7</v>
      </c>
      <c r="G18" s="57">
        <f>'BAR BB| Open rates'!G18*0.87*0.85</f>
        <v>20632.05</v>
      </c>
      <c r="H18" s="57">
        <f>'BAR BB| Open rates'!H18*0.87*0.85</f>
        <v>24255.599999999999</v>
      </c>
      <c r="I18" s="57">
        <f>'BAR BB| Open rates'!I18*0.87*0.85</f>
        <v>29358.149999999998</v>
      </c>
      <c r="J18" s="57">
        <f>'BAR BB| Open rates'!J18*0.87*0.85</f>
        <v>43482.6</v>
      </c>
      <c r="K18" s="57">
        <f>'BAR BB| Open rates'!K18*0.87*0.85</f>
        <v>26252.25</v>
      </c>
      <c r="L18" s="57">
        <f>'BAR BB| Open rates'!L18*0.87*0.85</f>
        <v>27879.149999999998</v>
      </c>
      <c r="M18" s="57">
        <f>'BAR BB| Open rates'!M18*0.87*0.85</f>
        <v>26252.25</v>
      </c>
      <c r="N18" s="57">
        <f>'BAR BB| Open rates'!N18*0.87*0.85</f>
        <v>29358.149999999998</v>
      </c>
      <c r="O18" s="57">
        <f>'BAR BB| Open rates'!O18*0.87*0.85</f>
        <v>30837.149999999998</v>
      </c>
      <c r="P18" s="57">
        <f>'BAR BB| Open rates'!P18*0.87*0.85</f>
        <v>29358.149999999998</v>
      </c>
      <c r="Q18" s="57">
        <f>'BAR BB| Open rates'!Q18*0.87*0.85</f>
        <v>30837.149999999998</v>
      </c>
      <c r="R18" s="57">
        <f>'BAR BB| Open rates'!R18*0.87*0.85</f>
        <v>29358.149999999998</v>
      </c>
      <c r="S18" s="57">
        <f>'BAR BB| Open rates'!S18*0.87*0.85</f>
        <v>30837.149999999998</v>
      </c>
      <c r="T18" s="57">
        <f>'BAR BB| Open rates'!T18*0.87*0.85</f>
        <v>29358.149999999998</v>
      </c>
      <c r="U18" s="57">
        <f>'BAR BB| Open rates'!U18*0.87*0.85</f>
        <v>30837.149999999998</v>
      </c>
      <c r="V18" s="57">
        <f>'BAR BB| Open rates'!V18*0.87*0.85</f>
        <v>29358.149999999998</v>
      </c>
      <c r="W18" s="57">
        <f>'BAR BB| Open rates'!W18*0.87*0.85</f>
        <v>30837.149999999998</v>
      </c>
      <c r="X18" s="57">
        <f>'BAR BB| Open rates'!X18*0.87*0.85</f>
        <v>29358.149999999998</v>
      </c>
      <c r="Y18" s="57">
        <f>'BAR BB| Open rates'!Y18*0.87*0.85</f>
        <v>30837.149999999998</v>
      </c>
      <c r="Z18" s="57">
        <f>'BAR BB| Open rates'!Z18*0.87*0.85</f>
        <v>29358.149999999998</v>
      </c>
      <c r="AA18" s="57">
        <f>'BAR BB| Open rates'!AA18*0.87*0.85</f>
        <v>30837.149999999998</v>
      </c>
      <c r="AB18" s="57">
        <f>'BAR BB| Open rates'!AB18*0.87*0.85</f>
        <v>29358.149999999998</v>
      </c>
      <c r="AC18" s="57">
        <f>'BAR BB| Open rates'!AC18*0.87*0.85</f>
        <v>30837.149999999998</v>
      </c>
      <c r="AD18" s="57">
        <f>'BAR BB| Open rates'!AD18*0.87*0.85</f>
        <v>26252.25</v>
      </c>
      <c r="AE18" s="57">
        <f>'BAR BB| Open rates'!AE18*0.87*0.85</f>
        <v>27879.149999999998</v>
      </c>
      <c r="AF18" s="57">
        <f>'BAR BB| Open rates'!AF18*0.87*0.85</f>
        <v>26252.25</v>
      </c>
      <c r="AG18" s="57">
        <f>'BAR BB| Open rates'!AG18*0.87*0.85</f>
        <v>27879.149999999998</v>
      </c>
      <c r="AH18" s="57">
        <f>'BAR BB| Open rates'!AH18*0.87*0.85</f>
        <v>27879.149999999998</v>
      </c>
      <c r="AI18" s="57">
        <f>'BAR BB| Open rates'!AI18*0.87*0.85</f>
        <v>26252.25</v>
      </c>
      <c r="AJ18" s="57">
        <f>'BAR BB| Open rates'!AJ18*0.87*0.85</f>
        <v>27879.149999999998</v>
      </c>
      <c r="AK18" s="57">
        <f>'BAR BB| Open rates'!AK18*0.87*0.85</f>
        <v>26252.25</v>
      </c>
      <c r="AL18" s="57">
        <f>'BAR BB| Open rates'!AL18*0.87*0.85</f>
        <v>27879.149999999998</v>
      </c>
      <c r="AM18" s="57">
        <f>'BAR BB| Open rates'!AM18*0.87*0.85</f>
        <v>26252.25</v>
      </c>
      <c r="AN18" s="57">
        <f>'BAR BB| Open rates'!AN18*0.87*0.85</f>
        <v>27879.149999999998</v>
      </c>
      <c r="AO18" s="57">
        <f>'BAR BB| Open rates'!AO18*0.87*0.85</f>
        <v>26252.25</v>
      </c>
      <c r="AP18" s="57">
        <f>'BAR BB| Open rates'!AP18*0.87*0.85</f>
        <v>23590.05</v>
      </c>
      <c r="AQ18" s="57">
        <f>'BAR BB| Open rates'!AQ18*0.87*0.85</f>
        <v>22111.05</v>
      </c>
      <c r="AR18" s="57">
        <f>'BAR BB| Open rates'!AR18*0.87*0.85</f>
        <v>23590.05</v>
      </c>
      <c r="AS18" s="57">
        <f>'BAR BB| Open rates'!AS18*0.87*0.85</f>
        <v>22111.05</v>
      </c>
      <c r="AT18" s="57">
        <f>'BAR BB| Open rates'!AT18*0.87*0.85</f>
        <v>23590.05</v>
      </c>
      <c r="AU18" s="57">
        <f>'BAR BB| Open rates'!AU18*0.87*0.85</f>
        <v>22111.05</v>
      </c>
      <c r="AV18" s="57">
        <f>'BAR BB| Open rates'!AV18*0.87*0.85</f>
        <v>23590.05</v>
      </c>
      <c r="AW18" s="57">
        <f>'BAR BB| Open rates'!AW18*0.87*0.85</f>
        <v>22111.05</v>
      </c>
      <c r="AX18" s="57">
        <f>'BAR BB| Open rates'!AX18*0.87*0.85</f>
        <v>23590.05</v>
      </c>
      <c r="AY18" s="57">
        <f>'BAR BB| Open rates'!AY18*0.87*0.85</f>
        <v>24847.200000000001</v>
      </c>
      <c r="AZ18" s="57">
        <f>'BAR BB| Open rates'!AZ18*0.87*0.85</f>
        <v>26474.1</v>
      </c>
      <c r="BA18" s="57">
        <f>'BAR BB| Open rates'!BA18*0.87*0.85</f>
        <v>21371.55</v>
      </c>
      <c r="BB18" s="57">
        <f>'BAR BB| Open rates'!BB18*0.87*0.85</f>
        <v>19892.55</v>
      </c>
      <c r="BC18" s="57">
        <f>'BAR BB| Open rates'!BC18*0.87*0.85</f>
        <v>20632.05</v>
      </c>
      <c r="BD18" s="57">
        <f>'BAR BB| Open rates'!BD18*0.87*0.85</f>
        <v>19892.55</v>
      </c>
      <c r="BE18" s="57">
        <f>'BAR BB| Open rates'!BE18*0.87*0.85</f>
        <v>20632.05</v>
      </c>
      <c r="BF18" s="57">
        <f>'BAR BB| Open rates'!BF18*0.87*0.85</f>
        <v>19892.55</v>
      </c>
      <c r="BG18" s="57">
        <f>'BAR BB| Open rates'!BG18*0.87*0.85</f>
        <v>20632.05</v>
      </c>
      <c r="BH18" s="57">
        <f>'BAR BB| Open rates'!BH18*0.87*0.85</f>
        <v>19892.55</v>
      </c>
      <c r="BI18" s="57">
        <f>'BAR BB| Open rates'!BI18*0.87*0.85</f>
        <v>19892.55</v>
      </c>
      <c r="BJ18" s="57">
        <f>'BAR BB| Open rates'!BJ18*0.87*0.85</f>
        <v>20632.05</v>
      </c>
      <c r="BK18" s="57">
        <f>'BAR BB| Open rates'!BK18*0.87*0.85</f>
        <v>19892.55</v>
      </c>
      <c r="BL18" s="57">
        <f>'BAR BB| Open rates'!BL18*0.87*0.85</f>
        <v>20632.05</v>
      </c>
      <c r="BM18" s="57">
        <f>'BAR BB| Open rates'!BM18*0.87*0.85</f>
        <v>19892.55</v>
      </c>
      <c r="BN18" s="57">
        <f>'BAR BB| Open rates'!BN18*0.87*0.85</f>
        <v>20632.05</v>
      </c>
      <c r="BO18" s="57">
        <f>'BAR BB| Open rates'!BO18*0.87*0.85</f>
        <v>23368.2</v>
      </c>
      <c r="BP18" s="57">
        <f>'BAR BB| Open rates'!BP18*0.87*0.85</f>
        <v>24995.1</v>
      </c>
    </row>
    <row r="19" spans="1:68" s="36" customFormat="1" ht="12" customHeight="1" x14ac:dyDescent="0.2">
      <c r="A19" s="237">
        <v>2</v>
      </c>
      <c r="B19" s="57">
        <f>'BAR BB| Open rates'!B19*0.87*0.85</f>
        <v>22850.55</v>
      </c>
      <c r="C19" s="57">
        <f>'BAR BB| Open rates'!C19*0.87*0.85</f>
        <v>22111.05</v>
      </c>
      <c r="D19" s="57">
        <f>'BAR BB| Open rates'!D19*0.87*0.85</f>
        <v>22850.55</v>
      </c>
      <c r="E19" s="57">
        <f>'BAR BB| Open rates'!E19*0.87*0.85</f>
        <v>22111.05</v>
      </c>
      <c r="F19" s="57">
        <f>'BAR BB| Open rates'!F19*0.87*0.85</f>
        <v>24847.200000000001</v>
      </c>
      <c r="G19" s="57">
        <f>'BAR BB| Open rates'!G19*0.87*0.85</f>
        <v>22850.55</v>
      </c>
      <c r="H19" s="57">
        <f>'BAR BB| Open rates'!H19*0.87*0.85</f>
        <v>26474.1</v>
      </c>
      <c r="I19" s="57">
        <f>'BAR BB| Open rates'!I19*0.87*0.85</f>
        <v>31576.649999999998</v>
      </c>
      <c r="J19" s="57">
        <f>'BAR BB| Open rates'!J19*0.87*0.85</f>
        <v>45701.1</v>
      </c>
      <c r="K19" s="57">
        <f>'BAR BB| Open rates'!K19*0.87*0.85</f>
        <v>28470.75</v>
      </c>
      <c r="L19" s="57">
        <f>'BAR BB| Open rates'!L19*0.87*0.85</f>
        <v>30097.649999999998</v>
      </c>
      <c r="M19" s="57">
        <f>'BAR BB| Open rates'!M19*0.87*0.85</f>
        <v>28470.75</v>
      </c>
      <c r="N19" s="57">
        <f>'BAR BB| Open rates'!N19*0.87*0.85</f>
        <v>31576.649999999998</v>
      </c>
      <c r="O19" s="57">
        <f>'BAR BB| Open rates'!O19*0.87*0.85</f>
        <v>33055.65</v>
      </c>
      <c r="P19" s="57">
        <f>'BAR BB| Open rates'!P19*0.87*0.85</f>
        <v>31576.649999999998</v>
      </c>
      <c r="Q19" s="57">
        <f>'BAR BB| Open rates'!Q19*0.87*0.85</f>
        <v>33055.65</v>
      </c>
      <c r="R19" s="57">
        <f>'BAR BB| Open rates'!R19*0.87*0.85</f>
        <v>31576.649999999998</v>
      </c>
      <c r="S19" s="57">
        <f>'BAR BB| Open rates'!S19*0.87*0.85</f>
        <v>33055.65</v>
      </c>
      <c r="T19" s="57">
        <f>'BAR BB| Open rates'!T19*0.87*0.85</f>
        <v>31576.649999999998</v>
      </c>
      <c r="U19" s="57">
        <f>'BAR BB| Open rates'!U19*0.87*0.85</f>
        <v>33055.65</v>
      </c>
      <c r="V19" s="57">
        <f>'BAR BB| Open rates'!V19*0.87*0.85</f>
        <v>31576.649999999998</v>
      </c>
      <c r="W19" s="57">
        <f>'BAR BB| Open rates'!W19*0.87*0.85</f>
        <v>33055.65</v>
      </c>
      <c r="X19" s="57">
        <f>'BAR BB| Open rates'!X19*0.87*0.85</f>
        <v>31576.649999999998</v>
      </c>
      <c r="Y19" s="57">
        <f>'BAR BB| Open rates'!Y19*0.87*0.85</f>
        <v>33055.65</v>
      </c>
      <c r="Z19" s="57">
        <f>'BAR BB| Open rates'!Z19*0.87*0.85</f>
        <v>31576.649999999998</v>
      </c>
      <c r="AA19" s="57">
        <f>'BAR BB| Open rates'!AA19*0.87*0.85</f>
        <v>33055.65</v>
      </c>
      <c r="AB19" s="57">
        <f>'BAR BB| Open rates'!AB19*0.87*0.85</f>
        <v>31576.649999999998</v>
      </c>
      <c r="AC19" s="57">
        <f>'BAR BB| Open rates'!AC19*0.87*0.85</f>
        <v>33055.65</v>
      </c>
      <c r="AD19" s="57">
        <f>'BAR BB| Open rates'!AD19*0.87*0.85</f>
        <v>28470.75</v>
      </c>
      <c r="AE19" s="57">
        <f>'BAR BB| Open rates'!AE19*0.87*0.85</f>
        <v>30097.649999999998</v>
      </c>
      <c r="AF19" s="57">
        <f>'BAR BB| Open rates'!AF19*0.87*0.85</f>
        <v>28470.75</v>
      </c>
      <c r="AG19" s="57">
        <f>'BAR BB| Open rates'!AG19*0.87*0.85</f>
        <v>30097.649999999998</v>
      </c>
      <c r="AH19" s="57">
        <f>'BAR BB| Open rates'!AH19*0.87*0.85</f>
        <v>30097.649999999998</v>
      </c>
      <c r="AI19" s="57">
        <f>'BAR BB| Open rates'!AI19*0.87*0.85</f>
        <v>28470.75</v>
      </c>
      <c r="AJ19" s="57">
        <f>'BAR BB| Open rates'!AJ19*0.87*0.85</f>
        <v>30097.649999999998</v>
      </c>
      <c r="AK19" s="57">
        <f>'BAR BB| Open rates'!AK19*0.87*0.85</f>
        <v>28470.75</v>
      </c>
      <c r="AL19" s="57">
        <f>'BAR BB| Open rates'!AL19*0.87*0.85</f>
        <v>30097.649999999998</v>
      </c>
      <c r="AM19" s="57">
        <f>'BAR BB| Open rates'!AM19*0.87*0.85</f>
        <v>28470.75</v>
      </c>
      <c r="AN19" s="57">
        <f>'BAR BB| Open rates'!AN19*0.87*0.85</f>
        <v>30097.649999999998</v>
      </c>
      <c r="AO19" s="57">
        <f>'BAR BB| Open rates'!AO19*0.87*0.85</f>
        <v>28470.75</v>
      </c>
      <c r="AP19" s="57">
        <f>'BAR BB| Open rates'!AP19*0.87*0.85</f>
        <v>25808.55</v>
      </c>
      <c r="AQ19" s="57">
        <f>'BAR BB| Open rates'!AQ19*0.87*0.85</f>
        <v>24329.55</v>
      </c>
      <c r="AR19" s="57">
        <f>'BAR BB| Open rates'!AR19*0.87*0.85</f>
        <v>25808.55</v>
      </c>
      <c r="AS19" s="57">
        <f>'BAR BB| Open rates'!AS19*0.87*0.85</f>
        <v>24329.55</v>
      </c>
      <c r="AT19" s="57">
        <f>'BAR BB| Open rates'!AT19*0.87*0.85</f>
        <v>25808.55</v>
      </c>
      <c r="AU19" s="57">
        <f>'BAR BB| Open rates'!AU19*0.87*0.85</f>
        <v>24329.55</v>
      </c>
      <c r="AV19" s="57">
        <f>'BAR BB| Open rates'!AV19*0.87*0.85</f>
        <v>25808.55</v>
      </c>
      <c r="AW19" s="57">
        <f>'BAR BB| Open rates'!AW19*0.87*0.85</f>
        <v>24329.55</v>
      </c>
      <c r="AX19" s="57">
        <f>'BAR BB| Open rates'!AX19*0.87*0.85</f>
        <v>25808.55</v>
      </c>
      <c r="AY19" s="57">
        <f>'BAR BB| Open rates'!AY19*0.87*0.85</f>
        <v>27065.7</v>
      </c>
      <c r="AZ19" s="57">
        <f>'BAR BB| Open rates'!AZ19*0.87*0.85</f>
        <v>28692.6</v>
      </c>
      <c r="BA19" s="57">
        <f>'BAR BB| Open rates'!BA19*0.87*0.85</f>
        <v>23590.05</v>
      </c>
      <c r="BB19" s="57">
        <f>'BAR BB| Open rates'!BB19*0.87*0.85</f>
        <v>22111.05</v>
      </c>
      <c r="BC19" s="57">
        <f>'BAR BB| Open rates'!BC19*0.87*0.85</f>
        <v>22850.55</v>
      </c>
      <c r="BD19" s="57">
        <f>'BAR BB| Open rates'!BD19*0.87*0.85</f>
        <v>22111.05</v>
      </c>
      <c r="BE19" s="57">
        <f>'BAR BB| Open rates'!BE19*0.87*0.85</f>
        <v>22850.55</v>
      </c>
      <c r="BF19" s="57">
        <f>'BAR BB| Open rates'!BF19*0.87*0.85</f>
        <v>22111.05</v>
      </c>
      <c r="BG19" s="57">
        <f>'BAR BB| Open rates'!BG19*0.87*0.85</f>
        <v>22850.55</v>
      </c>
      <c r="BH19" s="57">
        <f>'BAR BB| Open rates'!BH19*0.87*0.85</f>
        <v>22111.05</v>
      </c>
      <c r="BI19" s="57">
        <f>'BAR BB| Open rates'!BI19*0.87*0.85</f>
        <v>22111.05</v>
      </c>
      <c r="BJ19" s="57">
        <f>'BAR BB| Open rates'!BJ19*0.87*0.85</f>
        <v>22850.55</v>
      </c>
      <c r="BK19" s="57">
        <f>'BAR BB| Open rates'!BK19*0.87*0.85</f>
        <v>22111.05</v>
      </c>
      <c r="BL19" s="57">
        <f>'BAR BB| Open rates'!BL19*0.87*0.85</f>
        <v>22850.55</v>
      </c>
      <c r="BM19" s="57">
        <f>'BAR BB| Open rates'!BM19*0.87*0.85</f>
        <v>22111.05</v>
      </c>
      <c r="BN19" s="57">
        <f>'BAR BB| Open rates'!BN19*0.87*0.85</f>
        <v>22850.55</v>
      </c>
      <c r="BO19" s="57">
        <f>'BAR BB| Open rates'!BO19*0.87*0.85</f>
        <v>25586.7</v>
      </c>
      <c r="BP19" s="57">
        <f>'BAR BB| Open rates'!BP19*0.87*0.85</f>
        <v>27213.599999999999</v>
      </c>
    </row>
    <row r="20" spans="1:68"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rates'!B21*0.87*0.85</f>
        <v>21001.8</v>
      </c>
      <c r="C21" s="57">
        <f>'BAR BB| Open rates'!C21*0.87*0.85</f>
        <v>20262.3</v>
      </c>
      <c r="D21" s="57">
        <f>'BAR BB| Open rates'!D21*0.87*0.85</f>
        <v>21001.8</v>
      </c>
      <c r="E21" s="57">
        <f>'BAR BB| Open rates'!E21*0.87*0.85</f>
        <v>20262.3</v>
      </c>
      <c r="F21" s="57">
        <f>'BAR BB| Open rates'!F21*0.87*0.85</f>
        <v>22998.45</v>
      </c>
      <c r="G21" s="57">
        <f>'BAR BB| Open rates'!G21*0.87*0.85</f>
        <v>21001.8</v>
      </c>
      <c r="H21" s="57">
        <f>'BAR BB| Open rates'!H21*0.87*0.85</f>
        <v>24995.1</v>
      </c>
      <c r="I21" s="57">
        <f>'BAR BB| Open rates'!I21*0.87*0.85</f>
        <v>30097.649999999998</v>
      </c>
      <c r="J21" s="57">
        <f>'BAR BB| Open rates'!J21*0.87*0.85</f>
        <v>44222.1</v>
      </c>
      <c r="K21" s="57">
        <f>'BAR BB| Open rates'!K21*0.87*0.85</f>
        <v>26991.75</v>
      </c>
      <c r="L21" s="57">
        <f>'BAR BB| Open rates'!L21*0.87*0.85</f>
        <v>28618.649999999998</v>
      </c>
      <c r="M21" s="57">
        <f>'BAR BB| Open rates'!M21*0.87*0.85</f>
        <v>26991.75</v>
      </c>
      <c r="N21" s="57">
        <f>'BAR BB| Open rates'!N21*0.87*0.85</f>
        <v>30097.649999999998</v>
      </c>
      <c r="O21" s="57">
        <f>'BAR BB| Open rates'!O21*0.87*0.85</f>
        <v>31576.649999999998</v>
      </c>
      <c r="P21" s="57">
        <f>'BAR BB| Open rates'!P21*0.87*0.85</f>
        <v>30097.649999999998</v>
      </c>
      <c r="Q21" s="57">
        <f>'BAR BB| Open rates'!Q21*0.87*0.85</f>
        <v>31576.649999999998</v>
      </c>
      <c r="R21" s="57">
        <f>'BAR BB| Open rates'!R21*0.87*0.85</f>
        <v>30097.649999999998</v>
      </c>
      <c r="S21" s="57">
        <f>'BAR BB| Open rates'!S21*0.87*0.85</f>
        <v>31576.649999999998</v>
      </c>
      <c r="T21" s="57">
        <f>'BAR BB| Open rates'!T21*0.87*0.85</f>
        <v>30097.649999999998</v>
      </c>
      <c r="U21" s="57">
        <f>'BAR BB| Open rates'!U21*0.87*0.85</f>
        <v>31576.649999999998</v>
      </c>
      <c r="V21" s="57">
        <f>'BAR BB| Open rates'!V21*0.87*0.85</f>
        <v>30097.649999999998</v>
      </c>
      <c r="W21" s="57">
        <f>'BAR BB| Open rates'!W21*0.87*0.85</f>
        <v>31576.649999999998</v>
      </c>
      <c r="X21" s="57">
        <f>'BAR BB| Open rates'!X21*0.87*0.85</f>
        <v>30097.649999999998</v>
      </c>
      <c r="Y21" s="57">
        <f>'BAR BB| Open rates'!Y21*0.87*0.85</f>
        <v>31576.649999999998</v>
      </c>
      <c r="Z21" s="57">
        <f>'BAR BB| Open rates'!Z21*0.87*0.85</f>
        <v>30097.649999999998</v>
      </c>
      <c r="AA21" s="57">
        <f>'BAR BB| Open rates'!AA21*0.87*0.85</f>
        <v>31576.649999999998</v>
      </c>
      <c r="AB21" s="57">
        <f>'BAR BB| Open rates'!AB21*0.87*0.85</f>
        <v>30097.649999999998</v>
      </c>
      <c r="AC21" s="57">
        <f>'BAR BB| Open rates'!AC21*0.87*0.85</f>
        <v>31576.649999999998</v>
      </c>
      <c r="AD21" s="57">
        <f>'BAR BB| Open rates'!AD21*0.87*0.85</f>
        <v>26991.75</v>
      </c>
      <c r="AE21" s="57">
        <f>'BAR BB| Open rates'!AE21*0.87*0.85</f>
        <v>28618.649999999998</v>
      </c>
      <c r="AF21" s="57">
        <f>'BAR BB| Open rates'!AF21*0.87*0.85</f>
        <v>26991.75</v>
      </c>
      <c r="AG21" s="57">
        <f>'BAR BB| Open rates'!AG21*0.87*0.85</f>
        <v>28618.649999999998</v>
      </c>
      <c r="AH21" s="57">
        <f>'BAR BB| Open rates'!AH21*0.87*0.85</f>
        <v>28618.649999999998</v>
      </c>
      <c r="AI21" s="57">
        <f>'BAR BB| Open rates'!AI21*0.87*0.85</f>
        <v>26991.75</v>
      </c>
      <c r="AJ21" s="57">
        <f>'BAR BB| Open rates'!AJ21*0.87*0.85</f>
        <v>28618.649999999998</v>
      </c>
      <c r="AK21" s="57">
        <f>'BAR BB| Open rates'!AK21*0.87*0.85</f>
        <v>26991.75</v>
      </c>
      <c r="AL21" s="57">
        <f>'BAR BB| Open rates'!AL21*0.87*0.85</f>
        <v>28618.649999999998</v>
      </c>
      <c r="AM21" s="57">
        <f>'BAR BB| Open rates'!AM21*0.87*0.85</f>
        <v>26991.75</v>
      </c>
      <c r="AN21" s="57">
        <f>'BAR BB| Open rates'!AN21*0.87*0.85</f>
        <v>28618.649999999998</v>
      </c>
      <c r="AO21" s="57">
        <f>'BAR BB| Open rates'!AO21*0.87*0.85</f>
        <v>26991.75</v>
      </c>
      <c r="AP21" s="57">
        <f>'BAR BB| Open rates'!AP21*0.87*0.85</f>
        <v>23959.8</v>
      </c>
      <c r="AQ21" s="57">
        <f>'BAR BB| Open rates'!AQ21*0.87*0.85</f>
        <v>22480.799999999999</v>
      </c>
      <c r="AR21" s="57">
        <f>'BAR BB| Open rates'!AR21*0.87*0.85</f>
        <v>23959.8</v>
      </c>
      <c r="AS21" s="57">
        <f>'BAR BB| Open rates'!AS21*0.87*0.85</f>
        <v>22480.799999999999</v>
      </c>
      <c r="AT21" s="57">
        <f>'BAR BB| Open rates'!AT21*0.87*0.85</f>
        <v>23959.8</v>
      </c>
      <c r="AU21" s="57">
        <f>'BAR BB| Open rates'!AU21*0.87*0.85</f>
        <v>22480.799999999999</v>
      </c>
      <c r="AV21" s="57">
        <f>'BAR BB| Open rates'!AV21*0.87*0.85</f>
        <v>23959.8</v>
      </c>
      <c r="AW21" s="57">
        <f>'BAR BB| Open rates'!AW21*0.87*0.85</f>
        <v>22480.799999999999</v>
      </c>
      <c r="AX21" s="57">
        <f>'BAR BB| Open rates'!AX21*0.87*0.85</f>
        <v>23959.8</v>
      </c>
      <c r="AY21" s="57">
        <f>'BAR BB| Open rates'!AY21*0.87*0.85</f>
        <v>25216.95</v>
      </c>
      <c r="AZ21" s="57">
        <f>'BAR BB| Open rates'!AZ21*0.87*0.85</f>
        <v>26843.85</v>
      </c>
      <c r="BA21" s="57">
        <f>'BAR BB| Open rates'!BA21*0.87*0.85</f>
        <v>21741.3</v>
      </c>
      <c r="BB21" s="57">
        <f>'BAR BB| Open rates'!BB21*0.87*0.85</f>
        <v>20262.3</v>
      </c>
      <c r="BC21" s="57">
        <f>'BAR BB| Open rates'!BC21*0.87*0.85</f>
        <v>21001.8</v>
      </c>
      <c r="BD21" s="57">
        <f>'BAR BB| Open rates'!BD21*0.87*0.85</f>
        <v>20262.3</v>
      </c>
      <c r="BE21" s="57">
        <f>'BAR BB| Open rates'!BE21*0.87*0.85</f>
        <v>21001.8</v>
      </c>
      <c r="BF21" s="57">
        <f>'BAR BB| Open rates'!BF21*0.87*0.85</f>
        <v>20262.3</v>
      </c>
      <c r="BG21" s="57">
        <f>'BAR BB| Open rates'!BG21*0.87*0.85</f>
        <v>21001.8</v>
      </c>
      <c r="BH21" s="57">
        <f>'BAR BB| Open rates'!BH21*0.87*0.85</f>
        <v>20262.3</v>
      </c>
      <c r="BI21" s="57">
        <f>'BAR BB| Open rates'!BI21*0.87*0.85</f>
        <v>20262.3</v>
      </c>
      <c r="BJ21" s="57">
        <f>'BAR BB| Open rates'!BJ21*0.87*0.85</f>
        <v>21001.8</v>
      </c>
      <c r="BK21" s="57">
        <f>'BAR BB| Open rates'!BK21*0.87*0.85</f>
        <v>20262.3</v>
      </c>
      <c r="BL21" s="57">
        <f>'BAR BB| Open rates'!BL21*0.87*0.85</f>
        <v>21001.8</v>
      </c>
      <c r="BM21" s="57">
        <f>'BAR BB| Open rates'!BM21*0.87*0.85</f>
        <v>20262.3</v>
      </c>
      <c r="BN21" s="57">
        <f>'BAR BB| Open rates'!BN21*0.87*0.85</f>
        <v>21001.8</v>
      </c>
      <c r="BO21" s="57">
        <f>'BAR BB| Open rates'!BO21*0.87*0.85</f>
        <v>23737.95</v>
      </c>
      <c r="BP21" s="57">
        <f>'BAR BB| Open rates'!BP21*0.87*0.85</f>
        <v>25364.85</v>
      </c>
    </row>
    <row r="22" spans="1:68" s="36" customFormat="1" ht="12" customHeight="1" x14ac:dyDescent="0.2">
      <c r="A22" s="237">
        <v>2</v>
      </c>
      <c r="B22" s="57">
        <f>'BAR BB| Open rates'!B22*0.87*0.85</f>
        <v>23220.3</v>
      </c>
      <c r="C22" s="57">
        <f>'BAR BB| Open rates'!C22*0.87*0.85</f>
        <v>22480.799999999999</v>
      </c>
      <c r="D22" s="57">
        <f>'BAR BB| Open rates'!D22*0.87*0.85</f>
        <v>23220.3</v>
      </c>
      <c r="E22" s="57">
        <f>'BAR BB| Open rates'!E22*0.87*0.85</f>
        <v>22480.799999999999</v>
      </c>
      <c r="F22" s="57">
        <f>'BAR BB| Open rates'!F22*0.87*0.85</f>
        <v>25216.95</v>
      </c>
      <c r="G22" s="57">
        <f>'BAR BB| Open rates'!G22*0.87*0.85</f>
        <v>23220.3</v>
      </c>
      <c r="H22" s="57">
        <f>'BAR BB| Open rates'!H22*0.87*0.85</f>
        <v>27213.599999999999</v>
      </c>
      <c r="I22" s="57">
        <f>'BAR BB| Open rates'!I22*0.87*0.85</f>
        <v>32316.149999999998</v>
      </c>
      <c r="J22" s="57">
        <f>'BAR BB| Open rates'!J22*0.87*0.85</f>
        <v>46440.6</v>
      </c>
      <c r="K22" s="57">
        <f>'BAR BB| Open rates'!K22*0.87*0.85</f>
        <v>29210.25</v>
      </c>
      <c r="L22" s="57">
        <f>'BAR BB| Open rates'!L22*0.87*0.85</f>
        <v>30837.149999999998</v>
      </c>
      <c r="M22" s="57">
        <f>'BAR BB| Open rates'!M22*0.87*0.85</f>
        <v>29210.25</v>
      </c>
      <c r="N22" s="57">
        <f>'BAR BB| Open rates'!N22*0.87*0.85</f>
        <v>32316.149999999998</v>
      </c>
      <c r="O22" s="57">
        <f>'BAR BB| Open rates'!O22*0.87*0.85</f>
        <v>33795.15</v>
      </c>
      <c r="P22" s="57">
        <f>'BAR BB| Open rates'!P22*0.87*0.85</f>
        <v>32316.149999999998</v>
      </c>
      <c r="Q22" s="57">
        <f>'BAR BB| Open rates'!Q22*0.87*0.85</f>
        <v>33795.15</v>
      </c>
      <c r="R22" s="57">
        <f>'BAR BB| Open rates'!R22*0.87*0.85</f>
        <v>32316.149999999998</v>
      </c>
      <c r="S22" s="57">
        <f>'BAR BB| Open rates'!S22*0.87*0.85</f>
        <v>33795.15</v>
      </c>
      <c r="T22" s="57">
        <f>'BAR BB| Open rates'!T22*0.87*0.85</f>
        <v>32316.149999999998</v>
      </c>
      <c r="U22" s="57">
        <f>'BAR BB| Open rates'!U22*0.87*0.85</f>
        <v>33795.15</v>
      </c>
      <c r="V22" s="57">
        <f>'BAR BB| Open rates'!V22*0.87*0.85</f>
        <v>32316.149999999998</v>
      </c>
      <c r="W22" s="57">
        <f>'BAR BB| Open rates'!W22*0.87*0.85</f>
        <v>33795.15</v>
      </c>
      <c r="X22" s="57">
        <f>'BAR BB| Open rates'!X22*0.87*0.85</f>
        <v>32316.149999999998</v>
      </c>
      <c r="Y22" s="57">
        <f>'BAR BB| Open rates'!Y22*0.87*0.85</f>
        <v>33795.15</v>
      </c>
      <c r="Z22" s="57">
        <f>'BAR BB| Open rates'!Z22*0.87*0.85</f>
        <v>32316.149999999998</v>
      </c>
      <c r="AA22" s="57">
        <f>'BAR BB| Open rates'!AA22*0.87*0.85</f>
        <v>33795.15</v>
      </c>
      <c r="AB22" s="57">
        <f>'BAR BB| Open rates'!AB22*0.87*0.85</f>
        <v>32316.149999999998</v>
      </c>
      <c r="AC22" s="57">
        <f>'BAR BB| Open rates'!AC22*0.87*0.85</f>
        <v>33795.15</v>
      </c>
      <c r="AD22" s="57">
        <f>'BAR BB| Open rates'!AD22*0.87*0.85</f>
        <v>29210.25</v>
      </c>
      <c r="AE22" s="57">
        <f>'BAR BB| Open rates'!AE22*0.87*0.85</f>
        <v>30837.149999999998</v>
      </c>
      <c r="AF22" s="57">
        <f>'BAR BB| Open rates'!AF22*0.87*0.85</f>
        <v>29210.25</v>
      </c>
      <c r="AG22" s="57">
        <f>'BAR BB| Open rates'!AG22*0.87*0.85</f>
        <v>30837.149999999998</v>
      </c>
      <c r="AH22" s="57">
        <f>'BAR BB| Open rates'!AH22*0.87*0.85</f>
        <v>30837.149999999998</v>
      </c>
      <c r="AI22" s="57">
        <f>'BAR BB| Open rates'!AI22*0.87*0.85</f>
        <v>29210.25</v>
      </c>
      <c r="AJ22" s="57">
        <f>'BAR BB| Open rates'!AJ22*0.87*0.85</f>
        <v>30837.149999999998</v>
      </c>
      <c r="AK22" s="57">
        <f>'BAR BB| Open rates'!AK22*0.87*0.85</f>
        <v>29210.25</v>
      </c>
      <c r="AL22" s="57">
        <f>'BAR BB| Open rates'!AL22*0.87*0.85</f>
        <v>30837.149999999998</v>
      </c>
      <c r="AM22" s="57">
        <f>'BAR BB| Open rates'!AM22*0.87*0.85</f>
        <v>29210.25</v>
      </c>
      <c r="AN22" s="57">
        <f>'BAR BB| Open rates'!AN22*0.87*0.85</f>
        <v>30837.149999999998</v>
      </c>
      <c r="AO22" s="57">
        <f>'BAR BB| Open rates'!AO22*0.87*0.85</f>
        <v>29210.25</v>
      </c>
      <c r="AP22" s="57">
        <f>'BAR BB| Open rates'!AP22*0.87*0.85</f>
        <v>26178.3</v>
      </c>
      <c r="AQ22" s="57">
        <f>'BAR BB| Open rates'!AQ22*0.87*0.85</f>
        <v>24699.3</v>
      </c>
      <c r="AR22" s="57">
        <f>'BAR BB| Open rates'!AR22*0.87*0.85</f>
        <v>26178.3</v>
      </c>
      <c r="AS22" s="57">
        <f>'BAR BB| Open rates'!AS22*0.87*0.85</f>
        <v>24699.3</v>
      </c>
      <c r="AT22" s="57">
        <f>'BAR BB| Open rates'!AT22*0.87*0.85</f>
        <v>26178.3</v>
      </c>
      <c r="AU22" s="57">
        <f>'BAR BB| Open rates'!AU22*0.87*0.85</f>
        <v>24699.3</v>
      </c>
      <c r="AV22" s="57">
        <f>'BAR BB| Open rates'!AV22*0.87*0.85</f>
        <v>26178.3</v>
      </c>
      <c r="AW22" s="57">
        <f>'BAR BB| Open rates'!AW22*0.87*0.85</f>
        <v>24699.3</v>
      </c>
      <c r="AX22" s="57">
        <f>'BAR BB| Open rates'!AX22*0.87*0.85</f>
        <v>26178.3</v>
      </c>
      <c r="AY22" s="57">
        <f>'BAR BB| Open rates'!AY22*0.87*0.85</f>
        <v>27435.45</v>
      </c>
      <c r="AZ22" s="57">
        <f>'BAR BB| Open rates'!AZ22*0.87*0.85</f>
        <v>29062.35</v>
      </c>
      <c r="BA22" s="57">
        <f>'BAR BB| Open rates'!BA22*0.87*0.85</f>
        <v>23959.8</v>
      </c>
      <c r="BB22" s="57">
        <f>'BAR BB| Open rates'!BB22*0.87*0.85</f>
        <v>22480.799999999999</v>
      </c>
      <c r="BC22" s="57">
        <f>'BAR BB| Open rates'!BC22*0.87*0.85</f>
        <v>23220.3</v>
      </c>
      <c r="BD22" s="57">
        <f>'BAR BB| Open rates'!BD22*0.87*0.85</f>
        <v>22480.799999999999</v>
      </c>
      <c r="BE22" s="57">
        <f>'BAR BB| Open rates'!BE22*0.87*0.85</f>
        <v>23220.3</v>
      </c>
      <c r="BF22" s="57">
        <f>'BAR BB| Open rates'!BF22*0.87*0.85</f>
        <v>22480.799999999999</v>
      </c>
      <c r="BG22" s="57">
        <f>'BAR BB| Open rates'!BG22*0.87*0.85</f>
        <v>23220.3</v>
      </c>
      <c r="BH22" s="57">
        <f>'BAR BB| Open rates'!BH22*0.87*0.85</f>
        <v>22480.799999999999</v>
      </c>
      <c r="BI22" s="57">
        <f>'BAR BB| Open rates'!BI22*0.87*0.85</f>
        <v>22480.799999999999</v>
      </c>
      <c r="BJ22" s="57">
        <f>'BAR BB| Open rates'!BJ22*0.87*0.85</f>
        <v>23220.3</v>
      </c>
      <c r="BK22" s="57">
        <f>'BAR BB| Open rates'!BK22*0.87*0.85</f>
        <v>22480.799999999999</v>
      </c>
      <c r="BL22" s="57">
        <f>'BAR BB| Open rates'!BL22*0.87*0.85</f>
        <v>23220.3</v>
      </c>
      <c r="BM22" s="57">
        <f>'BAR BB| Open rates'!BM22*0.87*0.85</f>
        <v>22480.799999999999</v>
      </c>
      <c r="BN22" s="57">
        <f>'BAR BB| Open rates'!BN22*0.87*0.85</f>
        <v>23220.3</v>
      </c>
      <c r="BO22" s="57">
        <f>'BAR BB| Open rates'!BO22*0.87*0.85</f>
        <v>25956.45</v>
      </c>
      <c r="BP22" s="57">
        <f>'BAR BB| Open rates'!BP22*0.87*0.85</f>
        <v>27583.35</v>
      </c>
    </row>
    <row r="23" spans="1:68"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rates'!B24*0.87*0.85</f>
        <v>27213.599999999999</v>
      </c>
      <c r="C24" s="57">
        <f>'BAR BB| Open rates'!C24*0.87*0.85</f>
        <v>26474.1</v>
      </c>
      <c r="D24" s="57">
        <f>'BAR BB| Open rates'!D24*0.87*0.85</f>
        <v>27213.599999999999</v>
      </c>
      <c r="E24" s="57">
        <f>'BAR BB| Open rates'!E24*0.87*0.85</f>
        <v>26474.1</v>
      </c>
      <c r="F24" s="57">
        <f>'BAR BB| Open rates'!F24*0.87*0.85</f>
        <v>29210.25</v>
      </c>
      <c r="G24" s="57">
        <f>'BAR BB| Open rates'!G24*0.87*0.85</f>
        <v>27213.599999999999</v>
      </c>
      <c r="H24" s="57">
        <f>'BAR BB| Open rates'!H24*0.87*0.85</f>
        <v>33129.599999999999</v>
      </c>
      <c r="I24" s="57">
        <f>'BAR BB| Open rates'!I24*0.87*0.85</f>
        <v>38232.15</v>
      </c>
      <c r="J24" s="57">
        <f>'BAR BB| Open rates'!J24*0.87*0.85</f>
        <v>52356.6</v>
      </c>
      <c r="K24" s="57">
        <f>'BAR BB| Open rates'!K24*0.87*0.85</f>
        <v>35126.25</v>
      </c>
      <c r="L24" s="57">
        <f>'BAR BB| Open rates'!L24*0.87*0.85</f>
        <v>36753.15</v>
      </c>
      <c r="M24" s="57">
        <f>'BAR BB| Open rates'!M24*0.87*0.85</f>
        <v>35126.25</v>
      </c>
      <c r="N24" s="57">
        <f>'BAR BB| Open rates'!N24*0.87*0.85</f>
        <v>38232.15</v>
      </c>
      <c r="O24" s="57">
        <f>'BAR BB| Open rates'!O24*0.87*0.85</f>
        <v>39711.15</v>
      </c>
      <c r="P24" s="57">
        <f>'BAR BB| Open rates'!P24*0.87*0.85</f>
        <v>38232.15</v>
      </c>
      <c r="Q24" s="57">
        <f>'BAR BB| Open rates'!Q24*0.87*0.85</f>
        <v>39711.15</v>
      </c>
      <c r="R24" s="57">
        <f>'BAR BB| Open rates'!R24*0.87*0.85</f>
        <v>38232.15</v>
      </c>
      <c r="S24" s="57">
        <f>'BAR BB| Open rates'!S24*0.87*0.85</f>
        <v>39711.15</v>
      </c>
      <c r="T24" s="57">
        <f>'BAR BB| Open rates'!T24*0.87*0.85</f>
        <v>38232.15</v>
      </c>
      <c r="U24" s="57">
        <f>'BAR BB| Open rates'!U24*0.87*0.85</f>
        <v>39711.15</v>
      </c>
      <c r="V24" s="57">
        <f>'BAR BB| Open rates'!V24*0.87*0.85</f>
        <v>38232.15</v>
      </c>
      <c r="W24" s="57">
        <f>'BAR BB| Open rates'!W24*0.87*0.85</f>
        <v>39711.15</v>
      </c>
      <c r="X24" s="57">
        <f>'BAR BB| Open rates'!X24*0.87*0.85</f>
        <v>38232.15</v>
      </c>
      <c r="Y24" s="57">
        <f>'BAR BB| Open rates'!Y24*0.87*0.85</f>
        <v>39711.15</v>
      </c>
      <c r="Z24" s="57">
        <f>'BAR BB| Open rates'!Z24*0.87*0.85</f>
        <v>38232.15</v>
      </c>
      <c r="AA24" s="57">
        <f>'BAR BB| Open rates'!AA24*0.87*0.85</f>
        <v>39711.15</v>
      </c>
      <c r="AB24" s="57">
        <f>'BAR BB| Open rates'!AB24*0.87*0.85</f>
        <v>38232.15</v>
      </c>
      <c r="AC24" s="57">
        <f>'BAR BB| Open rates'!AC24*0.87*0.85</f>
        <v>39711.15</v>
      </c>
      <c r="AD24" s="57">
        <f>'BAR BB| Open rates'!AD24*0.87*0.85</f>
        <v>35126.25</v>
      </c>
      <c r="AE24" s="57">
        <f>'BAR BB| Open rates'!AE24*0.87*0.85</f>
        <v>36753.15</v>
      </c>
      <c r="AF24" s="57">
        <f>'BAR BB| Open rates'!AF24*0.87*0.85</f>
        <v>35126.25</v>
      </c>
      <c r="AG24" s="57">
        <f>'BAR BB| Open rates'!AG24*0.87*0.85</f>
        <v>32316.149999999998</v>
      </c>
      <c r="AH24" s="57">
        <f>'BAR BB| Open rates'!AH24*0.87*0.85</f>
        <v>32316.149999999998</v>
      </c>
      <c r="AI24" s="57">
        <f>'BAR BB| Open rates'!AI24*0.87*0.85</f>
        <v>30689.25</v>
      </c>
      <c r="AJ24" s="57">
        <f>'BAR BB| Open rates'!AJ24*0.87*0.85</f>
        <v>32316.149999999998</v>
      </c>
      <c r="AK24" s="57">
        <f>'BAR BB| Open rates'!AK24*0.87*0.85</f>
        <v>30689.25</v>
      </c>
      <c r="AL24" s="57">
        <f>'BAR BB| Open rates'!AL24*0.87*0.85</f>
        <v>32316.149999999998</v>
      </c>
      <c r="AM24" s="57">
        <f>'BAR BB| Open rates'!AM24*0.87*0.85</f>
        <v>30689.25</v>
      </c>
      <c r="AN24" s="57">
        <f>'BAR BB| Open rates'!AN24*0.87*0.85</f>
        <v>32316.149999999998</v>
      </c>
      <c r="AO24" s="57">
        <f>'BAR BB| Open rates'!AO24*0.87*0.85</f>
        <v>30689.25</v>
      </c>
      <c r="AP24" s="57">
        <f>'BAR BB| Open rates'!AP24*0.87*0.85</f>
        <v>29432.1</v>
      </c>
      <c r="AQ24" s="57">
        <f>'BAR BB| Open rates'!AQ24*0.87*0.85</f>
        <v>27953.1</v>
      </c>
      <c r="AR24" s="57">
        <f>'BAR BB| Open rates'!AR24*0.87*0.85</f>
        <v>29432.1</v>
      </c>
      <c r="AS24" s="57">
        <f>'BAR BB| Open rates'!AS24*0.87*0.85</f>
        <v>27953.1</v>
      </c>
      <c r="AT24" s="57">
        <f>'BAR BB| Open rates'!AT24*0.87*0.85</f>
        <v>29432.1</v>
      </c>
      <c r="AU24" s="57">
        <f>'BAR BB| Open rates'!AU24*0.87*0.85</f>
        <v>27953.1</v>
      </c>
      <c r="AV24" s="57">
        <f>'BAR BB| Open rates'!AV24*0.87*0.85</f>
        <v>29432.1</v>
      </c>
      <c r="AW24" s="57">
        <f>'BAR BB| Open rates'!AW24*0.87*0.85</f>
        <v>27953.1</v>
      </c>
      <c r="AX24" s="57">
        <f>'BAR BB| Open rates'!AX24*0.87*0.85</f>
        <v>29432.1</v>
      </c>
      <c r="AY24" s="57">
        <f>'BAR BB| Open rates'!AY24*0.87*0.85</f>
        <v>30689.25</v>
      </c>
      <c r="AZ24" s="57">
        <f>'BAR BB| Open rates'!AZ24*0.87*0.85</f>
        <v>32316.149999999998</v>
      </c>
      <c r="BA24" s="57">
        <f>'BAR BB| Open rates'!BA24*0.87*0.85</f>
        <v>27213.599999999999</v>
      </c>
      <c r="BB24" s="57">
        <f>'BAR BB| Open rates'!BB24*0.87*0.85</f>
        <v>25734.6</v>
      </c>
      <c r="BC24" s="57">
        <f>'BAR BB| Open rates'!BC24*0.87*0.85</f>
        <v>26474.1</v>
      </c>
      <c r="BD24" s="57">
        <f>'BAR BB| Open rates'!BD24*0.87*0.85</f>
        <v>25734.6</v>
      </c>
      <c r="BE24" s="57">
        <f>'BAR BB| Open rates'!BE24*0.87*0.85</f>
        <v>26474.1</v>
      </c>
      <c r="BF24" s="57">
        <f>'BAR BB| Open rates'!BF24*0.87*0.85</f>
        <v>25734.6</v>
      </c>
      <c r="BG24" s="57">
        <f>'BAR BB| Open rates'!BG24*0.87*0.85</f>
        <v>26474.1</v>
      </c>
      <c r="BH24" s="57">
        <f>'BAR BB| Open rates'!BH24*0.87*0.85</f>
        <v>25734.6</v>
      </c>
      <c r="BI24" s="57">
        <f>'BAR BB| Open rates'!BI24*0.87*0.85</f>
        <v>25734.6</v>
      </c>
      <c r="BJ24" s="57">
        <f>'BAR BB| Open rates'!BJ24*0.87*0.85</f>
        <v>26474.1</v>
      </c>
      <c r="BK24" s="57">
        <f>'BAR BB| Open rates'!BK24*0.87*0.85</f>
        <v>25734.6</v>
      </c>
      <c r="BL24" s="57">
        <f>'BAR BB| Open rates'!BL24*0.87*0.85</f>
        <v>26474.1</v>
      </c>
      <c r="BM24" s="57">
        <f>'BAR BB| Open rates'!BM24*0.87*0.85</f>
        <v>25734.6</v>
      </c>
      <c r="BN24" s="57">
        <f>'BAR BB| Open rates'!BN24*0.87*0.85</f>
        <v>26474.1</v>
      </c>
      <c r="BO24" s="57">
        <f>'BAR BB| Open rates'!BO24*0.87*0.85</f>
        <v>29210.25</v>
      </c>
      <c r="BP24" s="57">
        <f>'BAR BB| Open rates'!BP24*0.87*0.85</f>
        <v>30837.149999999998</v>
      </c>
    </row>
    <row r="25" spans="1:68" s="36" customFormat="1" ht="12" customHeight="1" x14ac:dyDescent="0.2">
      <c r="A25" s="237">
        <v>2</v>
      </c>
      <c r="B25" s="57">
        <f>'BAR BB| Open rates'!B25*0.87*0.85</f>
        <v>29432.1</v>
      </c>
      <c r="C25" s="57">
        <f>'BAR BB| Open rates'!C25*0.87*0.85</f>
        <v>28692.6</v>
      </c>
      <c r="D25" s="57">
        <f>'BAR BB| Open rates'!D25*0.87*0.85</f>
        <v>29432.1</v>
      </c>
      <c r="E25" s="57">
        <f>'BAR BB| Open rates'!E25*0.87*0.85</f>
        <v>28692.6</v>
      </c>
      <c r="F25" s="57">
        <f>'BAR BB| Open rates'!F25*0.87*0.85</f>
        <v>31428.75</v>
      </c>
      <c r="G25" s="57">
        <f>'BAR BB| Open rates'!G25*0.87*0.85</f>
        <v>29432.1</v>
      </c>
      <c r="H25" s="57">
        <f>'BAR BB| Open rates'!H25*0.87*0.85</f>
        <v>35348.1</v>
      </c>
      <c r="I25" s="57">
        <f>'BAR BB| Open rates'!I25*0.87*0.85</f>
        <v>40450.65</v>
      </c>
      <c r="J25" s="57">
        <f>'BAR BB| Open rates'!J25*0.87*0.85</f>
        <v>54575.1</v>
      </c>
      <c r="K25" s="57">
        <f>'BAR BB| Open rates'!K25*0.87*0.85</f>
        <v>37344.75</v>
      </c>
      <c r="L25" s="57">
        <f>'BAR BB| Open rates'!L25*0.87*0.85</f>
        <v>38971.65</v>
      </c>
      <c r="M25" s="57">
        <f>'BAR BB| Open rates'!M25*0.87*0.85</f>
        <v>37344.75</v>
      </c>
      <c r="N25" s="57">
        <f>'BAR BB| Open rates'!N25*0.87*0.85</f>
        <v>40450.65</v>
      </c>
      <c r="O25" s="57">
        <f>'BAR BB| Open rates'!O25*0.87*0.85</f>
        <v>41929.65</v>
      </c>
      <c r="P25" s="57">
        <f>'BAR BB| Open rates'!P25*0.87*0.85</f>
        <v>40450.65</v>
      </c>
      <c r="Q25" s="57">
        <f>'BAR BB| Open rates'!Q25*0.87*0.85</f>
        <v>41929.65</v>
      </c>
      <c r="R25" s="57">
        <f>'BAR BB| Open rates'!R25*0.87*0.85</f>
        <v>40450.65</v>
      </c>
      <c r="S25" s="57">
        <f>'BAR BB| Open rates'!S25*0.87*0.85</f>
        <v>41929.65</v>
      </c>
      <c r="T25" s="57">
        <f>'BAR BB| Open rates'!T25*0.87*0.85</f>
        <v>40450.65</v>
      </c>
      <c r="U25" s="57">
        <f>'BAR BB| Open rates'!U25*0.87*0.85</f>
        <v>41929.65</v>
      </c>
      <c r="V25" s="57">
        <f>'BAR BB| Open rates'!V25*0.87*0.85</f>
        <v>40450.65</v>
      </c>
      <c r="W25" s="57">
        <f>'BAR BB| Open rates'!W25*0.87*0.85</f>
        <v>41929.65</v>
      </c>
      <c r="X25" s="57">
        <f>'BAR BB| Open rates'!X25*0.87*0.85</f>
        <v>40450.65</v>
      </c>
      <c r="Y25" s="57">
        <f>'BAR BB| Open rates'!Y25*0.87*0.85</f>
        <v>41929.65</v>
      </c>
      <c r="Z25" s="57">
        <f>'BAR BB| Open rates'!Z25*0.87*0.85</f>
        <v>40450.65</v>
      </c>
      <c r="AA25" s="57">
        <f>'BAR BB| Open rates'!AA25*0.87*0.85</f>
        <v>41929.65</v>
      </c>
      <c r="AB25" s="57">
        <f>'BAR BB| Open rates'!AB25*0.87*0.85</f>
        <v>40450.65</v>
      </c>
      <c r="AC25" s="57">
        <f>'BAR BB| Open rates'!AC25*0.87*0.85</f>
        <v>41929.65</v>
      </c>
      <c r="AD25" s="57">
        <f>'BAR BB| Open rates'!AD25*0.87*0.85</f>
        <v>37344.75</v>
      </c>
      <c r="AE25" s="57">
        <f>'BAR BB| Open rates'!AE25*0.87*0.85</f>
        <v>38971.65</v>
      </c>
      <c r="AF25" s="57">
        <f>'BAR BB| Open rates'!AF25*0.87*0.85</f>
        <v>37344.75</v>
      </c>
      <c r="AG25" s="57">
        <f>'BAR BB| Open rates'!AG25*0.87*0.85</f>
        <v>34534.65</v>
      </c>
      <c r="AH25" s="57">
        <f>'BAR BB| Open rates'!AH25*0.87*0.85</f>
        <v>34534.65</v>
      </c>
      <c r="AI25" s="57">
        <f>'BAR BB| Open rates'!AI25*0.87*0.85</f>
        <v>32907.75</v>
      </c>
      <c r="AJ25" s="57">
        <f>'BAR BB| Open rates'!AJ25*0.87*0.85</f>
        <v>34534.65</v>
      </c>
      <c r="AK25" s="57">
        <f>'BAR BB| Open rates'!AK25*0.87*0.85</f>
        <v>32907.75</v>
      </c>
      <c r="AL25" s="57">
        <f>'BAR BB| Open rates'!AL25*0.87*0.85</f>
        <v>34534.65</v>
      </c>
      <c r="AM25" s="57">
        <f>'BAR BB| Open rates'!AM25*0.87*0.85</f>
        <v>32907.75</v>
      </c>
      <c r="AN25" s="57">
        <f>'BAR BB| Open rates'!AN25*0.87*0.85</f>
        <v>34534.65</v>
      </c>
      <c r="AO25" s="57">
        <f>'BAR BB| Open rates'!AO25*0.87*0.85</f>
        <v>32907.75</v>
      </c>
      <c r="AP25" s="57">
        <f>'BAR BB| Open rates'!AP25*0.87*0.85</f>
        <v>31650.6</v>
      </c>
      <c r="AQ25" s="57">
        <f>'BAR BB| Open rates'!AQ25*0.87*0.85</f>
        <v>30171.599999999999</v>
      </c>
      <c r="AR25" s="57">
        <f>'BAR BB| Open rates'!AR25*0.87*0.85</f>
        <v>31650.6</v>
      </c>
      <c r="AS25" s="57">
        <f>'BAR BB| Open rates'!AS25*0.87*0.85</f>
        <v>30171.599999999999</v>
      </c>
      <c r="AT25" s="57">
        <f>'BAR BB| Open rates'!AT25*0.87*0.85</f>
        <v>31650.6</v>
      </c>
      <c r="AU25" s="57">
        <f>'BAR BB| Open rates'!AU25*0.87*0.85</f>
        <v>30171.599999999999</v>
      </c>
      <c r="AV25" s="57">
        <f>'BAR BB| Open rates'!AV25*0.87*0.85</f>
        <v>31650.6</v>
      </c>
      <c r="AW25" s="57">
        <f>'BAR BB| Open rates'!AW25*0.87*0.85</f>
        <v>30171.599999999999</v>
      </c>
      <c r="AX25" s="57">
        <f>'BAR BB| Open rates'!AX25*0.87*0.85</f>
        <v>31650.6</v>
      </c>
      <c r="AY25" s="57">
        <f>'BAR BB| Open rates'!AY25*0.87*0.85</f>
        <v>32907.75</v>
      </c>
      <c r="AZ25" s="57">
        <f>'BAR BB| Open rates'!AZ25*0.87*0.85</f>
        <v>34534.65</v>
      </c>
      <c r="BA25" s="57">
        <f>'BAR BB| Open rates'!BA25*0.87*0.85</f>
        <v>29432.1</v>
      </c>
      <c r="BB25" s="57">
        <f>'BAR BB| Open rates'!BB25*0.87*0.85</f>
        <v>27953.1</v>
      </c>
      <c r="BC25" s="57">
        <f>'BAR BB| Open rates'!BC25*0.87*0.85</f>
        <v>28692.6</v>
      </c>
      <c r="BD25" s="57">
        <f>'BAR BB| Open rates'!BD25*0.87*0.85</f>
        <v>27953.1</v>
      </c>
      <c r="BE25" s="57">
        <f>'BAR BB| Open rates'!BE25*0.87*0.85</f>
        <v>28692.6</v>
      </c>
      <c r="BF25" s="57">
        <f>'BAR BB| Open rates'!BF25*0.87*0.85</f>
        <v>27953.1</v>
      </c>
      <c r="BG25" s="57">
        <f>'BAR BB| Open rates'!BG25*0.87*0.85</f>
        <v>28692.6</v>
      </c>
      <c r="BH25" s="57">
        <f>'BAR BB| Open rates'!BH25*0.87*0.85</f>
        <v>27953.1</v>
      </c>
      <c r="BI25" s="57">
        <f>'BAR BB| Open rates'!BI25*0.87*0.85</f>
        <v>27953.1</v>
      </c>
      <c r="BJ25" s="57">
        <f>'BAR BB| Open rates'!BJ25*0.87*0.85</f>
        <v>28692.6</v>
      </c>
      <c r="BK25" s="57">
        <f>'BAR BB| Open rates'!BK25*0.87*0.85</f>
        <v>27953.1</v>
      </c>
      <c r="BL25" s="57">
        <f>'BAR BB| Open rates'!BL25*0.87*0.85</f>
        <v>28692.6</v>
      </c>
      <c r="BM25" s="57">
        <f>'BAR BB| Open rates'!BM25*0.87*0.85</f>
        <v>27953.1</v>
      </c>
      <c r="BN25" s="57">
        <f>'BAR BB| Open rates'!BN25*0.87*0.85</f>
        <v>28692.6</v>
      </c>
      <c r="BO25" s="57">
        <f>'BAR BB| Open rates'!BO25*0.87*0.85</f>
        <v>31428.75</v>
      </c>
      <c r="BP25" s="57">
        <f>'BAR BB| Open rates'!BP25*0.87*0.85</f>
        <v>33055.65</v>
      </c>
    </row>
    <row r="26" spans="1:68" s="36" customFormat="1" ht="12" customHeight="1" x14ac:dyDescent="0.2">
      <c r="A26" s="237">
        <v>3</v>
      </c>
      <c r="B26" s="57">
        <f>'BAR BB| Open rates'!B26*0.87*0.85</f>
        <v>31650.6</v>
      </c>
      <c r="C26" s="57">
        <f>'BAR BB| Open rates'!C26*0.87*0.85</f>
        <v>30911.1</v>
      </c>
      <c r="D26" s="57">
        <f>'BAR BB| Open rates'!D26*0.87*0.85</f>
        <v>31650.6</v>
      </c>
      <c r="E26" s="57">
        <f>'BAR BB| Open rates'!E26*0.87*0.85</f>
        <v>30911.1</v>
      </c>
      <c r="F26" s="57">
        <f>'BAR BB| Open rates'!F26*0.87*0.85</f>
        <v>33647.25</v>
      </c>
      <c r="G26" s="57">
        <f>'BAR BB| Open rates'!G26*0.87*0.85</f>
        <v>31650.6</v>
      </c>
      <c r="H26" s="57">
        <f>'BAR BB| Open rates'!H26*0.87*0.85</f>
        <v>37566.6</v>
      </c>
      <c r="I26" s="57">
        <f>'BAR BB| Open rates'!I26*0.87*0.85</f>
        <v>42669.15</v>
      </c>
      <c r="J26" s="57">
        <f>'BAR BB| Open rates'!J26*0.87*0.85</f>
        <v>56793.599999999999</v>
      </c>
      <c r="K26" s="57">
        <f>'BAR BB| Open rates'!K26*0.87*0.85</f>
        <v>39563.25</v>
      </c>
      <c r="L26" s="57">
        <f>'BAR BB| Open rates'!L26*0.87*0.85</f>
        <v>41190.15</v>
      </c>
      <c r="M26" s="57">
        <f>'BAR BB| Open rates'!M26*0.87*0.85</f>
        <v>39563.25</v>
      </c>
      <c r="N26" s="57">
        <f>'BAR BB| Open rates'!N26*0.87*0.85</f>
        <v>42669.15</v>
      </c>
      <c r="O26" s="57">
        <f>'BAR BB| Open rates'!O26*0.87*0.85</f>
        <v>44148.15</v>
      </c>
      <c r="P26" s="57">
        <f>'BAR BB| Open rates'!P26*0.87*0.85</f>
        <v>42669.15</v>
      </c>
      <c r="Q26" s="57">
        <f>'BAR BB| Open rates'!Q26*0.87*0.85</f>
        <v>44148.15</v>
      </c>
      <c r="R26" s="57">
        <f>'BAR BB| Open rates'!R26*0.87*0.85</f>
        <v>42669.15</v>
      </c>
      <c r="S26" s="57">
        <f>'BAR BB| Open rates'!S26*0.87*0.85</f>
        <v>44148.15</v>
      </c>
      <c r="T26" s="57">
        <f>'BAR BB| Open rates'!T26*0.87*0.85</f>
        <v>42669.15</v>
      </c>
      <c r="U26" s="57">
        <f>'BAR BB| Open rates'!U26*0.87*0.85</f>
        <v>44148.15</v>
      </c>
      <c r="V26" s="57">
        <f>'BAR BB| Open rates'!V26*0.87*0.85</f>
        <v>42669.15</v>
      </c>
      <c r="W26" s="57">
        <f>'BAR BB| Open rates'!W26*0.87*0.85</f>
        <v>44148.15</v>
      </c>
      <c r="X26" s="57">
        <f>'BAR BB| Open rates'!X26*0.87*0.85</f>
        <v>42669.15</v>
      </c>
      <c r="Y26" s="57">
        <f>'BAR BB| Open rates'!Y26*0.87*0.85</f>
        <v>44148.15</v>
      </c>
      <c r="Z26" s="57">
        <f>'BAR BB| Open rates'!Z26*0.87*0.85</f>
        <v>42669.15</v>
      </c>
      <c r="AA26" s="57">
        <f>'BAR BB| Open rates'!AA26*0.87*0.85</f>
        <v>44148.15</v>
      </c>
      <c r="AB26" s="57">
        <f>'BAR BB| Open rates'!AB26*0.87*0.85</f>
        <v>42669.15</v>
      </c>
      <c r="AC26" s="57">
        <f>'BAR BB| Open rates'!AC26*0.87*0.85</f>
        <v>44148.15</v>
      </c>
      <c r="AD26" s="57">
        <f>'BAR BB| Open rates'!AD26*0.87*0.85</f>
        <v>39563.25</v>
      </c>
      <c r="AE26" s="57">
        <f>'BAR BB| Open rates'!AE26*0.87*0.85</f>
        <v>41190.15</v>
      </c>
      <c r="AF26" s="57">
        <f>'BAR BB| Open rates'!AF26*0.87*0.85</f>
        <v>39563.25</v>
      </c>
      <c r="AG26" s="57">
        <f>'BAR BB| Open rates'!AG26*0.87*0.85</f>
        <v>36753.15</v>
      </c>
      <c r="AH26" s="57">
        <f>'BAR BB| Open rates'!AH26*0.87*0.85</f>
        <v>36753.15</v>
      </c>
      <c r="AI26" s="57">
        <f>'BAR BB| Open rates'!AI26*0.87*0.85</f>
        <v>35126.25</v>
      </c>
      <c r="AJ26" s="57">
        <f>'BAR BB| Open rates'!AJ26*0.87*0.85</f>
        <v>36753.15</v>
      </c>
      <c r="AK26" s="57">
        <f>'BAR BB| Open rates'!AK26*0.87*0.85</f>
        <v>35126.25</v>
      </c>
      <c r="AL26" s="57">
        <f>'BAR BB| Open rates'!AL26*0.87*0.85</f>
        <v>36753.15</v>
      </c>
      <c r="AM26" s="57">
        <f>'BAR BB| Open rates'!AM26*0.87*0.85</f>
        <v>35126.25</v>
      </c>
      <c r="AN26" s="57">
        <f>'BAR BB| Open rates'!AN26*0.87*0.85</f>
        <v>36753.15</v>
      </c>
      <c r="AO26" s="57">
        <f>'BAR BB| Open rates'!AO26*0.87*0.85</f>
        <v>35126.25</v>
      </c>
      <c r="AP26" s="57">
        <f>'BAR BB| Open rates'!AP26*0.87*0.85</f>
        <v>33869.1</v>
      </c>
      <c r="AQ26" s="57">
        <f>'BAR BB| Open rates'!AQ26*0.87*0.85</f>
        <v>32390.1</v>
      </c>
      <c r="AR26" s="57">
        <f>'BAR BB| Open rates'!AR26*0.87*0.85</f>
        <v>33869.1</v>
      </c>
      <c r="AS26" s="57">
        <f>'BAR BB| Open rates'!AS26*0.87*0.85</f>
        <v>32390.1</v>
      </c>
      <c r="AT26" s="57">
        <f>'BAR BB| Open rates'!AT26*0.87*0.85</f>
        <v>33869.1</v>
      </c>
      <c r="AU26" s="57">
        <f>'BAR BB| Open rates'!AU26*0.87*0.85</f>
        <v>32390.1</v>
      </c>
      <c r="AV26" s="57">
        <f>'BAR BB| Open rates'!AV26*0.87*0.85</f>
        <v>33869.1</v>
      </c>
      <c r="AW26" s="57">
        <f>'BAR BB| Open rates'!AW26*0.87*0.85</f>
        <v>32390.1</v>
      </c>
      <c r="AX26" s="57">
        <f>'BAR BB| Open rates'!AX26*0.87*0.85</f>
        <v>33869.1</v>
      </c>
      <c r="AY26" s="57">
        <f>'BAR BB| Open rates'!AY26*0.87*0.85</f>
        <v>35126.25</v>
      </c>
      <c r="AZ26" s="57">
        <f>'BAR BB| Open rates'!AZ26*0.87*0.85</f>
        <v>36753.15</v>
      </c>
      <c r="BA26" s="57">
        <f>'BAR BB| Open rates'!BA26*0.87*0.85</f>
        <v>31650.6</v>
      </c>
      <c r="BB26" s="57">
        <f>'BAR BB| Open rates'!BB26*0.87*0.85</f>
        <v>30171.599999999999</v>
      </c>
      <c r="BC26" s="57">
        <f>'BAR BB| Open rates'!BC26*0.87*0.85</f>
        <v>30911.1</v>
      </c>
      <c r="BD26" s="57">
        <f>'BAR BB| Open rates'!BD26*0.87*0.85</f>
        <v>30171.599999999999</v>
      </c>
      <c r="BE26" s="57">
        <f>'BAR BB| Open rates'!BE26*0.87*0.85</f>
        <v>30911.1</v>
      </c>
      <c r="BF26" s="57">
        <f>'BAR BB| Open rates'!BF26*0.87*0.85</f>
        <v>30171.599999999999</v>
      </c>
      <c r="BG26" s="57">
        <f>'BAR BB| Open rates'!BG26*0.87*0.85</f>
        <v>30911.1</v>
      </c>
      <c r="BH26" s="57">
        <f>'BAR BB| Open rates'!BH26*0.87*0.85</f>
        <v>30171.599999999999</v>
      </c>
      <c r="BI26" s="57">
        <f>'BAR BB| Open rates'!BI26*0.87*0.85</f>
        <v>30171.599999999999</v>
      </c>
      <c r="BJ26" s="57">
        <f>'BAR BB| Open rates'!BJ26*0.87*0.85</f>
        <v>30911.1</v>
      </c>
      <c r="BK26" s="57">
        <f>'BAR BB| Open rates'!BK26*0.87*0.85</f>
        <v>30171.599999999999</v>
      </c>
      <c r="BL26" s="57">
        <f>'BAR BB| Open rates'!BL26*0.87*0.85</f>
        <v>30911.1</v>
      </c>
      <c r="BM26" s="57">
        <f>'BAR BB| Open rates'!BM26*0.87*0.85</f>
        <v>30171.599999999999</v>
      </c>
      <c r="BN26" s="57">
        <f>'BAR BB| Open rates'!BN26*0.87*0.85</f>
        <v>30911.1</v>
      </c>
      <c r="BO26" s="57">
        <f>'BAR BB| Open rates'!BO26*0.87*0.85</f>
        <v>33647.25</v>
      </c>
      <c r="BP26" s="57">
        <f>'BAR BB| Open rates'!BP26*0.87*0.85</f>
        <v>35274.15</v>
      </c>
    </row>
    <row r="27" spans="1:68" s="36" customFormat="1" ht="12" customHeight="1" x14ac:dyDescent="0.2">
      <c r="A27" s="237">
        <v>4</v>
      </c>
      <c r="B27" s="57">
        <f>'BAR BB| Open rates'!B27*0.87*0.85</f>
        <v>33869.1</v>
      </c>
      <c r="C27" s="57">
        <f>'BAR BB| Open rates'!C27*0.87*0.85</f>
        <v>33129.599999999999</v>
      </c>
      <c r="D27" s="57">
        <f>'BAR BB| Open rates'!D27*0.87*0.85</f>
        <v>33869.1</v>
      </c>
      <c r="E27" s="57">
        <f>'BAR BB| Open rates'!E27*0.87*0.85</f>
        <v>33129.599999999999</v>
      </c>
      <c r="F27" s="57">
        <f>'BAR BB| Open rates'!F27*0.87*0.85</f>
        <v>35865.75</v>
      </c>
      <c r="G27" s="57">
        <f>'BAR BB| Open rates'!G27*0.87*0.85</f>
        <v>33869.1</v>
      </c>
      <c r="H27" s="57">
        <f>'BAR BB| Open rates'!H27*0.87*0.85</f>
        <v>39785.1</v>
      </c>
      <c r="I27" s="57">
        <f>'BAR BB| Open rates'!I27*0.87*0.85</f>
        <v>44887.65</v>
      </c>
      <c r="J27" s="57">
        <f>'BAR BB| Open rates'!J27*0.87*0.85</f>
        <v>59012.1</v>
      </c>
      <c r="K27" s="57">
        <f>'BAR BB| Open rates'!K27*0.87*0.85</f>
        <v>41781.75</v>
      </c>
      <c r="L27" s="57">
        <f>'BAR BB| Open rates'!L27*0.87*0.85</f>
        <v>43408.65</v>
      </c>
      <c r="M27" s="57">
        <f>'BAR BB| Open rates'!M27*0.87*0.85</f>
        <v>41781.75</v>
      </c>
      <c r="N27" s="57">
        <f>'BAR BB| Open rates'!N27*0.87*0.85</f>
        <v>44887.65</v>
      </c>
      <c r="O27" s="57">
        <f>'BAR BB| Open rates'!O27*0.87*0.85</f>
        <v>46366.65</v>
      </c>
      <c r="P27" s="57">
        <f>'BAR BB| Open rates'!P27*0.87*0.85</f>
        <v>44887.65</v>
      </c>
      <c r="Q27" s="57">
        <f>'BAR BB| Open rates'!Q27*0.87*0.85</f>
        <v>46366.65</v>
      </c>
      <c r="R27" s="57">
        <f>'BAR BB| Open rates'!R27*0.87*0.85</f>
        <v>44887.65</v>
      </c>
      <c r="S27" s="57">
        <f>'BAR BB| Open rates'!S27*0.87*0.85</f>
        <v>46366.65</v>
      </c>
      <c r="T27" s="57">
        <f>'BAR BB| Open rates'!T27*0.87*0.85</f>
        <v>44887.65</v>
      </c>
      <c r="U27" s="57">
        <f>'BAR BB| Open rates'!U27*0.87*0.85</f>
        <v>46366.65</v>
      </c>
      <c r="V27" s="57">
        <f>'BAR BB| Open rates'!V27*0.87*0.85</f>
        <v>44887.65</v>
      </c>
      <c r="W27" s="57">
        <f>'BAR BB| Open rates'!W27*0.87*0.85</f>
        <v>46366.65</v>
      </c>
      <c r="X27" s="57">
        <f>'BAR BB| Open rates'!X27*0.87*0.85</f>
        <v>44887.65</v>
      </c>
      <c r="Y27" s="57">
        <f>'BAR BB| Open rates'!Y27*0.87*0.85</f>
        <v>46366.65</v>
      </c>
      <c r="Z27" s="57">
        <f>'BAR BB| Open rates'!Z27*0.87*0.85</f>
        <v>44887.65</v>
      </c>
      <c r="AA27" s="57">
        <f>'BAR BB| Open rates'!AA27*0.87*0.85</f>
        <v>46366.65</v>
      </c>
      <c r="AB27" s="57">
        <f>'BAR BB| Open rates'!AB27*0.87*0.85</f>
        <v>44887.65</v>
      </c>
      <c r="AC27" s="57">
        <f>'BAR BB| Open rates'!AC27*0.87*0.85</f>
        <v>46366.65</v>
      </c>
      <c r="AD27" s="57">
        <f>'BAR BB| Open rates'!AD27*0.87*0.85</f>
        <v>41781.75</v>
      </c>
      <c r="AE27" s="57">
        <f>'BAR BB| Open rates'!AE27*0.87*0.85</f>
        <v>43408.65</v>
      </c>
      <c r="AF27" s="57">
        <f>'BAR BB| Open rates'!AF27*0.87*0.85</f>
        <v>41781.75</v>
      </c>
      <c r="AG27" s="57">
        <f>'BAR BB| Open rates'!AG27*0.87*0.85</f>
        <v>38971.65</v>
      </c>
      <c r="AH27" s="57">
        <f>'BAR BB| Open rates'!AH27*0.87*0.85</f>
        <v>38971.65</v>
      </c>
      <c r="AI27" s="57">
        <f>'BAR BB| Open rates'!AI27*0.87*0.85</f>
        <v>37344.75</v>
      </c>
      <c r="AJ27" s="57">
        <f>'BAR BB| Open rates'!AJ27*0.87*0.85</f>
        <v>38971.65</v>
      </c>
      <c r="AK27" s="57">
        <f>'BAR BB| Open rates'!AK27*0.87*0.85</f>
        <v>37344.75</v>
      </c>
      <c r="AL27" s="57">
        <f>'BAR BB| Open rates'!AL27*0.87*0.85</f>
        <v>38971.65</v>
      </c>
      <c r="AM27" s="57">
        <f>'BAR BB| Open rates'!AM27*0.87*0.85</f>
        <v>37344.75</v>
      </c>
      <c r="AN27" s="57">
        <f>'BAR BB| Open rates'!AN27*0.87*0.85</f>
        <v>38971.65</v>
      </c>
      <c r="AO27" s="57">
        <f>'BAR BB| Open rates'!AO27*0.87*0.85</f>
        <v>37344.75</v>
      </c>
      <c r="AP27" s="57">
        <f>'BAR BB| Open rates'!AP27*0.87*0.85</f>
        <v>36087.599999999999</v>
      </c>
      <c r="AQ27" s="57">
        <f>'BAR BB| Open rates'!AQ27*0.87*0.85</f>
        <v>34608.6</v>
      </c>
      <c r="AR27" s="57">
        <f>'BAR BB| Open rates'!AR27*0.87*0.85</f>
        <v>36087.599999999999</v>
      </c>
      <c r="AS27" s="57">
        <f>'BAR BB| Open rates'!AS27*0.87*0.85</f>
        <v>34608.6</v>
      </c>
      <c r="AT27" s="57">
        <f>'BAR BB| Open rates'!AT27*0.87*0.85</f>
        <v>36087.599999999999</v>
      </c>
      <c r="AU27" s="57">
        <f>'BAR BB| Open rates'!AU27*0.87*0.85</f>
        <v>34608.6</v>
      </c>
      <c r="AV27" s="57">
        <f>'BAR BB| Open rates'!AV27*0.87*0.85</f>
        <v>36087.599999999999</v>
      </c>
      <c r="AW27" s="57">
        <f>'BAR BB| Open rates'!AW27*0.87*0.85</f>
        <v>34608.6</v>
      </c>
      <c r="AX27" s="57">
        <f>'BAR BB| Open rates'!AX27*0.87*0.85</f>
        <v>36087.599999999999</v>
      </c>
      <c r="AY27" s="57">
        <f>'BAR BB| Open rates'!AY27*0.87*0.85</f>
        <v>37344.75</v>
      </c>
      <c r="AZ27" s="57">
        <f>'BAR BB| Open rates'!AZ27*0.87*0.85</f>
        <v>38971.65</v>
      </c>
      <c r="BA27" s="57">
        <f>'BAR BB| Open rates'!BA27*0.87*0.85</f>
        <v>33869.1</v>
      </c>
      <c r="BB27" s="57">
        <f>'BAR BB| Open rates'!BB27*0.87*0.85</f>
        <v>32390.1</v>
      </c>
      <c r="BC27" s="57">
        <f>'BAR BB| Open rates'!BC27*0.87*0.85</f>
        <v>33129.599999999999</v>
      </c>
      <c r="BD27" s="57">
        <f>'BAR BB| Open rates'!BD27*0.87*0.85</f>
        <v>32390.1</v>
      </c>
      <c r="BE27" s="57">
        <f>'BAR BB| Open rates'!BE27*0.87*0.85</f>
        <v>33129.599999999999</v>
      </c>
      <c r="BF27" s="57">
        <f>'BAR BB| Open rates'!BF27*0.87*0.85</f>
        <v>32390.1</v>
      </c>
      <c r="BG27" s="57">
        <f>'BAR BB| Open rates'!BG27*0.87*0.85</f>
        <v>33129.599999999999</v>
      </c>
      <c r="BH27" s="57">
        <f>'BAR BB| Open rates'!BH27*0.87*0.85</f>
        <v>32390.1</v>
      </c>
      <c r="BI27" s="57">
        <f>'BAR BB| Open rates'!BI27*0.87*0.85</f>
        <v>32390.1</v>
      </c>
      <c r="BJ27" s="57">
        <f>'BAR BB| Open rates'!BJ27*0.87*0.85</f>
        <v>33129.599999999999</v>
      </c>
      <c r="BK27" s="57">
        <f>'BAR BB| Open rates'!BK27*0.87*0.85</f>
        <v>32390.1</v>
      </c>
      <c r="BL27" s="57">
        <f>'BAR BB| Open rates'!BL27*0.87*0.85</f>
        <v>33129.599999999999</v>
      </c>
      <c r="BM27" s="57">
        <f>'BAR BB| Open rates'!BM27*0.87*0.85</f>
        <v>32390.1</v>
      </c>
      <c r="BN27" s="57">
        <f>'BAR BB| Open rates'!BN27*0.87*0.85</f>
        <v>33129.599999999999</v>
      </c>
      <c r="BO27" s="57">
        <f>'BAR BB| Open rates'!BO27*0.87*0.85</f>
        <v>35865.75</v>
      </c>
      <c r="BP27" s="57">
        <f>'BAR BB| Open rates'!BP27*0.87*0.85</f>
        <v>37492.65</v>
      </c>
    </row>
    <row r="28" spans="1:68"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rates'!B29*0.87*0.85</f>
        <v>29432.1</v>
      </c>
      <c r="C29" s="57">
        <f>'BAR BB| Open rates'!C29*0.87*0.85</f>
        <v>28692.6</v>
      </c>
      <c r="D29" s="57">
        <f>'BAR BB| Open rates'!D29*0.87*0.85</f>
        <v>29432.1</v>
      </c>
      <c r="E29" s="57">
        <f>'BAR BB| Open rates'!E29*0.87*0.85</f>
        <v>28692.6</v>
      </c>
      <c r="F29" s="57">
        <f>'BAR BB| Open rates'!F29*0.87*0.85</f>
        <v>31428.75</v>
      </c>
      <c r="G29" s="57">
        <f>'BAR BB| Open rates'!G29*0.87*0.85</f>
        <v>29432.1</v>
      </c>
      <c r="H29" s="57">
        <f>'BAR BB| Open rates'!H29*0.87*0.85</f>
        <v>34608.6</v>
      </c>
      <c r="I29" s="57">
        <f>'BAR BB| Open rates'!I29*0.87*0.85</f>
        <v>39711.15</v>
      </c>
      <c r="J29" s="57">
        <f>'BAR BB| Open rates'!J29*0.87*0.85</f>
        <v>53835.6</v>
      </c>
      <c r="K29" s="57">
        <f>'BAR BB| Open rates'!K29*0.87*0.85</f>
        <v>36605.25</v>
      </c>
      <c r="L29" s="57">
        <f>'BAR BB| Open rates'!L29*0.87*0.85</f>
        <v>38232.15</v>
      </c>
      <c r="M29" s="57">
        <f>'BAR BB| Open rates'!M29*0.87*0.85</f>
        <v>36605.25</v>
      </c>
      <c r="N29" s="57">
        <f>'BAR BB| Open rates'!N29*0.87*0.85</f>
        <v>39711.15</v>
      </c>
      <c r="O29" s="57">
        <f>'BAR BB| Open rates'!O29*0.87*0.85</f>
        <v>41190.15</v>
      </c>
      <c r="P29" s="57">
        <f>'BAR BB| Open rates'!P29*0.87*0.85</f>
        <v>39711.15</v>
      </c>
      <c r="Q29" s="57">
        <f>'BAR BB| Open rates'!Q29*0.87*0.85</f>
        <v>41190.15</v>
      </c>
      <c r="R29" s="57">
        <f>'BAR BB| Open rates'!R29*0.87*0.85</f>
        <v>39711.15</v>
      </c>
      <c r="S29" s="57">
        <f>'BAR BB| Open rates'!S29*0.87*0.85</f>
        <v>41190.15</v>
      </c>
      <c r="T29" s="57">
        <f>'BAR BB| Open rates'!T29*0.87*0.85</f>
        <v>39711.15</v>
      </c>
      <c r="U29" s="57">
        <f>'BAR BB| Open rates'!U29*0.87*0.85</f>
        <v>41190.15</v>
      </c>
      <c r="V29" s="57">
        <f>'BAR BB| Open rates'!V29*0.87*0.85</f>
        <v>39711.15</v>
      </c>
      <c r="W29" s="57">
        <f>'BAR BB| Open rates'!W29*0.87*0.85</f>
        <v>41190.15</v>
      </c>
      <c r="X29" s="57">
        <f>'BAR BB| Open rates'!X29*0.87*0.85</f>
        <v>39711.15</v>
      </c>
      <c r="Y29" s="57">
        <f>'BAR BB| Open rates'!Y29*0.87*0.85</f>
        <v>41190.15</v>
      </c>
      <c r="Z29" s="57">
        <f>'BAR BB| Open rates'!Z29*0.87*0.85</f>
        <v>39711.15</v>
      </c>
      <c r="AA29" s="57">
        <f>'BAR BB| Open rates'!AA29*0.87*0.85</f>
        <v>41190.15</v>
      </c>
      <c r="AB29" s="57">
        <f>'BAR BB| Open rates'!AB29*0.87*0.85</f>
        <v>39711.15</v>
      </c>
      <c r="AC29" s="57">
        <f>'BAR BB| Open rates'!AC29*0.87*0.85</f>
        <v>41190.15</v>
      </c>
      <c r="AD29" s="57">
        <f>'BAR BB| Open rates'!AD29*0.87*0.85</f>
        <v>36605.25</v>
      </c>
      <c r="AE29" s="57">
        <f>'BAR BB| Open rates'!AE29*0.87*0.85</f>
        <v>38232.15</v>
      </c>
      <c r="AF29" s="57">
        <f>'BAR BB| Open rates'!AF29*0.87*0.85</f>
        <v>36605.25</v>
      </c>
      <c r="AG29" s="57">
        <f>'BAR BB| Open rates'!AG29*0.87*0.85</f>
        <v>35274.15</v>
      </c>
      <c r="AH29" s="57">
        <f>'BAR BB| Open rates'!AH29*0.87*0.85</f>
        <v>35274.15</v>
      </c>
      <c r="AI29" s="57">
        <f>'BAR BB| Open rates'!AI29*0.87*0.85</f>
        <v>33647.25</v>
      </c>
      <c r="AJ29" s="57">
        <f>'BAR BB| Open rates'!AJ29*0.87*0.85</f>
        <v>35274.15</v>
      </c>
      <c r="AK29" s="57">
        <f>'BAR BB| Open rates'!AK29*0.87*0.85</f>
        <v>33647.25</v>
      </c>
      <c r="AL29" s="57">
        <f>'BAR BB| Open rates'!AL29*0.87*0.85</f>
        <v>35274.15</v>
      </c>
      <c r="AM29" s="57">
        <f>'BAR BB| Open rates'!AM29*0.87*0.85</f>
        <v>33647.25</v>
      </c>
      <c r="AN29" s="57">
        <f>'BAR BB| Open rates'!AN29*0.87*0.85</f>
        <v>35274.15</v>
      </c>
      <c r="AO29" s="57">
        <f>'BAR BB| Open rates'!AO29*0.87*0.85</f>
        <v>33647.25</v>
      </c>
      <c r="AP29" s="57">
        <f>'BAR BB| Open rates'!AP29*0.87*0.85</f>
        <v>30911.1</v>
      </c>
      <c r="AQ29" s="57">
        <f>'BAR BB| Open rates'!AQ29*0.87*0.85</f>
        <v>29432.1</v>
      </c>
      <c r="AR29" s="57">
        <f>'BAR BB| Open rates'!AR29*0.87*0.85</f>
        <v>30911.1</v>
      </c>
      <c r="AS29" s="57">
        <f>'BAR BB| Open rates'!AS29*0.87*0.85</f>
        <v>29432.1</v>
      </c>
      <c r="AT29" s="57">
        <f>'BAR BB| Open rates'!AT29*0.87*0.85</f>
        <v>30911.1</v>
      </c>
      <c r="AU29" s="57">
        <f>'BAR BB| Open rates'!AU29*0.87*0.85</f>
        <v>29432.1</v>
      </c>
      <c r="AV29" s="57">
        <f>'BAR BB| Open rates'!AV29*0.87*0.85</f>
        <v>30911.1</v>
      </c>
      <c r="AW29" s="57">
        <f>'BAR BB| Open rates'!AW29*0.87*0.85</f>
        <v>29432.1</v>
      </c>
      <c r="AX29" s="57">
        <f>'BAR BB| Open rates'!AX29*0.87*0.85</f>
        <v>30911.1</v>
      </c>
      <c r="AY29" s="57">
        <f>'BAR BB| Open rates'!AY29*0.87*0.85</f>
        <v>32168.25</v>
      </c>
      <c r="AZ29" s="57">
        <f>'BAR BB| Open rates'!AZ29*0.87*0.85</f>
        <v>33795.15</v>
      </c>
      <c r="BA29" s="57">
        <f>'BAR BB| Open rates'!BA29*0.87*0.85</f>
        <v>28692.6</v>
      </c>
      <c r="BB29" s="57">
        <f>'BAR BB| Open rates'!BB29*0.87*0.85</f>
        <v>27953.1</v>
      </c>
      <c r="BC29" s="57">
        <f>'BAR BB| Open rates'!BC29*0.87*0.85</f>
        <v>28692.6</v>
      </c>
      <c r="BD29" s="57">
        <f>'BAR BB| Open rates'!BD29*0.87*0.85</f>
        <v>27953.1</v>
      </c>
      <c r="BE29" s="57">
        <f>'BAR BB| Open rates'!BE29*0.87*0.85</f>
        <v>28692.6</v>
      </c>
      <c r="BF29" s="57">
        <f>'BAR BB| Open rates'!BF29*0.87*0.85</f>
        <v>27953.1</v>
      </c>
      <c r="BG29" s="57">
        <f>'BAR BB| Open rates'!BG29*0.87*0.85</f>
        <v>28692.6</v>
      </c>
      <c r="BH29" s="57">
        <f>'BAR BB| Open rates'!BH29*0.87*0.85</f>
        <v>27953.1</v>
      </c>
      <c r="BI29" s="57">
        <f>'BAR BB| Open rates'!BI29*0.87*0.85</f>
        <v>27953.1</v>
      </c>
      <c r="BJ29" s="57">
        <f>'BAR BB| Open rates'!BJ29*0.87*0.85</f>
        <v>28692.6</v>
      </c>
      <c r="BK29" s="57">
        <f>'BAR BB| Open rates'!BK29*0.87*0.85</f>
        <v>27953.1</v>
      </c>
      <c r="BL29" s="57">
        <f>'BAR BB| Open rates'!BL29*0.87*0.85</f>
        <v>28692.6</v>
      </c>
      <c r="BM29" s="57">
        <f>'BAR BB| Open rates'!BM29*0.87*0.85</f>
        <v>27953.1</v>
      </c>
      <c r="BN29" s="57">
        <f>'BAR BB| Open rates'!BN29*0.87*0.85</f>
        <v>28692.6</v>
      </c>
      <c r="BO29" s="57">
        <f>'BAR BB| Open rates'!BO29*0.87*0.85</f>
        <v>31428.75</v>
      </c>
      <c r="BP29" s="57">
        <f>'BAR BB| Open rates'!BP29*0.87*0.85</f>
        <v>33055.65</v>
      </c>
    </row>
    <row r="30" spans="1:68" s="36" customFormat="1" ht="12" customHeight="1" x14ac:dyDescent="0.2">
      <c r="A30" s="237">
        <v>2</v>
      </c>
      <c r="B30" s="57">
        <f>'BAR BB| Open rates'!B30*0.87*0.85</f>
        <v>31650.6</v>
      </c>
      <c r="C30" s="57">
        <f>'BAR BB| Open rates'!C30*0.87*0.85</f>
        <v>30911.1</v>
      </c>
      <c r="D30" s="57">
        <f>'BAR BB| Open rates'!D30*0.87*0.85</f>
        <v>31650.6</v>
      </c>
      <c r="E30" s="57">
        <f>'BAR BB| Open rates'!E30*0.87*0.85</f>
        <v>30911.1</v>
      </c>
      <c r="F30" s="57">
        <f>'BAR BB| Open rates'!F30*0.87*0.85</f>
        <v>33647.25</v>
      </c>
      <c r="G30" s="57">
        <f>'BAR BB| Open rates'!G30*0.87*0.85</f>
        <v>31650.6</v>
      </c>
      <c r="H30" s="57">
        <f>'BAR BB| Open rates'!H30*0.87*0.85</f>
        <v>36827.1</v>
      </c>
      <c r="I30" s="57">
        <f>'BAR BB| Open rates'!I30*0.87*0.85</f>
        <v>41929.65</v>
      </c>
      <c r="J30" s="57">
        <f>'BAR BB| Open rates'!J30*0.87*0.85</f>
        <v>56054.1</v>
      </c>
      <c r="K30" s="57">
        <f>'BAR BB| Open rates'!K30*0.87*0.85</f>
        <v>38823.75</v>
      </c>
      <c r="L30" s="57">
        <f>'BAR BB| Open rates'!L30*0.87*0.85</f>
        <v>40450.65</v>
      </c>
      <c r="M30" s="57">
        <f>'BAR BB| Open rates'!M30*0.87*0.85</f>
        <v>38823.75</v>
      </c>
      <c r="N30" s="57">
        <f>'BAR BB| Open rates'!N30*0.87*0.85</f>
        <v>41929.65</v>
      </c>
      <c r="O30" s="57">
        <f>'BAR BB| Open rates'!O30*0.87*0.85</f>
        <v>43408.65</v>
      </c>
      <c r="P30" s="57">
        <f>'BAR BB| Open rates'!P30*0.87*0.85</f>
        <v>41929.65</v>
      </c>
      <c r="Q30" s="57">
        <f>'BAR BB| Open rates'!Q30*0.87*0.85</f>
        <v>43408.65</v>
      </c>
      <c r="R30" s="57">
        <f>'BAR BB| Open rates'!R30*0.87*0.85</f>
        <v>41929.65</v>
      </c>
      <c r="S30" s="57">
        <f>'BAR BB| Open rates'!S30*0.87*0.85</f>
        <v>43408.65</v>
      </c>
      <c r="T30" s="57">
        <f>'BAR BB| Open rates'!T30*0.87*0.85</f>
        <v>41929.65</v>
      </c>
      <c r="U30" s="57">
        <f>'BAR BB| Open rates'!U30*0.87*0.85</f>
        <v>43408.65</v>
      </c>
      <c r="V30" s="57">
        <f>'BAR BB| Open rates'!V30*0.87*0.85</f>
        <v>41929.65</v>
      </c>
      <c r="W30" s="57">
        <f>'BAR BB| Open rates'!W30*0.87*0.85</f>
        <v>43408.65</v>
      </c>
      <c r="X30" s="57">
        <f>'BAR BB| Open rates'!X30*0.87*0.85</f>
        <v>41929.65</v>
      </c>
      <c r="Y30" s="57">
        <f>'BAR BB| Open rates'!Y30*0.87*0.85</f>
        <v>43408.65</v>
      </c>
      <c r="Z30" s="57">
        <f>'BAR BB| Open rates'!Z30*0.87*0.85</f>
        <v>41929.65</v>
      </c>
      <c r="AA30" s="57">
        <f>'BAR BB| Open rates'!AA30*0.87*0.85</f>
        <v>43408.65</v>
      </c>
      <c r="AB30" s="57">
        <f>'BAR BB| Open rates'!AB30*0.87*0.85</f>
        <v>41929.65</v>
      </c>
      <c r="AC30" s="57">
        <f>'BAR BB| Open rates'!AC30*0.87*0.85</f>
        <v>43408.65</v>
      </c>
      <c r="AD30" s="57">
        <f>'BAR BB| Open rates'!AD30*0.87*0.85</f>
        <v>38823.75</v>
      </c>
      <c r="AE30" s="57">
        <f>'BAR BB| Open rates'!AE30*0.87*0.85</f>
        <v>40450.65</v>
      </c>
      <c r="AF30" s="57">
        <f>'BAR BB| Open rates'!AF30*0.87*0.85</f>
        <v>38823.75</v>
      </c>
      <c r="AG30" s="57">
        <f>'BAR BB| Open rates'!AG30*0.87*0.85</f>
        <v>37492.65</v>
      </c>
      <c r="AH30" s="57">
        <f>'BAR BB| Open rates'!AH30*0.87*0.85</f>
        <v>37492.65</v>
      </c>
      <c r="AI30" s="57">
        <f>'BAR BB| Open rates'!AI30*0.87*0.85</f>
        <v>35865.75</v>
      </c>
      <c r="AJ30" s="57">
        <f>'BAR BB| Open rates'!AJ30*0.87*0.85</f>
        <v>37492.65</v>
      </c>
      <c r="AK30" s="57">
        <f>'BAR BB| Open rates'!AK30*0.87*0.85</f>
        <v>35865.75</v>
      </c>
      <c r="AL30" s="57">
        <f>'BAR BB| Open rates'!AL30*0.87*0.85</f>
        <v>37492.65</v>
      </c>
      <c r="AM30" s="57">
        <f>'BAR BB| Open rates'!AM30*0.87*0.85</f>
        <v>35865.75</v>
      </c>
      <c r="AN30" s="57">
        <f>'BAR BB| Open rates'!AN30*0.87*0.85</f>
        <v>37492.65</v>
      </c>
      <c r="AO30" s="57">
        <f>'BAR BB| Open rates'!AO30*0.87*0.85</f>
        <v>35865.75</v>
      </c>
      <c r="AP30" s="57">
        <f>'BAR BB| Open rates'!AP30*0.87*0.85</f>
        <v>33129.599999999999</v>
      </c>
      <c r="AQ30" s="57">
        <f>'BAR BB| Open rates'!AQ30*0.87*0.85</f>
        <v>31650.6</v>
      </c>
      <c r="AR30" s="57">
        <f>'BAR BB| Open rates'!AR30*0.87*0.85</f>
        <v>33129.599999999999</v>
      </c>
      <c r="AS30" s="57">
        <f>'BAR BB| Open rates'!AS30*0.87*0.85</f>
        <v>31650.6</v>
      </c>
      <c r="AT30" s="57">
        <f>'BAR BB| Open rates'!AT30*0.87*0.85</f>
        <v>33129.599999999999</v>
      </c>
      <c r="AU30" s="57">
        <f>'BAR BB| Open rates'!AU30*0.87*0.85</f>
        <v>31650.6</v>
      </c>
      <c r="AV30" s="57">
        <f>'BAR BB| Open rates'!AV30*0.87*0.85</f>
        <v>33129.599999999999</v>
      </c>
      <c r="AW30" s="57">
        <f>'BAR BB| Open rates'!AW30*0.87*0.85</f>
        <v>31650.6</v>
      </c>
      <c r="AX30" s="57">
        <f>'BAR BB| Open rates'!AX30*0.87*0.85</f>
        <v>33129.599999999999</v>
      </c>
      <c r="AY30" s="57">
        <f>'BAR BB| Open rates'!AY30*0.87*0.85</f>
        <v>34386.75</v>
      </c>
      <c r="AZ30" s="57">
        <f>'BAR BB| Open rates'!AZ30*0.87*0.85</f>
        <v>36013.65</v>
      </c>
      <c r="BA30" s="57">
        <f>'BAR BB| Open rates'!BA30*0.87*0.85</f>
        <v>30911.1</v>
      </c>
      <c r="BB30" s="57">
        <f>'BAR BB| Open rates'!BB30*0.87*0.85</f>
        <v>30171.599999999999</v>
      </c>
      <c r="BC30" s="57">
        <f>'BAR BB| Open rates'!BC30*0.87*0.85</f>
        <v>30911.1</v>
      </c>
      <c r="BD30" s="57">
        <f>'BAR BB| Open rates'!BD30*0.87*0.85</f>
        <v>30171.599999999999</v>
      </c>
      <c r="BE30" s="57">
        <f>'BAR BB| Open rates'!BE30*0.87*0.85</f>
        <v>30911.1</v>
      </c>
      <c r="BF30" s="57">
        <f>'BAR BB| Open rates'!BF30*0.87*0.85</f>
        <v>30171.599999999999</v>
      </c>
      <c r="BG30" s="57">
        <f>'BAR BB| Open rates'!BG30*0.87*0.85</f>
        <v>30911.1</v>
      </c>
      <c r="BH30" s="57">
        <f>'BAR BB| Open rates'!BH30*0.87*0.85</f>
        <v>30171.599999999999</v>
      </c>
      <c r="BI30" s="57">
        <f>'BAR BB| Open rates'!BI30*0.87*0.85</f>
        <v>30171.599999999999</v>
      </c>
      <c r="BJ30" s="57">
        <f>'BAR BB| Open rates'!BJ30*0.87*0.85</f>
        <v>30911.1</v>
      </c>
      <c r="BK30" s="57">
        <f>'BAR BB| Open rates'!BK30*0.87*0.85</f>
        <v>30171.599999999999</v>
      </c>
      <c r="BL30" s="57">
        <f>'BAR BB| Open rates'!BL30*0.87*0.85</f>
        <v>30911.1</v>
      </c>
      <c r="BM30" s="57">
        <f>'BAR BB| Open rates'!BM30*0.87*0.85</f>
        <v>30171.599999999999</v>
      </c>
      <c r="BN30" s="57">
        <f>'BAR BB| Open rates'!BN30*0.87*0.85</f>
        <v>30911.1</v>
      </c>
      <c r="BO30" s="57">
        <f>'BAR BB| Open rates'!BO30*0.87*0.85</f>
        <v>33647.25</v>
      </c>
      <c r="BP30" s="57">
        <f>'BAR BB| Open rates'!BP30*0.87*0.85</f>
        <v>35274.15</v>
      </c>
    </row>
    <row r="31" spans="1:68" s="36" customFormat="1" ht="12" customHeight="1" x14ac:dyDescent="0.2">
      <c r="A31" s="237">
        <v>3</v>
      </c>
      <c r="B31" s="57">
        <f>'BAR BB| Open rates'!B31*0.87*0.85</f>
        <v>33869.1</v>
      </c>
      <c r="C31" s="57">
        <f>'BAR BB| Open rates'!C31*0.87*0.85</f>
        <v>33129.599999999999</v>
      </c>
      <c r="D31" s="57">
        <f>'BAR BB| Open rates'!D31*0.87*0.85</f>
        <v>33869.1</v>
      </c>
      <c r="E31" s="57">
        <f>'BAR BB| Open rates'!E31*0.87*0.85</f>
        <v>33129.599999999999</v>
      </c>
      <c r="F31" s="57">
        <f>'BAR BB| Open rates'!F31*0.87*0.85</f>
        <v>35865.75</v>
      </c>
      <c r="G31" s="57">
        <f>'BAR BB| Open rates'!G31*0.87*0.85</f>
        <v>33869.1</v>
      </c>
      <c r="H31" s="57">
        <f>'BAR BB| Open rates'!H31*0.87*0.85</f>
        <v>39045.599999999999</v>
      </c>
      <c r="I31" s="57">
        <f>'BAR BB| Open rates'!I31*0.87*0.85</f>
        <v>44148.15</v>
      </c>
      <c r="J31" s="57">
        <f>'BAR BB| Open rates'!J31*0.87*0.85</f>
        <v>58272.6</v>
      </c>
      <c r="K31" s="57">
        <f>'BAR BB| Open rates'!K31*0.87*0.85</f>
        <v>41042.25</v>
      </c>
      <c r="L31" s="57">
        <f>'BAR BB| Open rates'!L31*0.87*0.85</f>
        <v>42669.15</v>
      </c>
      <c r="M31" s="57">
        <f>'BAR BB| Open rates'!M31*0.87*0.85</f>
        <v>41042.25</v>
      </c>
      <c r="N31" s="57">
        <f>'BAR BB| Open rates'!N31*0.87*0.85</f>
        <v>44148.15</v>
      </c>
      <c r="O31" s="57">
        <f>'BAR BB| Open rates'!O31*0.87*0.85</f>
        <v>45627.15</v>
      </c>
      <c r="P31" s="57">
        <f>'BAR BB| Open rates'!P31*0.87*0.85</f>
        <v>44148.15</v>
      </c>
      <c r="Q31" s="57">
        <f>'BAR BB| Open rates'!Q31*0.87*0.85</f>
        <v>45627.15</v>
      </c>
      <c r="R31" s="57">
        <f>'BAR BB| Open rates'!R31*0.87*0.85</f>
        <v>44148.15</v>
      </c>
      <c r="S31" s="57">
        <f>'BAR BB| Open rates'!S31*0.87*0.85</f>
        <v>45627.15</v>
      </c>
      <c r="T31" s="57">
        <f>'BAR BB| Open rates'!T31*0.87*0.85</f>
        <v>44148.15</v>
      </c>
      <c r="U31" s="57">
        <f>'BAR BB| Open rates'!U31*0.87*0.85</f>
        <v>45627.15</v>
      </c>
      <c r="V31" s="57">
        <f>'BAR BB| Open rates'!V31*0.87*0.85</f>
        <v>44148.15</v>
      </c>
      <c r="W31" s="57">
        <f>'BAR BB| Open rates'!W31*0.87*0.85</f>
        <v>45627.15</v>
      </c>
      <c r="X31" s="57">
        <f>'BAR BB| Open rates'!X31*0.87*0.85</f>
        <v>44148.15</v>
      </c>
      <c r="Y31" s="57">
        <f>'BAR BB| Open rates'!Y31*0.87*0.85</f>
        <v>45627.15</v>
      </c>
      <c r="Z31" s="57">
        <f>'BAR BB| Open rates'!Z31*0.87*0.85</f>
        <v>44148.15</v>
      </c>
      <c r="AA31" s="57">
        <f>'BAR BB| Open rates'!AA31*0.87*0.85</f>
        <v>45627.15</v>
      </c>
      <c r="AB31" s="57">
        <f>'BAR BB| Open rates'!AB31*0.87*0.85</f>
        <v>44148.15</v>
      </c>
      <c r="AC31" s="57">
        <f>'BAR BB| Open rates'!AC31*0.87*0.85</f>
        <v>45627.15</v>
      </c>
      <c r="AD31" s="57">
        <f>'BAR BB| Open rates'!AD31*0.87*0.85</f>
        <v>41042.25</v>
      </c>
      <c r="AE31" s="57">
        <f>'BAR BB| Open rates'!AE31*0.87*0.85</f>
        <v>42669.15</v>
      </c>
      <c r="AF31" s="57">
        <f>'BAR BB| Open rates'!AF31*0.87*0.85</f>
        <v>41042.25</v>
      </c>
      <c r="AG31" s="57">
        <f>'BAR BB| Open rates'!AG31*0.87*0.85</f>
        <v>39711.15</v>
      </c>
      <c r="AH31" s="57">
        <f>'BAR BB| Open rates'!AH31*0.87*0.85</f>
        <v>39711.15</v>
      </c>
      <c r="AI31" s="57">
        <f>'BAR BB| Open rates'!AI31*0.87*0.85</f>
        <v>38084.25</v>
      </c>
      <c r="AJ31" s="57">
        <f>'BAR BB| Open rates'!AJ31*0.87*0.85</f>
        <v>39711.15</v>
      </c>
      <c r="AK31" s="57">
        <f>'BAR BB| Open rates'!AK31*0.87*0.85</f>
        <v>38084.25</v>
      </c>
      <c r="AL31" s="57">
        <f>'BAR BB| Open rates'!AL31*0.87*0.85</f>
        <v>39711.15</v>
      </c>
      <c r="AM31" s="57">
        <f>'BAR BB| Open rates'!AM31*0.87*0.85</f>
        <v>38084.25</v>
      </c>
      <c r="AN31" s="57">
        <f>'BAR BB| Open rates'!AN31*0.87*0.85</f>
        <v>39711.15</v>
      </c>
      <c r="AO31" s="57">
        <f>'BAR BB| Open rates'!AO31*0.87*0.85</f>
        <v>38084.25</v>
      </c>
      <c r="AP31" s="57">
        <f>'BAR BB| Open rates'!AP31*0.87*0.85</f>
        <v>35348.1</v>
      </c>
      <c r="AQ31" s="57">
        <f>'BAR BB| Open rates'!AQ31*0.87*0.85</f>
        <v>33869.1</v>
      </c>
      <c r="AR31" s="57">
        <f>'BAR BB| Open rates'!AR31*0.87*0.85</f>
        <v>35348.1</v>
      </c>
      <c r="AS31" s="57">
        <f>'BAR BB| Open rates'!AS31*0.87*0.85</f>
        <v>33869.1</v>
      </c>
      <c r="AT31" s="57">
        <f>'BAR BB| Open rates'!AT31*0.87*0.85</f>
        <v>35348.1</v>
      </c>
      <c r="AU31" s="57">
        <f>'BAR BB| Open rates'!AU31*0.87*0.85</f>
        <v>33869.1</v>
      </c>
      <c r="AV31" s="57">
        <f>'BAR BB| Open rates'!AV31*0.87*0.85</f>
        <v>35348.1</v>
      </c>
      <c r="AW31" s="57">
        <f>'BAR BB| Open rates'!AW31*0.87*0.85</f>
        <v>33869.1</v>
      </c>
      <c r="AX31" s="57">
        <f>'BAR BB| Open rates'!AX31*0.87*0.85</f>
        <v>35348.1</v>
      </c>
      <c r="AY31" s="57">
        <f>'BAR BB| Open rates'!AY31*0.87*0.85</f>
        <v>36605.25</v>
      </c>
      <c r="AZ31" s="57">
        <f>'BAR BB| Open rates'!AZ31*0.87*0.85</f>
        <v>38232.15</v>
      </c>
      <c r="BA31" s="57">
        <f>'BAR BB| Open rates'!BA31*0.87*0.85</f>
        <v>33129.599999999999</v>
      </c>
      <c r="BB31" s="57">
        <f>'BAR BB| Open rates'!BB31*0.87*0.85</f>
        <v>32390.1</v>
      </c>
      <c r="BC31" s="57">
        <f>'BAR BB| Open rates'!BC31*0.87*0.85</f>
        <v>33129.599999999999</v>
      </c>
      <c r="BD31" s="57">
        <f>'BAR BB| Open rates'!BD31*0.87*0.85</f>
        <v>32390.1</v>
      </c>
      <c r="BE31" s="57">
        <f>'BAR BB| Open rates'!BE31*0.87*0.85</f>
        <v>33129.599999999999</v>
      </c>
      <c r="BF31" s="57">
        <f>'BAR BB| Open rates'!BF31*0.87*0.85</f>
        <v>32390.1</v>
      </c>
      <c r="BG31" s="57">
        <f>'BAR BB| Open rates'!BG31*0.87*0.85</f>
        <v>33129.599999999999</v>
      </c>
      <c r="BH31" s="57">
        <f>'BAR BB| Open rates'!BH31*0.87*0.85</f>
        <v>32390.1</v>
      </c>
      <c r="BI31" s="57">
        <f>'BAR BB| Open rates'!BI31*0.87*0.85</f>
        <v>32390.1</v>
      </c>
      <c r="BJ31" s="57">
        <f>'BAR BB| Open rates'!BJ31*0.87*0.85</f>
        <v>33129.599999999999</v>
      </c>
      <c r="BK31" s="57">
        <f>'BAR BB| Open rates'!BK31*0.87*0.85</f>
        <v>32390.1</v>
      </c>
      <c r="BL31" s="57">
        <f>'BAR BB| Open rates'!BL31*0.87*0.85</f>
        <v>33129.599999999999</v>
      </c>
      <c r="BM31" s="57">
        <f>'BAR BB| Open rates'!BM31*0.87*0.85</f>
        <v>32390.1</v>
      </c>
      <c r="BN31" s="57">
        <f>'BAR BB| Open rates'!BN31*0.87*0.85</f>
        <v>33129.599999999999</v>
      </c>
      <c r="BO31" s="57">
        <f>'BAR BB| Open rates'!BO31*0.87*0.85</f>
        <v>35865.75</v>
      </c>
      <c r="BP31" s="57">
        <f>'BAR BB| Open rates'!BP31*0.87*0.85</f>
        <v>37492.65</v>
      </c>
    </row>
    <row r="32" spans="1:68" s="36" customFormat="1" ht="12" customHeight="1" x14ac:dyDescent="0.2">
      <c r="A32" s="237">
        <v>4</v>
      </c>
      <c r="B32" s="57">
        <f>'BAR BB| Open rates'!B32*0.87*0.85</f>
        <v>36087.599999999999</v>
      </c>
      <c r="C32" s="57">
        <f>'BAR BB| Open rates'!C32*0.87*0.85</f>
        <v>35348.1</v>
      </c>
      <c r="D32" s="57">
        <f>'BAR BB| Open rates'!D32*0.87*0.85</f>
        <v>36087.599999999999</v>
      </c>
      <c r="E32" s="57">
        <f>'BAR BB| Open rates'!E32*0.87*0.85</f>
        <v>35348.1</v>
      </c>
      <c r="F32" s="57">
        <f>'BAR BB| Open rates'!F32*0.87*0.85</f>
        <v>38084.25</v>
      </c>
      <c r="G32" s="57">
        <f>'BAR BB| Open rates'!G32*0.87*0.85</f>
        <v>36087.599999999999</v>
      </c>
      <c r="H32" s="57">
        <f>'BAR BB| Open rates'!H32*0.87*0.85</f>
        <v>41264.1</v>
      </c>
      <c r="I32" s="57">
        <f>'BAR BB| Open rates'!I32*0.87*0.85</f>
        <v>46366.65</v>
      </c>
      <c r="J32" s="57">
        <f>'BAR BB| Open rates'!J32*0.87*0.85</f>
        <v>60491.1</v>
      </c>
      <c r="K32" s="57">
        <f>'BAR BB| Open rates'!K32*0.87*0.85</f>
        <v>43260.75</v>
      </c>
      <c r="L32" s="57">
        <f>'BAR BB| Open rates'!L32*0.87*0.85</f>
        <v>44887.65</v>
      </c>
      <c r="M32" s="57">
        <f>'BAR BB| Open rates'!M32*0.87*0.85</f>
        <v>43260.75</v>
      </c>
      <c r="N32" s="57">
        <f>'BAR BB| Open rates'!N32*0.87*0.85</f>
        <v>46366.65</v>
      </c>
      <c r="O32" s="57">
        <f>'BAR BB| Open rates'!O32*0.87*0.85</f>
        <v>47845.65</v>
      </c>
      <c r="P32" s="57">
        <f>'BAR BB| Open rates'!P32*0.87*0.85</f>
        <v>46366.65</v>
      </c>
      <c r="Q32" s="57">
        <f>'BAR BB| Open rates'!Q32*0.87*0.85</f>
        <v>47845.65</v>
      </c>
      <c r="R32" s="57">
        <f>'BAR BB| Open rates'!R32*0.87*0.85</f>
        <v>46366.65</v>
      </c>
      <c r="S32" s="57">
        <f>'BAR BB| Open rates'!S32*0.87*0.85</f>
        <v>47845.65</v>
      </c>
      <c r="T32" s="57">
        <f>'BAR BB| Open rates'!T32*0.87*0.85</f>
        <v>46366.65</v>
      </c>
      <c r="U32" s="57">
        <f>'BAR BB| Open rates'!U32*0.87*0.85</f>
        <v>47845.65</v>
      </c>
      <c r="V32" s="57">
        <f>'BAR BB| Open rates'!V32*0.87*0.85</f>
        <v>46366.65</v>
      </c>
      <c r="W32" s="57">
        <f>'BAR BB| Open rates'!W32*0.87*0.85</f>
        <v>47845.65</v>
      </c>
      <c r="X32" s="57">
        <f>'BAR BB| Open rates'!X32*0.87*0.85</f>
        <v>46366.65</v>
      </c>
      <c r="Y32" s="57">
        <f>'BAR BB| Open rates'!Y32*0.87*0.85</f>
        <v>47845.65</v>
      </c>
      <c r="Z32" s="57">
        <f>'BAR BB| Open rates'!Z32*0.87*0.85</f>
        <v>46366.65</v>
      </c>
      <c r="AA32" s="57">
        <f>'BAR BB| Open rates'!AA32*0.87*0.85</f>
        <v>47845.65</v>
      </c>
      <c r="AB32" s="57">
        <f>'BAR BB| Open rates'!AB32*0.87*0.85</f>
        <v>46366.65</v>
      </c>
      <c r="AC32" s="57">
        <f>'BAR BB| Open rates'!AC32*0.87*0.85</f>
        <v>47845.65</v>
      </c>
      <c r="AD32" s="57">
        <f>'BAR BB| Open rates'!AD32*0.87*0.85</f>
        <v>43260.75</v>
      </c>
      <c r="AE32" s="57">
        <f>'BAR BB| Open rates'!AE32*0.87*0.85</f>
        <v>44887.65</v>
      </c>
      <c r="AF32" s="57">
        <f>'BAR BB| Open rates'!AF32*0.87*0.85</f>
        <v>43260.75</v>
      </c>
      <c r="AG32" s="57">
        <f>'BAR BB| Open rates'!AG32*0.87*0.85</f>
        <v>41929.65</v>
      </c>
      <c r="AH32" s="57">
        <f>'BAR BB| Open rates'!AH32*0.87*0.85</f>
        <v>41929.65</v>
      </c>
      <c r="AI32" s="57">
        <f>'BAR BB| Open rates'!AI32*0.87*0.85</f>
        <v>40302.75</v>
      </c>
      <c r="AJ32" s="57">
        <f>'BAR BB| Open rates'!AJ32*0.87*0.85</f>
        <v>41929.65</v>
      </c>
      <c r="AK32" s="57">
        <f>'BAR BB| Open rates'!AK32*0.87*0.85</f>
        <v>40302.75</v>
      </c>
      <c r="AL32" s="57">
        <f>'BAR BB| Open rates'!AL32*0.87*0.85</f>
        <v>41929.65</v>
      </c>
      <c r="AM32" s="57">
        <f>'BAR BB| Open rates'!AM32*0.87*0.85</f>
        <v>40302.75</v>
      </c>
      <c r="AN32" s="57">
        <f>'BAR BB| Open rates'!AN32*0.87*0.85</f>
        <v>41929.65</v>
      </c>
      <c r="AO32" s="57">
        <f>'BAR BB| Open rates'!AO32*0.87*0.85</f>
        <v>40302.75</v>
      </c>
      <c r="AP32" s="57">
        <f>'BAR BB| Open rates'!AP32*0.87*0.85</f>
        <v>37566.6</v>
      </c>
      <c r="AQ32" s="57">
        <f>'BAR BB| Open rates'!AQ32*0.87*0.85</f>
        <v>36087.599999999999</v>
      </c>
      <c r="AR32" s="57">
        <f>'BAR BB| Open rates'!AR32*0.87*0.85</f>
        <v>37566.6</v>
      </c>
      <c r="AS32" s="57">
        <f>'BAR BB| Open rates'!AS32*0.87*0.85</f>
        <v>36087.599999999999</v>
      </c>
      <c r="AT32" s="57">
        <f>'BAR BB| Open rates'!AT32*0.87*0.85</f>
        <v>37566.6</v>
      </c>
      <c r="AU32" s="57">
        <f>'BAR BB| Open rates'!AU32*0.87*0.85</f>
        <v>36087.599999999999</v>
      </c>
      <c r="AV32" s="57">
        <f>'BAR BB| Open rates'!AV32*0.87*0.85</f>
        <v>37566.6</v>
      </c>
      <c r="AW32" s="57">
        <f>'BAR BB| Open rates'!AW32*0.87*0.85</f>
        <v>36087.599999999999</v>
      </c>
      <c r="AX32" s="57">
        <f>'BAR BB| Open rates'!AX32*0.87*0.85</f>
        <v>37566.6</v>
      </c>
      <c r="AY32" s="57">
        <f>'BAR BB| Open rates'!AY32*0.87*0.85</f>
        <v>38823.75</v>
      </c>
      <c r="AZ32" s="57">
        <f>'BAR BB| Open rates'!AZ32*0.87*0.85</f>
        <v>40450.65</v>
      </c>
      <c r="BA32" s="57">
        <f>'BAR BB| Open rates'!BA32*0.87*0.85</f>
        <v>35348.1</v>
      </c>
      <c r="BB32" s="57">
        <f>'BAR BB| Open rates'!BB32*0.87*0.85</f>
        <v>34608.6</v>
      </c>
      <c r="BC32" s="57">
        <f>'BAR BB| Open rates'!BC32*0.87*0.85</f>
        <v>35348.1</v>
      </c>
      <c r="BD32" s="57">
        <f>'BAR BB| Open rates'!BD32*0.87*0.85</f>
        <v>34608.6</v>
      </c>
      <c r="BE32" s="57">
        <f>'BAR BB| Open rates'!BE32*0.87*0.85</f>
        <v>35348.1</v>
      </c>
      <c r="BF32" s="57">
        <f>'BAR BB| Open rates'!BF32*0.87*0.85</f>
        <v>34608.6</v>
      </c>
      <c r="BG32" s="57">
        <f>'BAR BB| Open rates'!BG32*0.87*0.85</f>
        <v>35348.1</v>
      </c>
      <c r="BH32" s="57">
        <f>'BAR BB| Open rates'!BH32*0.87*0.85</f>
        <v>34608.6</v>
      </c>
      <c r="BI32" s="57">
        <f>'BAR BB| Open rates'!BI32*0.87*0.85</f>
        <v>34608.6</v>
      </c>
      <c r="BJ32" s="57">
        <f>'BAR BB| Open rates'!BJ32*0.87*0.85</f>
        <v>35348.1</v>
      </c>
      <c r="BK32" s="57">
        <f>'BAR BB| Open rates'!BK32*0.87*0.85</f>
        <v>34608.6</v>
      </c>
      <c r="BL32" s="57">
        <f>'BAR BB| Open rates'!BL32*0.87*0.85</f>
        <v>35348.1</v>
      </c>
      <c r="BM32" s="57">
        <f>'BAR BB| Open rates'!BM32*0.87*0.85</f>
        <v>34608.6</v>
      </c>
      <c r="BN32" s="57">
        <f>'BAR BB| Open rates'!BN32*0.87*0.85</f>
        <v>35348.1</v>
      </c>
      <c r="BO32" s="57">
        <f>'BAR BB| Open rates'!BO32*0.87*0.85</f>
        <v>38084.25</v>
      </c>
      <c r="BP32" s="57">
        <f>'BAR BB| Open rates'!BP32*0.87*0.85</f>
        <v>39711.15</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rates'!B34*0.87*0.85</f>
        <v>36827.1</v>
      </c>
      <c r="C34" s="57">
        <f>'BAR BB| Open rates'!C34*0.87*0.85</f>
        <v>36087.599999999999</v>
      </c>
      <c r="D34" s="57">
        <f>'BAR BB| Open rates'!D34*0.87*0.85</f>
        <v>36827.1</v>
      </c>
      <c r="E34" s="57">
        <f>'BAR BB| Open rates'!E34*0.87*0.85</f>
        <v>36087.599999999999</v>
      </c>
      <c r="F34" s="57">
        <f>'BAR BB| Open rates'!F34*0.87*0.85</f>
        <v>38823.75</v>
      </c>
      <c r="G34" s="57">
        <f>'BAR BB| Open rates'!G34*0.87*0.85</f>
        <v>36827.1</v>
      </c>
      <c r="H34" s="57">
        <f>'BAR BB| Open rates'!H34*0.87*0.85</f>
        <v>50951.549999999996</v>
      </c>
      <c r="I34" s="57">
        <f>'BAR BB| Open rates'!I34*0.87*0.85</f>
        <v>56054.1</v>
      </c>
      <c r="J34" s="57">
        <f>'BAR BB| Open rates'!J34*0.87*0.85</f>
        <v>70178.55</v>
      </c>
      <c r="K34" s="57">
        <f>'BAR BB| Open rates'!K34*0.87*0.85</f>
        <v>52948.2</v>
      </c>
      <c r="L34" s="57">
        <f>'BAR BB| Open rates'!L34*0.87*0.85</f>
        <v>54575.1</v>
      </c>
      <c r="M34" s="57">
        <f>'BAR BB| Open rates'!M34*0.87*0.85</f>
        <v>52948.2</v>
      </c>
      <c r="N34" s="57">
        <f>'BAR BB| Open rates'!N34*0.87*0.85</f>
        <v>56054.1</v>
      </c>
      <c r="O34" s="57">
        <f>'BAR BB| Open rates'!O34*0.87*0.85</f>
        <v>57533.1</v>
      </c>
      <c r="P34" s="57">
        <f>'BAR BB| Open rates'!P34*0.87*0.85</f>
        <v>56054.1</v>
      </c>
      <c r="Q34" s="57">
        <f>'BAR BB| Open rates'!Q34*0.87*0.85</f>
        <v>57533.1</v>
      </c>
      <c r="R34" s="57">
        <f>'BAR BB| Open rates'!R34*0.87*0.85</f>
        <v>56054.1</v>
      </c>
      <c r="S34" s="57">
        <f>'BAR BB| Open rates'!S34*0.87*0.85</f>
        <v>57533.1</v>
      </c>
      <c r="T34" s="57">
        <f>'BAR BB| Open rates'!T34*0.87*0.85</f>
        <v>56054.1</v>
      </c>
      <c r="U34" s="57">
        <f>'BAR BB| Open rates'!U34*0.87*0.85</f>
        <v>57533.1</v>
      </c>
      <c r="V34" s="57">
        <f>'BAR BB| Open rates'!V34*0.87*0.85</f>
        <v>56054.1</v>
      </c>
      <c r="W34" s="57">
        <f>'BAR BB| Open rates'!W34*0.87*0.85</f>
        <v>57533.1</v>
      </c>
      <c r="X34" s="57">
        <f>'BAR BB| Open rates'!X34*0.87*0.85</f>
        <v>56054.1</v>
      </c>
      <c r="Y34" s="57">
        <f>'BAR BB| Open rates'!Y34*0.87*0.85</f>
        <v>57533.1</v>
      </c>
      <c r="Z34" s="57">
        <f>'BAR BB| Open rates'!Z34*0.87*0.85</f>
        <v>56054.1</v>
      </c>
      <c r="AA34" s="57">
        <f>'BAR BB| Open rates'!AA34*0.87*0.85</f>
        <v>57533.1</v>
      </c>
      <c r="AB34" s="57">
        <f>'BAR BB| Open rates'!AB34*0.87*0.85</f>
        <v>56054.1</v>
      </c>
      <c r="AC34" s="57">
        <f>'BAR BB| Open rates'!AC34*0.87*0.85</f>
        <v>57533.1</v>
      </c>
      <c r="AD34" s="57">
        <f>'BAR BB| Open rates'!AD34*0.87*0.85</f>
        <v>52948.2</v>
      </c>
      <c r="AE34" s="57">
        <f>'BAR BB| Open rates'!AE34*0.87*0.85</f>
        <v>54575.1</v>
      </c>
      <c r="AF34" s="57">
        <f>'BAR BB| Open rates'!AF34*0.87*0.85</f>
        <v>52948.2</v>
      </c>
      <c r="AG34" s="57">
        <f>'BAR BB| Open rates'!AG34*0.87*0.85</f>
        <v>40450.65</v>
      </c>
      <c r="AH34" s="57">
        <f>'BAR BB| Open rates'!AH34*0.87*0.85</f>
        <v>40450.65</v>
      </c>
      <c r="AI34" s="57">
        <f>'BAR BB| Open rates'!AI34*0.87*0.85</f>
        <v>38823.75</v>
      </c>
      <c r="AJ34" s="57">
        <f>'BAR BB| Open rates'!AJ34*0.87*0.85</f>
        <v>40450.65</v>
      </c>
      <c r="AK34" s="57">
        <f>'BAR BB| Open rates'!AK34*0.87*0.85</f>
        <v>38823.75</v>
      </c>
      <c r="AL34" s="57">
        <f>'BAR BB| Open rates'!AL34*0.87*0.85</f>
        <v>40450.65</v>
      </c>
      <c r="AM34" s="57">
        <f>'BAR BB| Open rates'!AM34*0.87*0.85</f>
        <v>38823.75</v>
      </c>
      <c r="AN34" s="57">
        <f>'BAR BB| Open rates'!AN34*0.87*0.85</f>
        <v>40450.65</v>
      </c>
      <c r="AO34" s="57">
        <f>'BAR BB| Open rates'!AO34*0.87*0.85</f>
        <v>38823.75</v>
      </c>
      <c r="AP34" s="57">
        <f>'BAR BB| Open rates'!AP34*0.87*0.85</f>
        <v>37566.6</v>
      </c>
      <c r="AQ34" s="57">
        <f>'BAR BB| Open rates'!AQ34*0.87*0.85</f>
        <v>36087.599999999999</v>
      </c>
      <c r="AR34" s="57">
        <f>'BAR BB| Open rates'!AR34*0.87*0.85</f>
        <v>37566.6</v>
      </c>
      <c r="AS34" s="57">
        <f>'BAR BB| Open rates'!AS34*0.87*0.85</f>
        <v>36087.599999999999</v>
      </c>
      <c r="AT34" s="57">
        <f>'BAR BB| Open rates'!AT34*0.87*0.85</f>
        <v>37566.6</v>
      </c>
      <c r="AU34" s="57">
        <f>'BAR BB| Open rates'!AU34*0.87*0.85</f>
        <v>36087.599999999999</v>
      </c>
      <c r="AV34" s="57">
        <f>'BAR BB| Open rates'!AV34*0.87*0.85</f>
        <v>37566.6</v>
      </c>
      <c r="AW34" s="57">
        <f>'BAR BB| Open rates'!AW34*0.87*0.85</f>
        <v>36087.599999999999</v>
      </c>
      <c r="AX34" s="57">
        <f>'BAR BB| Open rates'!AX34*0.87*0.85</f>
        <v>37566.6</v>
      </c>
      <c r="AY34" s="57">
        <f>'BAR BB| Open rates'!AY34*0.87*0.85</f>
        <v>38823.75</v>
      </c>
      <c r="AZ34" s="57">
        <f>'BAR BB| Open rates'!AZ34*0.87*0.85</f>
        <v>40450.65</v>
      </c>
      <c r="BA34" s="57">
        <f>'BAR BB| Open rates'!BA34*0.87*0.85</f>
        <v>35348.1</v>
      </c>
      <c r="BB34" s="57">
        <f>'BAR BB| Open rates'!BB34*0.87*0.85</f>
        <v>31650.6</v>
      </c>
      <c r="BC34" s="57">
        <f>'BAR BB| Open rates'!BC34*0.87*0.85</f>
        <v>32390.1</v>
      </c>
      <c r="BD34" s="57">
        <f>'BAR BB| Open rates'!BD34*0.87*0.85</f>
        <v>31650.6</v>
      </c>
      <c r="BE34" s="57">
        <f>'BAR BB| Open rates'!BE34*0.87*0.85</f>
        <v>32390.1</v>
      </c>
      <c r="BF34" s="57">
        <f>'BAR BB| Open rates'!BF34*0.87*0.85</f>
        <v>31650.6</v>
      </c>
      <c r="BG34" s="57">
        <f>'BAR BB| Open rates'!BG34*0.87*0.85</f>
        <v>32390.1</v>
      </c>
      <c r="BH34" s="57">
        <f>'BAR BB| Open rates'!BH34*0.87*0.85</f>
        <v>31650.6</v>
      </c>
      <c r="BI34" s="57">
        <f>'BAR BB| Open rates'!BI34*0.87*0.85</f>
        <v>31650.6</v>
      </c>
      <c r="BJ34" s="57">
        <f>'BAR BB| Open rates'!BJ34*0.87*0.85</f>
        <v>32390.1</v>
      </c>
      <c r="BK34" s="57">
        <f>'BAR BB| Open rates'!BK34*0.87*0.85</f>
        <v>31650.6</v>
      </c>
      <c r="BL34" s="57">
        <f>'BAR BB| Open rates'!BL34*0.87*0.85</f>
        <v>32390.1</v>
      </c>
      <c r="BM34" s="57">
        <f>'BAR BB| Open rates'!BM34*0.87*0.85</f>
        <v>31650.6</v>
      </c>
      <c r="BN34" s="57">
        <f>'BAR BB| Open rates'!BN34*0.87*0.85</f>
        <v>32390.1</v>
      </c>
      <c r="BO34" s="57">
        <f>'BAR BB| Open rates'!BO34*0.87*0.85</f>
        <v>35126.25</v>
      </c>
      <c r="BP34" s="57">
        <f>'BAR BB| Open rates'!BP34*0.87*0.85</f>
        <v>36753.15</v>
      </c>
    </row>
    <row r="35" spans="1:68" s="36" customFormat="1" ht="12" customHeight="1" x14ac:dyDescent="0.2">
      <c r="A35" s="237">
        <v>2</v>
      </c>
      <c r="B35" s="57">
        <f>'BAR BB| Open rates'!B35*0.87*0.85</f>
        <v>39045.599999999999</v>
      </c>
      <c r="C35" s="57">
        <f>'BAR BB| Open rates'!C35*0.87*0.85</f>
        <v>38306.1</v>
      </c>
      <c r="D35" s="57">
        <f>'BAR BB| Open rates'!D35*0.87*0.85</f>
        <v>39045.599999999999</v>
      </c>
      <c r="E35" s="57">
        <f>'BAR BB| Open rates'!E35*0.87*0.85</f>
        <v>38306.1</v>
      </c>
      <c r="F35" s="57">
        <f>'BAR BB| Open rates'!F35*0.87*0.85</f>
        <v>41042.25</v>
      </c>
      <c r="G35" s="57">
        <f>'BAR BB| Open rates'!G35*0.87*0.85</f>
        <v>39045.599999999999</v>
      </c>
      <c r="H35" s="57">
        <f>'BAR BB| Open rates'!H35*0.87*0.85</f>
        <v>53170.049999999996</v>
      </c>
      <c r="I35" s="57">
        <f>'BAR BB| Open rates'!I35*0.87*0.85</f>
        <v>58272.6</v>
      </c>
      <c r="J35" s="57">
        <f>'BAR BB| Open rates'!J35*0.87*0.85</f>
        <v>72397.05</v>
      </c>
      <c r="K35" s="57">
        <f>'BAR BB| Open rates'!K35*0.87*0.85</f>
        <v>55166.7</v>
      </c>
      <c r="L35" s="57">
        <f>'BAR BB| Open rates'!L35*0.87*0.85</f>
        <v>56793.599999999999</v>
      </c>
      <c r="M35" s="57">
        <f>'BAR BB| Open rates'!M35*0.87*0.85</f>
        <v>55166.7</v>
      </c>
      <c r="N35" s="57">
        <f>'BAR BB| Open rates'!N35*0.87*0.85</f>
        <v>58272.6</v>
      </c>
      <c r="O35" s="57">
        <f>'BAR BB| Open rates'!O35*0.87*0.85</f>
        <v>59751.6</v>
      </c>
      <c r="P35" s="57">
        <f>'BAR BB| Open rates'!P35*0.87*0.85</f>
        <v>58272.6</v>
      </c>
      <c r="Q35" s="57">
        <f>'BAR BB| Open rates'!Q35*0.87*0.85</f>
        <v>59751.6</v>
      </c>
      <c r="R35" s="57">
        <f>'BAR BB| Open rates'!R35*0.87*0.85</f>
        <v>58272.6</v>
      </c>
      <c r="S35" s="57">
        <f>'BAR BB| Open rates'!S35*0.87*0.85</f>
        <v>59751.6</v>
      </c>
      <c r="T35" s="57">
        <f>'BAR BB| Open rates'!T35*0.87*0.85</f>
        <v>58272.6</v>
      </c>
      <c r="U35" s="57">
        <f>'BAR BB| Open rates'!U35*0.87*0.85</f>
        <v>59751.6</v>
      </c>
      <c r="V35" s="57">
        <f>'BAR BB| Open rates'!V35*0.87*0.85</f>
        <v>58272.6</v>
      </c>
      <c r="W35" s="57">
        <f>'BAR BB| Open rates'!W35*0.87*0.85</f>
        <v>59751.6</v>
      </c>
      <c r="X35" s="57">
        <f>'BAR BB| Open rates'!X35*0.87*0.85</f>
        <v>58272.6</v>
      </c>
      <c r="Y35" s="57">
        <f>'BAR BB| Open rates'!Y35*0.87*0.85</f>
        <v>59751.6</v>
      </c>
      <c r="Z35" s="57">
        <f>'BAR BB| Open rates'!Z35*0.87*0.85</f>
        <v>58272.6</v>
      </c>
      <c r="AA35" s="57">
        <f>'BAR BB| Open rates'!AA35*0.87*0.85</f>
        <v>59751.6</v>
      </c>
      <c r="AB35" s="57">
        <f>'BAR BB| Open rates'!AB35*0.87*0.85</f>
        <v>58272.6</v>
      </c>
      <c r="AC35" s="57">
        <f>'BAR BB| Open rates'!AC35*0.87*0.85</f>
        <v>59751.6</v>
      </c>
      <c r="AD35" s="57">
        <f>'BAR BB| Open rates'!AD35*0.87*0.85</f>
        <v>55166.7</v>
      </c>
      <c r="AE35" s="57">
        <f>'BAR BB| Open rates'!AE35*0.87*0.85</f>
        <v>56793.599999999999</v>
      </c>
      <c r="AF35" s="57">
        <f>'BAR BB| Open rates'!AF35*0.87*0.85</f>
        <v>55166.7</v>
      </c>
      <c r="AG35" s="57">
        <f>'BAR BB| Open rates'!AG35*0.87*0.85</f>
        <v>42669.15</v>
      </c>
      <c r="AH35" s="57">
        <f>'BAR BB| Open rates'!AH35*0.87*0.85</f>
        <v>42669.15</v>
      </c>
      <c r="AI35" s="57">
        <f>'BAR BB| Open rates'!AI35*0.87*0.85</f>
        <v>41042.25</v>
      </c>
      <c r="AJ35" s="57">
        <f>'BAR BB| Open rates'!AJ35*0.87*0.85</f>
        <v>42669.15</v>
      </c>
      <c r="AK35" s="57">
        <f>'BAR BB| Open rates'!AK35*0.87*0.85</f>
        <v>41042.25</v>
      </c>
      <c r="AL35" s="57">
        <f>'BAR BB| Open rates'!AL35*0.87*0.85</f>
        <v>42669.15</v>
      </c>
      <c r="AM35" s="57">
        <f>'BAR BB| Open rates'!AM35*0.87*0.85</f>
        <v>41042.25</v>
      </c>
      <c r="AN35" s="57">
        <f>'BAR BB| Open rates'!AN35*0.87*0.85</f>
        <v>42669.15</v>
      </c>
      <c r="AO35" s="57">
        <f>'BAR BB| Open rates'!AO35*0.87*0.85</f>
        <v>41042.25</v>
      </c>
      <c r="AP35" s="57">
        <f>'BAR BB| Open rates'!AP35*0.87*0.85</f>
        <v>39785.1</v>
      </c>
      <c r="AQ35" s="57">
        <f>'BAR BB| Open rates'!AQ35*0.87*0.85</f>
        <v>38306.1</v>
      </c>
      <c r="AR35" s="57">
        <f>'BAR BB| Open rates'!AR35*0.87*0.85</f>
        <v>39785.1</v>
      </c>
      <c r="AS35" s="57">
        <f>'BAR BB| Open rates'!AS35*0.87*0.85</f>
        <v>38306.1</v>
      </c>
      <c r="AT35" s="57">
        <f>'BAR BB| Open rates'!AT35*0.87*0.85</f>
        <v>39785.1</v>
      </c>
      <c r="AU35" s="57">
        <f>'BAR BB| Open rates'!AU35*0.87*0.85</f>
        <v>38306.1</v>
      </c>
      <c r="AV35" s="57">
        <f>'BAR BB| Open rates'!AV35*0.87*0.85</f>
        <v>39785.1</v>
      </c>
      <c r="AW35" s="57">
        <f>'BAR BB| Open rates'!AW35*0.87*0.85</f>
        <v>38306.1</v>
      </c>
      <c r="AX35" s="57">
        <f>'BAR BB| Open rates'!AX35*0.87*0.85</f>
        <v>39785.1</v>
      </c>
      <c r="AY35" s="57">
        <f>'BAR BB| Open rates'!AY35*0.87*0.85</f>
        <v>41042.25</v>
      </c>
      <c r="AZ35" s="57">
        <f>'BAR BB| Open rates'!AZ35*0.87*0.85</f>
        <v>42669.15</v>
      </c>
      <c r="BA35" s="57">
        <f>'BAR BB| Open rates'!BA35*0.87*0.85</f>
        <v>37566.6</v>
      </c>
      <c r="BB35" s="57">
        <f>'BAR BB| Open rates'!BB35*0.87*0.85</f>
        <v>33869.1</v>
      </c>
      <c r="BC35" s="57">
        <f>'BAR BB| Open rates'!BC35*0.87*0.85</f>
        <v>34608.6</v>
      </c>
      <c r="BD35" s="57">
        <f>'BAR BB| Open rates'!BD35*0.87*0.85</f>
        <v>33869.1</v>
      </c>
      <c r="BE35" s="57">
        <f>'BAR BB| Open rates'!BE35*0.87*0.85</f>
        <v>34608.6</v>
      </c>
      <c r="BF35" s="57">
        <f>'BAR BB| Open rates'!BF35*0.87*0.85</f>
        <v>33869.1</v>
      </c>
      <c r="BG35" s="57">
        <f>'BAR BB| Open rates'!BG35*0.87*0.85</f>
        <v>34608.6</v>
      </c>
      <c r="BH35" s="57">
        <f>'BAR BB| Open rates'!BH35*0.87*0.85</f>
        <v>33869.1</v>
      </c>
      <c r="BI35" s="57">
        <f>'BAR BB| Open rates'!BI35*0.87*0.85</f>
        <v>33869.1</v>
      </c>
      <c r="BJ35" s="57">
        <f>'BAR BB| Open rates'!BJ35*0.87*0.85</f>
        <v>34608.6</v>
      </c>
      <c r="BK35" s="57">
        <f>'BAR BB| Open rates'!BK35*0.87*0.85</f>
        <v>33869.1</v>
      </c>
      <c r="BL35" s="57">
        <f>'BAR BB| Open rates'!BL35*0.87*0.85</f>
        <v>34608.6</v>
      </c>
      <c r="BM35" s="57">
        <f>'BAR BB| Open rates'!BM35*0.87*0.85</f>
        <v>33869.1</v>
      </c>
      <c r="BN35" s="57">
        <f>'BAR BB| Open rates'!BN35*0.87*0.85</f>
        <v>34608.6</v>
      </c>
      <c r="BO35" s="57">
        <f>'BAR BB| Open rates'!BO35*0.87*0.85</f>
        <v>37344.75</v>
      </c>
      <c r="BP35" s="57">
        <f>'BAR BB| Open rates'!BP35*0.87*0.85</f>
        <v>38971.65</v>
      </c>
    </row>
    <row r="36" spans="1:68" s="36" customFormat="1" ht="12" customHeight="1" x14ac:dyDescent="0.2">
      <c r="A36" s="237">
        <v>3</v>
      </c>
      <c r="B36" s="57">
        <f>'BAR BB| Open rates'!B36*0.87*0.85</f>
        <v>41264.1</v>
      </c>
      <c r="C36" s="57">
        <f>'BAR BB| Open rates'!C36*0.87*0.85</f>
        <v>40524.6</v>
      </c>
      <c r="D36" s="57">
        <f>'BAR BB| Open rates'!D36*0.87*0.85</f>
        <v>41264.1</v>
      </c>
      <c r="E36" s="57">
        <f>'BAR BB| Open rates'!E36*0.87*0.85</f>
        <v>40524.6</v>
      </c>
      <c r="F36" s="57">
        <f>'BAR BB| Open rates'!F36*0.87*0.85</f>
        <v>43260.75</v>
      </c>
      <c r="G36" s="57">
        <f>'BAR BB| Open rates'!G36*0.87*0.85</f>
        <v>41264.1</v>
      </c>
      <c r="H36" s="57">
        <f>'BAR BB| Open rates'!H36*0.87*0.85</f>
        <v>55388.549999999996</v>
      </c>
      <c r="I36" s="57">
        <f>'BAR BB| Open rates'!I36*0.87*0.85</f>
        <v>60491.1</v>
      </c>
      <c r="J36" s="57">
        <f>'BAR BB| Open rates'!J36*0.87*0.85</f>
        <v>74615.55</v>
      </c>
      <c r="K36" s="57">
        <f>'BAR BB| Open rates'!K36*0.87*0.85</f>
        <v>57385.2</v>
      </c>
      <c r="L36" s="57">
        <f>'BAR BB| Open rates'!L36*0.87*0.85</f>
        <v>59012.1</v>
      </c>
      <c r="M36" s="57">
        <f>'BAR BB| Open rates'!M36*0.87*0.85</f>
        <v>57385.2</v>
      </c>
      <c r="N36" s="57">
        <f>'BAR BB| Open rates'!N36*0.87*0.85</f>
        <v>60491.1</v>
      </c>
      <c r="O36" s="57">
        <f>'BAR BB| Open rates'!O36*0.87*0.85</f>
        <v>61970.1</v>
      </c>
      <c r="P36" s="57">
        <f>'BAR BB| Open rates'!P36*0.87*0.85</f>
        <v>60491.1</v>
      </c>
      <c r="Q36" s="57">
        <f>'BAR BB| Open rates'!Q36*0.87*0.85</f>
        <v>61970.1</v>
      </c>
      <c r="R36" s="57">
        <f>'BAR BB| Open rates'!R36*0.87*0.85</f>
        <v>60491.1</v>
      </c>
      <c r="S36" s="57">
        <f>'BAR BB| Open rates'!S36*0.87*0.85</f>
        <v>61970.1</v>
      </c>
      <c r="T36" s="57">
        <f>'BAR BB| Open rates'!T36*0.87*0.85</f>
        <v>60491.1</v>
      </c>
      <c r="U36" s="57">
        <f>'BAR BB| Open rates'!U36*0.87*0.85</f>
        <v>61970.1</v>
      </c>
      <c r="V36" s="57">
        <f>'BAR BB| Open rates'!V36*0.87*0.85</f>
        <v>60491.1</v>
      </c>
      <c r="W36" s="57">
        <f>'BAR BB| Open rates'!W36*0.87*0.85</f>
        <v>61970.1</v>
      </c>
      <c r="X36" s="57">
        <f>'BAR BB| Open rates'!X36*0.87*0.85</f>
        <v>60491.1</v>
      </c>
      <c r="Y36" s="57">
        <f>'BAR BB| Open rates'!Y36*0.87*0.85</f>
        <v>61970.1</v>
      </c>
      <c r="Z36" s="57">
        <f>'BAR BB| Open rates'!Z36*0.87*0.85</f>
        <v>60491.1</v>
      </c>
      <c r="AA36" s="57">
        <f>'BAR BB| Open rates'!AA36*0.87*0.85</f>
        <v>61970.1</v>
      </c>
      <c r="AB36" s="57">
        <f>'BAR BB| Open rates'!AB36*0.87*0.85</f>
        <v>60491.1</v>
      </c>
      <c r="AC36" s="57">
        <f>'BAR BB| Open rates'!AC36*0.87*0.85</f>
        <v>61970.1</v>
      </c>
      <c r="AD36" s="57">
        <f>'BAR BB| Open rates'!AD36*0.87*0.85</f>
        <v>57385.2</v>
      </c>
      <c r="AE36" s="57">
        <f>'BAR BB| Open rates'!AE36*0.87*0.85</f>
        <v>59012.1</v>
      </c>
      <c r="AF36" s="57">
        <f>'BAR BB| Open rates'!AF36*0.87*0.85</f>
        <v>57385.2</v>
      </c>
      <c r="AG36" s="57">
        <f>'BAR BB| Open rates'!AG36*0.87*0.85</f>
        <v>44887.65</v>
      </c>
      <c r="AH36" s="57">
        <f>'BAR BB| Open rates'!AH36*0.87*0.85</f>
        <v>44887.65</v>
      </c>
      <c r="AI36" s="57">
        <f>'BAR BB| Open rates'!AI36*0.87*0.85</f>
        <v>43260.75</v>
      </c>
      <c r="AJ36" s="57">
        <f>'BAR BB| Open rates'!AJ36*0.87*0.85</f>
        <v>44887.65</v>
      </c>
      <c r="AK36" s="57">
        <f>'BAR BB| Open rates'!AK36*0.87*0.85</f>
        <v>43260.75</v>
      </c>
      <c r="AL36" s="57">
        <f>'BAR BB| Open rates'!AL36*0.87*0.85</f>
        <v>44887.65</v>
      </c>
      <c r="AM36" s="57">
        <f>'BAR BB| Open rates'!AM36*0.87*0.85</f>
        <v>43260.75</v>
      </c>
      <c r="AN36" s="57">
        <f>'BAR BB| Open rates'!AN36*0.87*0.85</f>
        <v>44887.65</v>
      </c>
      <c r="AO36" s="57">
        <f>'BAR BB| Open rates'!AO36*0.87*0.85</f>
        <v>43260.75</v>
      </c>
      <c r="AP36" s="57">
        <f>'BAR BB| Open rates'!AP36*0.87*0.85</f>
        <v>42003.6</v>
      </c>
      <c r="AQ36" s="57">
        <f>'BAR BB| Open rates'!AQ36*0.87*0.85</f>
        <v>40524.6</v>
      </c>
      <c r="AR36" s="57">
        <f>'BAR BB| Open rates'!AR36*0.87*0.85</f>
        <v>42003.6</v>
      </c>
      <c r="AS36" s="57">
        <f>'BAR BB| Open rates'!AS36*0.87*0.85</f>
        <v>40524.6</v>
      </c>
      <c r="AT36" s="57">
        <f>'BAR BB| Open rates'!AT36*0.87*0.85</f>
        <v>42003.6</v>
      </c>
      <c r="AU36" s="57">
        <f>'BAR BB| Open rates'!AU36*0.87*0.85</f>
        <v>40524.6</v>
      </c>
      <c r="AV36" s="57">
        <f>'BAR BB| Open rates'!AV36*0.87*0.85</f>
        <v>42003.6</v>
      </c>
      <c r="AW36" s="57">
        <f>'BAR BB| Open rates'!AW36*0.87*0.85</f>
        <v>40524.6</v>
      </c>
      <c r="AX36" s="57">
        <f>'BAR BB| Open rates'!AX36*0.87*0.85</f>
        <v>42003.6</v>
      </c>
      <c r="AY36" s="57">
        <f>'BAR BB| Open rates'!AY36*0.87*0.85</f>
        <v>43260.75</v>
      </c>
      <c r="AZ36" s="57">
        <f>'BAR BB| Open rates'!AZ36*0.87*0.85</f>
        <v>44887.65</v>
      </c>
      <c r="BA36" s="57">
        <f>'BAR BB| Open rates'!BA36*0.87*0.85</f>
        <v>39785.1</v>
      </c>
      <c r="BB36" s="57">
        <f>'BAR BB| Open rates'!BB36*0.87*0.85</f>
        <v>36087.599999999999</v>
      </c>
      <c r="BC36" s="57">
        <f>'BAR BB| Open rates'!BC36*0.87*0.85</f>
        <v>36827.1</v>
      </c>
      <c r="BD36" s="57">
        <f>'BAR BB| Open rates'!BD36*0.87*0.85</f>
        <v>36087.599999999999</v>
      </c>
      <c r="BE36" s="57">
        <f>'BAR BB| Open rates'!BE36*0.87*0.85</f>
        <v>36827.1</v>
      </c>
      <c r="BF36" s="57">
        <f>'BAR BB| Open rates'!BF36*0.87*0.85</f>
        <v>36087.599999999999</v>
      </c>
      <c r="BG36" s="57">
        <f>'BAR BB| Open rates'!BG36*0.87*0.85</f>
        <v>36827.1</v>
      </c>
      <c r="BH36" s="57">
        <f>'BAR BB| Open rates'!BH36*0.87*0.85</f>
        <v>36087.599999999999</v>
      </c>
      <c r="BI36" s="57">
        <f>'BAR BB| Open rates'!BI36*0.87*0.85</f>
        <v>36087.599999999999</v>
      </c>
      <c r="BJ36" s="57">
        <f>'BAR BB| Open rates'!BJ36*0.87*0.85</f>
        <v>36827.1</v>
      </c>
      <c r="BK36" s="57">
        <f>'BAR BB| Open rates'!BK36*0.87*0.85</f>
        <v>36087.599999999999</v>
      </c>
      <c r="BL36" s="57">
        <f>'BAR BB| Open rates'!BL36*0.87*0.85</f>
        <v>36827.1</v>
      </c>
      <c r="BM36" s="57">
        <f>'BAR BB| Open rates'!BM36*0.87*0.85</f>
        <v>36087.599999999999</v>
      </c>
      <c r="BN36" s="57">
        <f>'BAR BB| Open rates'!BN36*0.87*0.85</f>
        <v>36827.1</v>
      </c>
      <c r="BO36" s="57">
        <f>'BAR BB| Open rates'!BO36*0.87*0.85</f>
        <v>39563.25</v>
      </c>
      <c r="BP36" s="57">
        <f>'BAR BB| Open rates'!BP36*0.87*0.85</f>
        <v>41190.15</v>
      </c>
    </row>
    <row r="37" spans="1:68" s="36" customFormat="1" ht="12" customHeight="1" x14ac:dyDescent="0.2">
      <c r="A37" s="237">
        <v>4</v>
      </c>
      <c r="B37" s="57">
        <f>'BAR BB| Open rates'!B37*0.87*0.85</f>
        <v>43482.6</v>
      </c>
      <c r="C37" s="57">
        <f>'BAR BB| Open rates'!C37*0.87*0.85</f>
        <v>42743.1</v>
      </c>
      <c r="D37" s="57">
        <f>'BAR BB| Open rates'!D37*0.87*0.85</f>
        <v>43482.6</v>
      </c>
      <c r="E37" s="57">
        <f>'BAR BB| Open rates'!E37*0.87*0.85</f>
        <v>42743.1</v>
      </c>
      <c r="F37" s="57">
        <f>'BAR BB| Open rates'!F37*0.87*0.85</f>
        <v>45479.25</v>
      </c>
      <c r="G37" s="57">
        <f>'BAR BB| Open rates'!G37*0.87*0.85</f>
        <v>43482.6</v>
      </c>
      <c r="H37" s="57">
        <f>'BAR BB| Open rates'!H37*0.87*0.85</f>
        <v>57607.049999999996</v>
      </c>
      <c r="I37" s="57">
        <f>'BAR BB| Open rates'!I37*0.87*0.85</f>
        <v>62709.599999999999</v>
      </c>
      <c r="J37" s="57">
        <f>'BAR BB| Open rates'!J37*0.87*0.85</f>
        <v>76834.05</v>
      </c>
      <c r="K37" s="57">
        <f>'BAR BB| Open rates'!K37*0.87*0.85</f>
        <v>59603.7</v>
      </c>
      <c r="L37" s="57">
        <f>'BAR BB| Open rates'!L37*0.87*0.85</f>
        <v>61230.6</v>
      </c>
      <c r="M37" s="57">
        <f>'BAR BB| Open rates'!M37*0.87*0.85</f>
        <v>59603.7</v>
      </c>
      <c r="N37" s="57">
        <f>'BAR BB| Open rates'!N37*0.87*0.85</f>
        <v>62709.599999999999</v>
      </c>
      <c r="O37" s="57">
        <f>'BAR BB| Open rates'!O37*0.87*0.85</f>
        <v>64188.6</v>
      </c>
      <c r="P37" s="57">
        <f>'BAR BB| Open rates'!P37*0.87*0.85</f>
        <v>62709.599999999999</v>
      </c>
      <c r="Q37" s="57">
        <f>'BAR BB| Open rates'!Q37*0.87*0.85</f>
        <v>64188.6</v>
      </c>
      <c r="R37" s="57">
        <f>'BAR BB| Open rates'!R37*0.87*0.85</f>
        <v>62709.599999999999</v>
      </c>
      <c r="S37" s="57">
        <f>'BAR BB| Open rates'!S37*0.87*0.85</f>
        <v>64188.6</v>
      </c>
      <c r="T37" s="57">
        <f>'BAR BB| Open rates'!T37*0.87*0.85</f>
        <v>62709.599999999999</v>
      </c>
      <c r="U37" s="57">
        <f>'BAR BB| Open rates'!U37*0.87*0.85</f>
        <v>64188.6</v>
      </c>
      <c r="V37" s="57">
        <f>'BAR BB| Open rates'!V37*0.87*0.85</f>
        <v>62709.599999999999</v>
      </c>
      <c r="W37" s="57">
        <f>'BAR BB| Open rates'!W37*0.87*0.85</f>
        <v>64188.6</v>
      </c>
      <c r="X37" s="57">
        <f>'BAR BB| Open rates'!X37*0.87*0.85</f>
        <v>62709.599999999999</v>
      </c>
      <c r="Y37" s="57">
        <f>'BAR BB| Open rates'!Y37*0.87*0.85</f>
        <v>64188.6</v>
      </c>
      <c r="Z37" s="57">
        <f>'BAR BB| Open rates'!Z37*0.87*0.85</f>
        <v>62709.599999999999</v>
      </c>
      <c r="AA37" s="57">
        <f>'BAR BB| Open rates'!AA37*0.87*0.85</f>
        <v>64188.6</v>
      </c>
      <c r="AB37" s="57">
        <f>'BAR BB| Open rates'!AB37*0.87*0.85</f>
        <v>62709.599999999999</v>
      </c>
      <c r="AC37" s="57">
        <f>'BAR BB| Open rates'!AC37*0.87*0.85</f>
        <v>64188.6</v>
      </c>
      <c r="AD37" s="57">
        <f>'BAR BB| Open rates'!AD37*0.87*0.85</f>
        <v>59603.7</v>
      </c>
      <c r="AE37" s="57">
        <f>'BAR BB| Open rates'!AE37*0.87*0.85</f>
        <v>61230.6</v>
      </c>
      <c r="AF37" s="57">
        <f>'BAR BB| Open rates'!AF37*0.87*0.85</f>
        <v>59603.7</v>
      </c>
      <c r="AG37" s="57">
        <f>'BAR BB| Open rates'!AG37*0.87*0.85</f>
        <v>47106.15</v>
      </c>
      <c r="AH37" s="57">
        <f>'BAR BB| Open rates'!AH37*0.87*0.85</f>
        <v>47106.15</v>
      </c>
      <c r="AI37" s="57">
        <f>'BAR BB| Open rates'!AI37*0.87*0.85</f>
        <v>45479.25</v>
      </c>
      <c r="AJ37" s="57">
        <f>'BAR BB| Open rates'!AJ37*0.87*0.85</f>
        <v>47106.15</v>
      </c>
      <c r="AK37" s="57">
        <f>'BAR BB| Open rates'!AK37*0.87*0.85</f>
        <v>45479.25</v>
      </c>
      <c r="AL37" s="57">
        <f>'BAR BB| Open rates'!AL37*0.87*0.85</f>
        <v>47106.15</v>
      </c>
      <c r="AM37" s="57">
        <f>'BAR BB| Open rates'!AM37*0.87*0.85</f>
        <v>45479.25</v>
      </c>
      <c r="AN37" s="57">
        <f>'BAR BB| Open rates'!AN37*0.87*0.85</f>
        <v>47106.15</v>
      </c>
      <c r="AO37" s="57">
        <f>'BAR BB| Open rates'!AO37*0.87*0.85</f>
        <v>45479.25</v>
      </c>
      <c r="AP37" s="57">
        <f>'BAR BB| Open rates'!AP37*0.87*0.85</f>
        <v>44222.1</v>
      </c>
      <c r="AQ37" s="57">
        <f>'BAR BB| Open rates'!AQ37*0.87*0.85</f>
        <v>42743.1</v>
      </c>
      <c r="AR37" s="57">
        <f>'BAR BB| Open rates'!AR37*0.87*0.85</f>
        <v>44222.1</v>
      </c>
      <c r="AS37" s="57">
        <f>'BAR BB| Open rates'!AS37*0.87*0.85</f>
        <v>42743.1</v>
      </c>
      <c r="AT37" s="57">
        <f>'BAR BB| Open rates'!AT37*0.87*0.85</f>
        <v>44222.1</v>
      </c>
      <c r="AU37" s="57">
        <f>'BAR BB| Open rates'!AU37*0.87*0.85</f>
        <v>42743.1</v>
      </c>
      <c r="AV37" s="57">
        <f>'BAR BB| Open rates'!AV37*0.87*0.85</f>
        <v>44222.1</v>
      </c>
      <c r="AW37" s="57">
        <f>'BAR BB| Open rates'!AW37*0.87*0.85</f>
        <v>42743.1</v>
      </c>
      <c r="AX37" s="57">
        <f>'BAR BB| Open rates'!AX37*0.87*0.85</f>
        <v>44222.1</v>
      </c>
      <c r="AY37" s="57">
        <f>'BAR BB| Open rates'!AY37*0.87*0.85</f>
        <v>45479.25</v>
      </c>
      <c r="AZ37" s="57">
        <f>'BAR BB| Open rates'!AZ37*0.87*0.85</f>
        <v>47106.15</v>
      </c>
      <c r="BA37" s="57">
        <f>'BAR BB| Open rates'!BA37*0.87*0.85</f>
        <v>42003.6</v>
      </c>
      <c r="BB37" s="57">
        <f>'BAR BB| Open rates'!BB37*0.87*0.85</f>
        <v>38306.1</v>
      </c>
      <c r="BC37" s="57">
        <f>'BAR BB| Open rates'!BC37*0.87*0.85</f>
        <v>39045.599999999999</v>
      </c>
      <c r="BD37" s="57">
        <f>'BAR BB| Open rates'!BD37*0.87*0.85</f>
        <v>38306.1</v>
      </c>
      <c r="BE37" s="57">
        <f>'BAR BB| Open rates'!BE37*0.87*0.85</f>
        <v>39045.599999999999</v>
      </c>
      <c r="BF37" s="57">
        <f>'BAR BB| Open rates'!BF37*0.87*0.85</f>
        <v>38306.1</v>
      </c>
      <c r="BG37" s="57">
        <f>'BAR BB| Open rates'!BG37*0.87*0.85</f>
        <v>39045.599999999999</v>
      </c>
      <c r="BH37" s="57">
        <f>'BAR BB| Open rates'!BH37*0.87*0.85</f>
        <v>38306.1</v>
      </c>
      <c r="BI37" s="57">
        <f>'BAR BB| Open rates'!BI37*0.87*0.85</f>
        <v>38306.1</v>
      </c>
      <c r="BJ37" s="57">
        <f>'BAR BB| Open rates'!BJ37*0.87*0.85</f>
        <v>39045.599999999999</v>
      </c>
      <c r="BK37" s="57">
        <f>'BAR BB| Open rates'!BK37*0.87*0.85</f>
        <v>38306.1</v>
      </c>
      <c r="BL37" s="57">
        <f>'BAR BB| Open rates'!BL37*0.87*0.85</f>
        <v>39045.599999999999</v>
      </c>
      <c r="BM37" s="57">
        <f>'BAR BB| Open rates'!BM37*0.87*0.85</f>
        <v>38306.1</v>
      </c>
      <c r="BN37" s="57">
        <f>'BAR BB| Open rates'!BN37*0.87*0.85</f>
        <v>39045.599999999999</v>
      </c>
      <c r="BO37" s="57">
        <f>'BAR BB| Open rates'!BO37*0.87*0.85</f>
        <v>41781.75</v>
      </c>
      <c r="BP37" s="57">
        <f>'BAR BB| Open rates'!BP37*0.87*0.85</f>
        <v>43408.65</v>
      </c>
    </row>
    <row r="38" spans="1:68" s="36" customFormat="1" ht="12" customHeight="1" x14ac:dyDescent="0.2">
      <c r="A38" s="237">
        <v>5</v>
      </c>
      <c r="B38" s="57">
        <f>'BAR BB| Open rates'!B38*0.87*0.85</f>
        <v>45701.1</v>
      </c>
      <c r="C38" s="57">
        <f>'BAR BB| Open rates'!C38*0.87*0.85</f>
        <v>44961.599999999999</v>
      </c>
      <c r="D38" s="57">
        <f>'BAR BB| Open rates'!D38*0.87*0.85</f>
        <v>45701.1</v>
      </c>
      <c r="E38" s="57">
        <f>'BAR BB| Open rates'!E38*0.87*0.85</f>
        <v>44961.599999999999</v>
      </c>
      <c r="F38" s="57">
        <f>'BAR BB| Open rates'!F38*0.87*0.85</f>
        <v>47697.75</v>
      </c>
      <c r="G38" s="57">
        <f>'BAR BB| Open rates'!G38*0.87*0.85</f>
        <v>45701.1</v>
      </c>
      <c r="H38" s="57">
        <f>'BAR BB| Open rates'!H38*0.87*0.85</f>
        <v>59825.549999999996</v>
      </c>
      <c r="I38" s="57">
        <f>'BAR BB| Open rates'!I38*0.87*0.85</f>
        <v>64928.1</v>
      </c>
      <c r="J38" s="57">
        <f>'BAR BB| Open rates'!J38*0.87*0.85</f>
        <v>79052.55</v>
      </c>
      <c r="K38" s="57">
        <f>'BAR BB| Open rates'!K38*0.87*0.85</f>
        <v>61822.2</v>
      </c>
      <c r="L38" s="57">
        <f>'BAR BB| Open rates'!L38*0.87*0.85</f>
        <v>63449.1</v>
      </c>
      <c r="M38" s="57">
        <f>'BAR BB| Open rates'!M38*0.87*0.85</f>
        <v>61822.2</v>
      </c>
      <c r="N38" s="57">
        <f>'BAR BB| Open rates'!N38*0.87*0.85</f>
        <v>64928.1</v>
      </c>
      <c r="O38" s="57">
        <f>'BAR BB| Open rates'!O38*0.87*0.85</f>
        <v>66407.099999999991</v>
      </c>
      <c r="P38" s="57">
        <f>'BAR BB| Open rates'!P38*0.87*0.85</f>
        <v>64928.1</v>
      </c>
      <c r="Q38" s="57">
        <f>'BAR BB| Open rates'!Q38*0.87*0.85</f>
        <v>66407.099999999991</v>
      </c>
      <c r="R38" s="57">
        <f>'BAR BB| Open rates'!R38*0.87*0.85</f>
        <v>64928.1</v>
      </c>
      <c r="S38" s="57">
        <f>'BAR BB| Open rates'!S38*0.87*0.85</f>
        <v>66407.099999999991</v>
      </c>
      <c r="T38" s="57">
        <f>'BAR BB| Open rates'!T38*0.87*0.85</f>
        <v>64928.1</v>
      </c>
      <c r="U38" s="57">
        <f>'BAR BB| Open rates'!U38*0.87*0.85</f>
        <v>66407.099999999991</v>
      </c>
      <c r="V38" s="57">
        <f>'BAR BB| Open rates'!V38*0.87*0.85</f>
        <v>64928.1</v>
      </c>
      <c r="W38" s="57">
        <f>'BAR BB| Open rates'!W38*0.87*0.85</f>
        <v>66407.099999999991</v>
      </c>
      <c r="X38" s="57">
        <f>'BAR BB| Open rates'!X38*0.87*0.85</f>
        <v>64928.1</v>
      </c>
      <c r="Y38" s="57">
        <f>'BAR BB| Open rates'!Y38*0.87*0.85</f>
        <v>66407.099999999991</v>
      </c>
      <c r="Z38" s="57">
        <f>'BAR BB| Open rates'!Z38*0.87*0.85</f>
        <v>64928.1</v>
      </c>
      <c r="AA38" s="57">
        <f>'BAR BB| Open rates'!AA38*0.87*0.85</f>
        <v>66407.099999999991</v>
      </c>
      <c r="AB38" s="57">
        <f>'BAR BB| Open rates'!AB38*0.87*0.85</f>
        <v>64928.1</v>
      </c>
      <c r="AC38" s="57">
        <f>'BAR BB| Open rates'!AC38*0.87*0.85</f>
        <v>66407.099999999991</v>
      </c>
      <c r="AD38" s="57">
        <f>'BAR BB| Open rates'!AD38*0.87*0.85</f>
        <v>61822.2</v>
      </c>
      <c r="AE38" s="57">
        <f>'BAR BB| Open rates'!AE38*0.87*0.85</f>
        <v>63449.1</v>
      </c>
      <c r="AF38" s="57">
        <f>'BAR BB| Open rates'!AF38*0.87*0.85</f>
        <v>61822.2</v>
      </c>
      <c r="AG38" s="57">
        <f>'BAR BB| Open rates'!AG38*0.87*0.85</f>
        <v>49324.65</v>
      </c>
      <c r="AH38" s="57">
        <f>'BAR BB| Open rates'!AH38*0.87*0.85</f>
        <v>49324.65</v>
      </c>
      <c r="AI38" s="57">
        <f>'BAR BB| Open rates'!AI38*0.87*0.85</f>
        <v>47697.75</v>
      </c>
      <c r="AJ38" s="57">
        <f>'BAR BB| Open rates'!AJ38*0.87*0.85</f>
        <v>49324.65</v>
      </c>
      <c r="AK38" s="57">
        <f>'BAR BB| Open rates'!AK38*0.87*0.85</f>
        <v>47697.75</v>
      </c>
      <c r="AL38" s="57">
        <f>'BAR BB| Open rates'!AL38*0.87*0.85</f>
        <v>49324.65</v>
      </c>
      <c r="AM38" s="57">
        <f>'BAR BB| Open rates'!AM38*0.87*0.85</f>
        <v>47697.75</v>
      </c>
      <c r="AN38" s="57">
        <f>'BAR BB| Open rates'!AN38*0.87*0.85</f>
        <v>49324.65</v>
      </c>
      <c r="AO38" s="57">
        <f>'BAR BB| Open rates'!AO38*0.87*0.85</f>
        <v>47697.75</v>
      </c>
      <c r="AP38" s="57">
        <f>'BAR BB| Open rates'!AP38*0.87*0.85</f>
        <v>46440.6</v>
      </c>
      <c r="AQ38" s="57">
        <f>'BAR BB| Open rates'!AQ38*0.87*0.85</f>
        <v>44961.599999999999</v>
      </c>
      <c r="AR38" s="57">
        <f>'BAR BB| Open rates'!AR38*0.87*0.85</f>
        <v>46440.6</v>
      </c>
      <c r="AS38" s="57">
        <f>'BAR BB| Open rates'!AS38*0.87*0.85</f>
        <v>44961.599999999999</v>
      </c>
      <c r="AT38" s="57">
        <f>'BAR BB| Open rates'!AT38*0.87*0.85</f>
        <v>46440.6</v>
      </c>
      <c r="AU38" s="57">
        <f>'BAR BB| Open rates'!AU38*0.87*0.85</f>
        <v>44961.599999999999</v>
      </c>
      <c r="AV38" s="57">
        <f>'BAR BB| Open rates'!AV38*0.87*0.85</f>
        <v>46440.6</v>
      </c>
      <c r="AW38" s="57">
        <f>'BAR BB| Open rates'!AW38*0.87*0.85</f>
        <v>44961.599999999999</v>
      </c>
      <c r="AX38" s="57">
        <f>'BAR BB| Open rates'!AX38*0.87*0.85</f>
        <v>46440.6</v>
      </c>
      <c r="AY38" s="57">
        <f>'BAR BB| Open rates'!AY38*0.87*0.85</f>
        <v>47697.75</v>
      </c>
      <c r="AZ38" s="57">
        <f>'BAR BB| Open rates'!AZ38*0.87*0.85</f>
        <v>49324.65</v>
      </c>
      <c r="BA38" s="57">
        <f>'BAR BB| Open rates'!BA38*0.87*0.85</f>
        <v>44222.1</v>
      </c>
      <c r="BB38" s="57">
        <f>'BAR BB| Open rates'!BB38*0.87*0.85</f>
        <v>40524.6</v>
      </c>
      <c r="BC38" s="57">
        <f>'BAR BB| Open rates'!BC38*0.87*0.85</f>
        <v>41264.1</v>
      </c>
      <c r="BD38" s="57">
        <f>'BAR BB| Open rates'!BD38*0.87*0.85</f>
        <v>40524.6</v>
      </c>
      <c r="BE38" s="57">
        <f>'BAR BB| Open rates'!BE38*0.87*0.85</f>
        <v>41264.1</v>
      </c>
      <c r="BF38" s="57">
        <f>'BAR BB| Open rates'!BF38*0.87*0.85</f>
        <v>40524.6</v>
      </c>
      <c r="BG38" s="57">
        <f>'BAR BB| Open rates'!BG38*0.87*0.85</f>
        <v>41264.1</v>
      </c>
      <c r="BH38" s="57">
        <f>'BAR BB| Open rates'!BH38*0.87*0.85</f>
        <v>40524.6</v>
      </c>
      <c r="BI38" s="57">
        <f>'BAR BB| Open rates'!BI38*0.87*0.85</f>
        <v>40524.6</v>
      </c>
      <c r="BJ38" s="57">
        <f>'BAR BB| Open rates'!BJ38*0.87*0.85</f>
        <v>41264.1</v>
      </c>
      <c r="BK38" s="57">
        <f>'BAR BB| Open rates'!BK38*0.87*0.85</f>
        <v>40524.6</v>
      </c>
      <c r="BL38" s="57">
        <f>'BAR BB| Open rates'!BL38*0.87*0.85</f>
        <v>41264.1</v>
      </c>
      <c r="BM38" s="57">
        <f>'BAR BB| Open rates'!BM38*0.87*0.85</f>
        <v>40524.6</v>
      </c>
      <c r="BN38" s="57">
        <f>'BAR BB| Open rates'!BN38*0.87*0.85</f>
        <v>41264.1</v>
      </c>
      <c r="BO38" s="57">
        <f>'BAR BB| Open rates'!BO38*0.87*0.85</f>
        <v>44000.25</v>
      </c>
      <c r="BP38" s="57">
        <f>'BAR BB| Open rates'!BP38*0.87*0.85</f>
        <v>45627.15</v>
      </c>
    </row>
    <row r="39" spans="1:68" s="36" customFormat="1" ht="12" customHeight="1" x14ac:dyDescent="0.2">
      <c r="A39" s="237">
        <v>6</v>
      </c>
      <c r="B39" s="57">
        <f>'BAR BB| Open rates'!B39*0.87*0.85</f>
        <v>47919.6</v>
      </c>
      <c r="C39" s="57">
        <f>'BAR BB| Open rates'!C39*0.87*0.85</f>
        <v>47180.1</v>
      </c>
      <c r="D39" s="57">
        <f>'BAR BB| Open rates'!D39*0.87*0.85</f>
        <v>47919.6</v>
      </c>
      <c r="E39" s="57">
        <f>'BAR BB| Open rates'!E39*0.87*0.85</f>
        <v>47180.1</v>
      </c>
      <c r="F39" s="57">
        <f>'BAR BB| Open rates'!F39*0.87*0.85</f>
        <v>49916.25</v>
      </c>
      <c r="G39" s="57">
        <f>'BAR BB| Open rates'!G39*0.87*0.85</f>
        <v>47919.6</v>
      </c>
      <c r="H39" s="57">
        <f>'BAR BB| Open rates'!H39*0.87*0.85</f>
        <v>62044.049999999996</v>
      </c>
      <c r="I39" s="57">
        <f>'BAR BB| Open rates'!I39*0.87*0.85</f>
        <v>67146.599999999991</v>
      </c>
      <c r="J39" s="57">
        <f>'BAR BB| Open rates'!J39*0.87*0.85</f>
        <v>81271.05</v>
      </c>
      <c r="K39" s="57">
        <f>'BAR BB| Open rates'!K39*0.87*0.85</f>
        <v>64040.7</v>
      </c>
      <c r="L39" s="57">
        <f>'BAR BB| Open rates'!L39*0.87*0.85</f>
        <v>65667.599999999991</v>
      </c>
      <c r="M39" s="57">
        <f>'BAR BB| Open rates'!M39*0.87*0.85</f>
        <v>64040.7</v>
      </c>
      <c r="N39" s="57">
        <f>'BAR BB| Open rates'!N39*0.87*0.85</f>
        <v>67146.599999999991</v>
      </c>
      <c r="O39" s="57">
        <f>'BAR BB| Open rates'!O39*0.87*0.85</f>
        <v>68625.599999999991</v>
      </c>
      <c r="P39" s="57">
        <f>'BAR BB| Open rates'!P39*0.87*0.85</f>
        <v>67146.599999999991</v>
      </c>
      <c r="Q39" s="57">
        <f>'BAR BB| Open rates'!Q39*0.87*0.85</f>
        <v>68625.599999999991</v>
      </c>
      <c r="R39" s="57">
        <f>'BAR BB| Open rates'!R39*0.87*0.85</f>
        <v>67146.599999999991</v>
      </c>
      <c r="S39" s="57">
        <f>'BAR BB| Open rates'!S39*0.87*0.85</f>
        <v>68625.599999999991</v>
      </c>
      <c r="T39" s="57">
        <f>'BAR BB| Open rates'!T39*0.87*0.85</f>
        <v>67146.599999999991</v>
      </c>
      <c r="U39" s="57">
        <f>'BAR BB| Open rates'!U39*0.87*0.85</f>
        <v>68625.599999999991</v>
      </c>
      <c r="V39" s="57">
        <f>'BAR BB| Open rates'!V39*0.87*0.85</f>
        <v>67146.599999999991</v>
      </c>
      <c r="W39" s="57">
        <f>'BAR BB| Open rates'!W39*0.87*0.85</f>
        <v>68625.599999999991</v>
      </c>
      <c r="X39" s="57">
        <f>'BAR BB| Open rates'!X39*0.87*0.85</f>
        <v>67146.599999999991</v>
      </c>
      <c r="Y39" s="57">
        <f>'BAR BB| Open rates'!Y39*0.87*0.85</f>
        <v>68625.599999999991</v>
      </c>
      <c r="Z39" s="57">
        <f>'BAR BB| Open rates'!Z39*0.87*0.85</f>
        <v>67146.599999999991</v>
      </c>
      <c r="AA39" s="57">
        <f>'BAR BB| Open rates'!AA39*0.87*0.85</f>
        <v>68625.599999999991</v>
      </c>
      <c r="AB39" s="57">
        <f>'BAR BB| Open rates'!AB39*0.87*0.85</f>
        <v>67146.599999999991</v>
      </c>
      <c r="AC39" s="57">
        <f>'BAR BB| Open rates'!AC39*0.87*0.85</f>
        <v>68625.599999999991</v>
      </c>
      <c r="AD39" s="57">
        <f>'BAR BB| Open rates'!AD39*0.87*0.85</f>
        <v>64040.7</v>
      </c>
      <c r="AE39" s="57">
        <f>'BAR BB| Open rates'!AE39*0.87*0.85</f>
        <v>65667.599999999991</v>
      </c>
      <c r="AF39" s="57">
        <f>'BAR BB| Open rates'!AF39*0.87*0.85</f>
        <v>64040.7</v>
      </c>
      <c r="AG39" s="57">
        <f>'BAR BB| Open rates'!AG39*0.87*0.85</f>
        <v>51543.15</v>
      </c>
      <c r="AH39" s="57">
        <f>'BAR BB| Open rates'!AH39*0.87*0.85</f>
        <v>51543.15</v>
      </c>
      <c r="AI39" s="57">
        <f>'BAR BB| Open rates'!AI39*0.87*0.85</f>
        <v>49916.25</v>
      </c>
      <c r="AJ39" s="57">
        <f>'BAR BB| Open rates'!AJ39*0.87*0.85</f>
        <v>51543.15</v>
      </c>
      <c r="AK39" s="57">
        <f>'BAR BB| Open rates'!AK39*0.87*0.85</f>
        <v>49916.25</v>
      </c>
      <c r="AL39" s="57">
        <f>'BAR BB| Open rates'!AL39*0.87*0.85</f>
        <v>51543.15</v>
      </c>
      <c r="AM39" s="57">
        <f>'BAR BB| Open rates'!AM39*0.87*0.85</f>
        <v>49916.25</v>
      </c>
      <c r="AN39" s="57">
        <f>'BAR BB| Open rates'!AN39*0.87*0.85</f>
        <v>51543.15</v>
      </c>
      <c r="AO39" s="57">
        <f>'BAR BB| Open rates'!AO39*0.87*0.85</f>
        <v>49916.25</v>
      </c>
      <c r="AP39" s="57">
        <f>'BAR BB| Open rates'!AP39*0.87*0.85</f>
        <v>48659.1</v>
      </c>
      <c r="AQ39" s="57">
        <f>'BAR BB| Open rates'!AQ39*0.87*0.85</f>
        <v>47180.1</v>
      </c>
      <c r="AR39" s="57">
        <f>'BAR BB| Open rates'!AR39*0.87*0.85</f>
        <v>48659.1</v>
      </c>
      <c r="AS39" s="57">
        <f>'BAR BB| Open rates'!AS39*0.87*0.85</f>
        <v>47180.1</v>
      </c>
      <c r="AT39" s="57">
        <f>'BAR BB| Open rates'!AT39*0.87*0.85</f>
        <v>48659.1</v>
      </c>
      <c r="AU39" s="57">
        <f>'BAR BB| Open rates'!AU39*0.87*0.85</f>
        <v>47180.1</v>
      </c>
      <c r="AV39" s="57">
        <f>'BAR BB| Open rates'!AV39*0.87*0.85</f>
        <v>48659.1</v>
      </c>
      <c r="AW39" s="57">
        <f>'BAR BB| Open rates'!AW39*0.87*0.85</f>
        <v>47180.1</v>
      </c>
      <c r="AX39" s="57">
        <f>'BAR BB| Open rates'!AX39*0.87*0.85</f>
        <v>48659.1</v>
      </c>
      <c r="AY39" s="57">
        <f>'BAR BB| Open rates'!AY39*0.87*0.85</f>
        <v>49916.25</v>
      </c>
      <c r="AZ39" s="57">
        <f>'BAR BB| Open rates'!AZ39*0.87*0.85</f>
        <v>51543.15</v>
      </c>
      <c r="BA39" s="57">
        <f>'BAR BB| Open rates'!BA39*0.87*0.85</f>
        <v>46440.6</v>
      </c>
      <c r="BB39" s="57">
        <f>'BAR BB| Open rates'!BB39*0.87*0.85</f>
        <v>42743.1</v>
      </c>
      <c r="BC39" s="57">
        <f>'BAR BB| Open rates'!BC39*0.87*0.85</f>
        <v>43482.6</v>
      </c>
      <c r="BD39" s="57">
        <f>'BAR BB| Open rates'!BD39*0.87*0.85</f>
        <v>42743.1</v>
      </c>
      <c r="BE39" s="57">
        <f>'BAR BB| Open rates'!BE39*0.87*0.85</f>
        <v>43482.6</v>
      </c>
      <c r="BF39" s="57">
        <f>'BAR BB| Open rates'!BF39*0.87*0.85</f>
        <v>42743.1</v>
      </c>
      <c r="BG39" s="57">
        <f>'BAR BB| Open rates'!BG39*0.87*0.85</f>
        <v>43482.6</v>
      </c>
      <c r="BH39" s="57">
        <f>'BAR BB| Open rates'!BH39*0.87*0.85</f>
        <v>42743.1</v>
      </c>
      <c r="BI39" s="57">
        <f>'BAR BB| Open rates'!BI39*0.87*0.85</f>
        <v>42743.1</v>
      </c>
      <c r="BJ39" s="57">
        <f>'BAR BB| Open rates'!BJ39*0.87*0.85</f>
        <v>43482.6</v>
      </c>
      <c r="BK39" s="57">
        <f>'BAR BB| Open rates'!BK39*0.87*0.85</f>
        <v>42743.1</v>
      </c>
      <c r="BL39" s="57">
        <f>'BAR BB| Open rates'!BL39*0.87*0.85</f>
        <v>43482.6</v>
      </c>
      <c r="BM39" s="57">
        <f>'BAR BB| Open rates'!BM39*0.87*0.85</f>
        <v>42743.1</v>
      </c>
      <c r="BN39" s="57">
        <f>'BAR BB| Open rates'!BN39*0.87*0.85</f>
        <v>43482.6</v>
      </c>
      <c r="BO39" s="57">
        <f>'BAR BB| Open rates'!BO39*0.87*0.85</f>
        <v>46218.75</v>
      </c>
      <c r="BP39" s="57">
        <f>'BAR BB| Open rates'!BP39*0.87*0.85</f>
        <v>47845.65</v>
      </c>
    </row>
    <row r="40" spans="1:68" s="33" customFormat="1" x14ac:dyDescent="0.2">
      <c r="A40" s="249"/>
    </row>
    <row r="41" spans="1:68" s="33" customFormat="1" x14ac:dyDescent="0.2">
      <c r="A41" s="369" t="s">
        <v>172</v>
      </c>
    </row>
    <row r="42" spans="1:68" s="33" customFormat="1" x14ac:dyDescent="0.2">
      <c r="A42" s="369"/>
    </row>
    <row r="43" spans="1:68" s="31" customFormat="1" ht="13.5" customHeight="1" x14ac:dyDescent="0.2"/>
    <row r="44" spans="1:68" s="6" customFormat="1" ht="12.75" customHeight="1" x14ac:dyDescent="0.2">
      <c r="A44" s="174" t="s">
        <v>74</v>
      </c>
    </row>
    <row r="45" spans="1:68" s="6" customFormat="1" ht="12.75" customHeight="1" x14ac:dyDescent="0.2">
      <c r="A45" s="172" t="s">
        <v>75</v>
      </c>
    </row>
    <row r="46" spans="1:68" s="6" customFormat="1" ht="21" customHeight="1" x14ac:dyDescent="0.2">
      <c r="A46" s="279" t="s">
        <v>371</v>
      </c>
    </row>
    <row r="47" spans="1:68" s="6" customFormat="1" ht="21" customHeight="1" x14ac:dyDescent="0.2">
      <c r="A47" s="173" t="s">
        <v>76</v>
      </c>
    </row>
    <row r="48" spans="1:68" s="6" customFormat="1" ht="21" customHeight="1" x14ac:dyDescent="0.2">
      <c r="A48" s="173" t="s">
        <v>77</v>
      </c>
    </row>
    <row r="49" spans="1:1" s="6" customFormat="1" ht="21" customHeight="1" x14ac:dyDescent="0.2">
      <c r="A49" s="173" t="s">
        <v>78</v>
      </c>
    </row>
    <row r="50" spans="1:1" s="6" customFormat="1" ht="21" customHeight="1" x14ac:dyDescent="0.2">
      <c r="A50" s="173" t="s">
        <v>442</v>
      </c>
    </row>
    <row r="51" spans="1:1" s="36" customFormat="1" ht="21" customHeight="1" x14ac:dyDescent="0.2">
      <c r="A51" s="175" t="s">
        <v>79</v>
      </c>
    </row>
    <row r="52" spans="1:1" s="36" customFormat="1" ht="21" customHeight="1" x14ac:dyDescent="0.2">
      <c r="A52" s="175" t="s">
        <v>187</v>
      </c>
    </row>
    <row r="53" spans="1:1" s="33" customFormat="1" x14ac:dyDescent="0.2">
      <c r="A53" s="89"/>
    </row>
    <row r="54" spans="1:1" s="33" customFormat="1" x14ac:dyDescent="0.2">
      <c r="A54" s="171" t="s">
        <v>81</v>
      </c>
    </row>
    <row r="55" spans="1:1" s="33" customFormat="1" ht="108" x14ac:dyDescent="0.2">
      <c r="A55" s="176" t="s">
        <v>462</v>
      </c>
    </row>
    <row r="56" spans="1:1" s="33" customFormat="1" x14ac:dyDescent="0.2"/>
    <row r="57" spans="1:1" s="33" customFormat="1" x14ac:dyDescent="0.2">
      <c r="A57" s="171" t="s">
        <v>83</v>
      </c>
    </row>
    <row r="58" spans="1:1" s="33" customFormat="1" ht="30" customHeight="1" x14ac:dyDescent="0.2">
      <c r="A58" s="256" t="s">
        <v>436</v>
      </c>
    </row>
    <row r="59" spans="1:1" s="33" customFormat="1" ht="24" x14ac:dyDescent="0.2">
      <c r="A59" s="213" t="s">
        <v>437</v>
      </c>
    </row>
    <row r="60" spans="1:1" s="33" customFormat="1" x14ac:dyDescent="0.2"/>
    <row r="61" spans="1:1" s="33" customFormat="1" ht="24" x14ac:dyDescent="0.2">
      <c r="A61" s="262" t="s">
        <v>432</v>
      </c>
    </row>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sheetData>
  <mergeCells count="1">
    <mergeCell ref="A41:A4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BP75"/>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7" style="32" customWidth="1"/>
    <col min="2" max="16384" width="9.85546875" style="32"/>
  </cols>
  <sheetData>
    <row r="1" spans="1:68" x14ac:dyDescent="0.2">
      <c r="A1" s="63" t="s">
        <v>61</v>
      </c>
    </row>
    <row r="2" spans="1:68" x14ac:dyDescent="0.2">
      <c r="A2" s="11" t="s">
        <v>185</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rates'!B6*0.87*0.85+25</f>
        <v>10304.049999999999</v>
      </c>
      <c r="C6" s="57">
        <f>'BAR BB| Open rates'!C6*0.87*0.85+25</f>
        <v>9564.5499999999993</v>
      </c>
      <c r="D6" s="57">
        <f>'BAR BB| Open rates'!D6*0.87*0.85+25</f>
        <v>10304.049999999999</v>
      </c>
      <c r="E6" s="57">
        <f>'BAR BB| Open rates'!E6*0.87*0.85+25</f>
        <v>9564.5499999999993</v>
      </c>
      <c r="F6" s="57">
        <f>'BAR BB| Open rates'!F6*0.87*0.85+25</f>
        <v>12300.699999999999</v>
      </c>
      <c r="G6" s="57">
        <f>'BAR BB| Open rates'!G6*0.87*0.85+25</f>
        <v>10304.049999999999</v>
      </c>
      <c r="H6" s="57">
        <f>'BAR BB| Open rates'!H6*0.87*0.85+25</f>
        <v>10304.049999999999</v>
      </c>
      <c r="I6" s="57">
        <f>'BAR BB| Open rates'!I6*0.87*0.85+25</f>
        <v>15406.6</v>
      </c>
      <c r="J6" s="57">
        <f>'BAR BB| Open rates'!J6*0.87*0.85+25</f>
        <v>29531.05</v>
      </c>
      <c r="K6" s="57">
        <f>'BAR BB| Open rates'!K6*0.87*0.85+25</f>
        <v>12300.699999999999</v>
      </c>
      <c r="L6" s="57">
        <f>'BAR BB| Open rates'!L6*0.87*0.85+25</f>
        <v>13927.6</v>
      </c>
      <c r="M6" s="57">
        <f>'BAR BB| Open rates'!M6*0.87*0.85+25</f>
        <v>12300.699999999999</v>
      </c>
      <c r="N6" s="57">
        <f>'BAR BB| Open rates'!N6*0.87*0.85+25</f>
        <v>15406.6</v>
      </c>
      <c r="O6" s="57">
        <f>'BAR BB| Open rates'!O6*0.87*0.85+25</f>
        <v>16885.599999999999</v>
      </c>
      <c r="P6" s="57">
        <f>'BAR BB| Open rates'!P6*0.87*0.85+25</f>
        <v>15406.6</v>
      </c>
      <c r="Q6" s="57">
        <f>'BAR BB| Open rates'!Q6*0.87*0.85+25</f>
        <v>16885.599999999999</v>
      </c>
      <c r="R6" s="57">
        <f>'BAR BB| Open rates'!R6*0.87*0.85+25</f>
        <v>15406.6</v>
      </c>
      <c r="S6" s="57">
        <f>'BAR BB| Open rates'!S6*0.87*0.85+25</f>
        <v>16885.599999999999</v>
      </c>
      <c r="T6" s="57">
        <f>'BAR BB| Open rates'!T6*0.87*0.85+25</f>
        <v>15406.6</v>
      </c>
      <c r="U6" s="57">
        <f>'BAR BB| Open rates'!U6*0.87*0.85+25</f>
        <v>16885.599999999999</v>
      </c>
      <c r="V6" s="57">
        <f>'BAR BB| Open rates'!V6*0.87*0.85+25</f>
        <v>15406.6</v>
      </c>
      <c r="W6" s="57">
        <f>'BAR BB| Open rates'!W6*0.87*0.85+25</f>
        <v>16885.599999999999</v>
      </c>
      <c r="X6" s="57">
        <f>'BAR BB| Open rates'!X6*0.87*0.85+25</f>
        <v>15406.6</v>
      </c>
      <c r="Y6" s="57">
        <f>'BAR BB| Open rates'!Y6*0.87*0.85+25</f>
        <v>16885.599999999999</v>
      </c>
      <c r="Z6" s="57">
        <f>'BAR BB| Open rates'!Z6*0.87*0.85+25</f>
        <v>15406.6</v>
      </c>
      <c r="AA6" s="57">
        <f>'BAR BB| Open rates'!AA6*0.87*0.85+25</f>
        <v>16885.599999999999</v>
      </c>
      <c r="AB6" s="57">
        <f>'BAR BB| Open rates'!AB6*0.87*0.85+25</f>
        <v>15406.6</v>
      </c>
      <c r="AC6" s="57">
        <f>'BAR BB| Open rates'!AC6*0.87*0.85+25</f>
        <v>16885.599999999999</v>
      </c>
      <c r="AD6" s="57">
        <f>'BAR BB| Open rates'!AD6*0.87*0.85+25</f>
        <v>12300.699999999999</v>
      </c>
      <c r="AE6" s="57">
        <f>'BAR BB| Open rates'!AE6*0.87*0.85+25</f>
        <v>13927.6</v>
      </c>
      <c r="AF6" s="57">
        <f>'BAR BB| Open rates'!AF6*0.87*0.85+25</f>
        <v>12300.699999999999</v>
      </c>
      <c r="AG6" s="57">
        <f>'BAR BB| Open rates'!AG6*0.87*0.85+25</f>
        <v>13927.6</v>
      </c>
      <c r="AH6" s="57">
        <f>'BAR BB| Open rates'!AH6*0.87*0.85+25</f>
        <v>13927.6</v>
      </c>
      <c r="AI6" s="57">
        <f>'BAR BB| Open rates'!AI6*0.87*0.85+25</f>
        <v>12300.699999999999</v>
      </c>
      <c r="AJ6" s="57">
        <f>'BAR BB| Open rates'!AJ6*0.87*0.85+25</f>
        <v>13927.6</v>
      </c>
      <c r="AK6" s="57">
        <f>'BAR BB| Open rates'!AK6*0.87*0.85+25</f>
        <v>12300.699999999999</v>
      </c>
      <c r="AL6" s="57">
        <f>'BAR BB| Open rates'!AL6*0.87*0.85+25</f>
        <v>13927.6</v>
      </c>
      <c r="AM6" s="57">
        <f>'BAR BB| Open rates'!AM6*0.87*0.85+25</f>
        <v>12300.699999999999</v>
      </c>
      <c r="AN6" s="57">
        <f>'BAR BB| Open rates'!AN6*0.87*0.85+25</f>
        <v>13927.6</v>
      </c>
      <c r="AO6" s="57">
        <f>'BAR BB| Open rates'!AO6*0.87*0.85+25</f>
        <v>12300.699999999999</v>
      </c>
      <c r="AP6" s="57">
        <f>'BAR BB| Open rates'!AP6*0.87*0.85+25</f>
        <v>11043.55</v>
      </c>
      <c r="AQ6" s="57">
        <f>'BAR BB| Open rates'!AQ6*0.87*0.85+25</f>
        <v>9564.5499999999993</v>
      </c>
      <c r="AR6" s="57">
        <f>'BAR BB| Open rates'!AR6*0.87*0.85+25</f>
        <v>11043.55</v>
      </c>
      <c r="AS6" s="57">
        <f>'BAR BB| Open rates'!AS6*0.87*0.85+25</f>
        <v>9564.5499999999993</v>
      </c>
      <c r="AT6" s="57">
        <f>'BAR BB| Open rates'!AT6*0.87*0.85+25</f>
        <v>11043.55</v>
      </c>
      <c r="AU6" s="57">
        <f>'BAR BB| Open rates'!AU6*0.87*0.85+25</f>
        <v>9564.5499999999993</v>
      </c>
      <c r="AV6" s="57">
        <f>'BAR BB| Open rates'!AV6*0.87*0.85+25</f>
        <v>11043.55</v>
      </c>
      <c r="AW6" s="57">
        <f>'BAR BB| Open rates'!AW6*0.87*0.85+25</f>
        <v>9564.5499999999993</v>
      </c>
      <c r="AX6" s="57">
        <f>'BAR BB| Open rates'!AX6*0.87*0.85+25</f>
        <v>11043.55</v>
      </c>
      <c r="AY6" s="57">
        <f>'BAR BB| Open rates'!AY6*0.87*0.85+25</f>
        <v>12300.699999999999</v>
      </c>
      <c r="AZ6" s="57">
        <f>'BAR BB| Open rates'!AZ6*0.87*0.85+25</f>
        <v>13927.6</v>
      </c>
      <c r="BA6" s="57">
        <f>'BAR BB| Open rates'!BA6*0.87*0.85+25</f>
        <v>8825.0499999999993</v>
      </c>
      <c r="BB6" s="57">
        <f>'BAR BB| Open rates'!BB6*0.87*0.85+25</f>
        <v>8825.0499999999993</v>
      </c>
      <c r="BC6" s="57">
        <f>'BAR BB| Open rates'!BC6*0.87*0.85+25</f>
        <v>9564.5499999999993</v>
      </c>
      <c r="BD6" s="57">
        <f>'BAR BB| Open rates'!BD6*0.87*0.85+25</f>
        <v>8825.0499999999993</v>
      </c>
      <c r="BE6" s="57">
        <f>'BAR BB| Open rates'!BE6*0.87*0.85+25</f>
        <v>9564.5499999999993</v>
      </c>
      <c r="BF6" s="57">
        <f>'BAR BB| Open rates'!BF6*0.87*0.85+25</f>
        <v>8825.0499999999993</v>
      </c>
      <c r="BG6" s="57">
        <f>'BAR BB| Open rates'!BG6*0.87*0.85+25</f>
        <v>9564.5499999999993</v>
      </c>
      <c r="BH6" s="57">
        <f>'BAR BB| Open rates'!BH6*0.87*0.85+25</f>
        <v>8825.0499999999993</v>
      </c>
      <c r="BI6" s="57">
        <f>'BAR BB| Open rates'!BI6*0.87*0.85+25</f>
        <v>8825.0499999999993</v>
      </c>
      <c r="BJ6" s="57">
        <f>'BAR BB| Open rates'!BJ6*0.87*0.85+25</f>
        <v>9564.5499999999993</v>
      </c>
      <c r="BK6" s="57">
        <f>'BAR BB| Open rates'!BK6*0.87*0.85+25</f>
        <v>8825.0499999999993</v>
      </c>
      <c r="BL6" s="57">
        <f>'BAR BB| Open rates'!BL6*0.87*0.85+25</f>
        <v>9564.5499999999993</v>
      </c>
      <c r="BM6" s="57">
        <f>'BAR BB| Open rates'!BM6*0.87*0.85+25</f>
        <v>8825.0499999999993</v>
      </c>
      <c r="BN6" s="57">
        <f>'BAR BB| Open rates'!BN6*0.87*0.85+25</f>
        <v>9564.5499999999993</v>
      </c>
      <c r="BO6" s="57">
        <f>'BAR BB| Open rates'!BO6*0.87*0.85+25</f>
        <v>12300.699999999999</v>
      </c>
      <c r="BP6" s="57">
        <f>'BAR BB| Open rates'!BP6*0.87*0.85+25</f>
        <v>13927.6</v>
      </c>
    </row>
    <row r="7" spans="1:68" s="36" customFormat="1" ht="12" customHeight="1" x14ac:dyDescent="0.2">
      <c r="A7" s="183">
        <v>2</v>
      </c>
      <c r="B7" s="57">
        <f>'BAR BB| Open rates'!B7*0.87*0.85+25</f>
        <v>12522.55</v>
      </c>
      <c r="C7" s="57">
        <f>'BAR BB| Open rates'!C7*0.87*0.85+25</f>
        <v>11783.05</v>
      </c>
      <c r="D7" s="57">
        <f>'BAR BB| Open rates'!D7*0.87*0.85+25</f>
        <v>12522.55</v>
      </c>
      <c r="E7" s="57">
        <f>'BAR BB| Open rates'!E7*0.87*0.85+25</f>
        <v>11783.05</v>
      </c>
      <c r="F7" s="57">
        <f>'BAR BB| Open rates'!F7*0.87*0.85+25</f>
        <v>14519.199999999999</v>
      </c>
      <c r="G7" s="57">
        <f>'BAR BB| Open rates'!G7*0.87*0.85+25</f>
        <v>12522.55</v>
      </c>
      <c r="H7" s="57">
        <f>'BAR BB| Open rates'!H7*0.87*0.85+25</f>
        <v>12522.55</v>
      </c>
      <c r="I7" s="57">
        <f>'BAR BB| Open rates'!I7*0.87*0.85+25</f>
        <v>17625.099999999999</v>
      </c>
      <c r="J7" s="57">
        <f>'BAR BB| Open rates'!J7*0.87*0.85+25</f>
        <v>31749.55</v>
      </c>
      <c r="K7" s="57">
        <f>'BAR BB| Open rates'!K7*0.87*0.85+25</f>
        <v>14519.199999999999</v>
      </c>
      <c r="L7" s="57">
        <f>'BAR BB| Open rates'!L7*0.87*0.85+25</f>
        <v>16146.1</v>
      </c>
      <c r="M7" s="57">
        <f>'BAR BB| Open rates'!M7*0.87*0.85+25</f>
        <v>14519.199999999999</v>
      </c>
      <c r="N7" s="57">
        <f>'BAR BB| Open rates'!N7*0.87*0.85+25</f>
        <v>17625.099999999999</v>
      </c>
      <c r="O7" s="57">
        <f>'BAR BB| Open rates'!O7*0.87*0.85+25</f>
        <v>19104.099999999999</v>
      </c>
      <c r="P7" s="57">
        <f>'BAR BB| Open rates'!P7*0.87*0.85+25</f>
        <v>17625.099999999999</v>
      </c>
      <c r="Q7" s="57">
        <f>'BAR BB| Open rates'!Q7*0.87*0.85+25</f>
        <v>19104.099999999999</v>
      </c>
      <c r="R7" s="57">
        <f>'BAR BB| Open rates'!R7*0.87*0.85+25</f>
        <v>17625.099999999999</v>
      </c>
      <c r="S7" s="57">
        <f>'BAR BB| Open rates'!S7*0.87*0.85+25</f>
        <v>19104.099999999999</v>
      </c>
      <c r="T7" s="57">
        <f>'BAR BB| Open rates'!T7*0.87*0.85+25</f>
        <v>17625.099999999999</v>
      </c>
      <c r="U7" s="57">
        <f>'BAR BB| Open rates'!U7*0.87*0.85+25</f>
        <v>19104.099999999999</v>
      </c>
      <c r="V7" s="57">
        <f>'BAR BB| Open rates'!V7*0.87*0.85+25</f>
        <v>17625.099999999999</v>
      </c>
      <c r="W7" s="57">
        <f>'BAR BB| Open rates'!W7*0.87*0.85+25</f>
        <v>19104.099999999999</v>
      </c>
      <c r="X7" s="57">
        <f>'BAR BB| Open rates'!X7*0.87*0.85+25</f>
        <v>17625.099999999999</v>
      </c>
      <c r="Y7" s="57">
        <f>'BAR BB| Open rates'!Y7*0.87*0.85+25</f>
        <v>19104.099999999999</v>
      </c>
      <c r="Z7" s="57">
        <f>'BAR BB| Open rates'!Z7*0.87*0.85+25</f>
        <v>17625.099999999999</v>
      </c>
      <c r="AA7" s="57">
        <f>'BAR BB| Open rates'!AA7*0.87*0.85+25</f>
        <v>19104.099999999999</v>
      </c>
      <c r="AB7" s="57">
        <f>'BAR BB| Open rates'!AB7*0.87*0.85+25</f>
        <v>17625.099999999999</v>
      </c>
      <c r="AC7" s="57">
        <f>'BAR BB| Open rates'!AC7*0.87*0.85+25</f>
        <v>19104.099999999999</v>
      </c>
      <c r="AD7" s="57">
        <f>'BAR BB| Open rates'!AD7*0.87*0.85+25</f>
        <v>14519.199999999999</v>
      </c>
      <c r="AE7" s="57">
        <f>'BAR BB| Open rates'!AE7*0.87*0.85+25</f>
        <v>16146.1</v>
      </c>
      <c r="AF7" s="57">
        <f>'BAR BB| Open rates'!AF7*0.87*0.85+25</f>
        <v>14519.199999999999</v>
      </c>
      <c r="AG7" s="57">
        <f>'BAR BB| Open rates'!AG7*0.87*0.85+25</f>
        <v>16146.1</v>
      </c>
      <c r="AH7" s="57">
        <f>'BAR BB| Open rates'!AH7*0.87*0.85+25</f>
        <v>16146.1</v>
      </c>
      <c r="AI7" s="57">
        <f>'BAR BB| Open rates'!AI7*0.87*0.85+25</f>
        <v>14519.199999999999</v>
      </c>
      <c r="AJ7" s="57">
        <f>'BAR BB| Open rates'!AJ7*0.87*0.85+25</f>
        <v>16146.1</v>
      </c>
      <c r="AK7" s="57">
        <f>'BAR BB| Open rates'!AK7*0.87*0.85+25</f>
        <v>14519.199999999999</v>
      </c>
      <c r="AL7" s="57">
        <f>'BAR BB| Open rates'!AL7*0.87*0.85+25</f>
        <v>16146.1</v>
      </c>
      <c r="AM7" s="57">
        <f>'BAR BB| Open rates'!AM7*0.87*0.85+25</f>
        <v>14519.199999999999</v>
      </c>
      <c r="AN7" s="57">
        <f>'BAR BB| Open rates'!AN7*0.87*0.85+25</f>
        <v>16146.1</v>
      </c>
      <c r="AO7" s="57">
        <f>'BAR BB| Open rates'!AO7*0.87*0.85+25</f>
        <v>14519.199999999999</v>
      </c>
      <c r="AP7" s="57">
        <f>'BAR BB| Open rates'!AP7*0.87*0.85+25</f>
        <v>13262.05</v>
      </c>
      <c r="AQ7" s="57">
        <f>'BAR BB| Open rates'!AQ7*0.87*0.85+25</f>
        <v>11783.05</v>
      </c>
      <c r="AR7" s="57">
        <f>'BAR BB| Open rates'!AR7*0.87*0.85+25</f>
        <v>13262.05</v>
      </c>
      <c r="AS7" s="57">
        <f>'BAR BB| Open rates'!AS7*0.87*0.85+25</f>
        <v>11783.05</v>
      </c>
      <c r="AT7" s="57">
        <f>'BAR BB| Open rates'!AT7*0.87*0.85+25</f>
        <v>13262.05</v>
      </c>
      <c r="AU7" s="57">
        <f>'BAR BB| Open rates'!AU7*0.87*0.85+25</f>
        <v>11783.05</v>
      </c>
      <c r="AV7" s="57">
        <f>'BAR BB| Open rates'!AV7*0.87*0.85+25</f>
        <v>13262.05</v>
      </c>
      <c r="AW7" s="57">
        <f>'BAR BB| Open rates'!AW7*0.87*0.85+25</f>
        <v>11783.05</v>
      </c>
      <c r="AX7" s="57">
        <f>'BAR BB| Open rates'!AX7*0.87*0.85+25</f>
        <v>13262.05</v>
      </c>
      <c r="AY7" s="57">
        <f>'BAR BB| Open rates'!AY7*0.87*0.85+25</f>
        <v>14519.199999999999</v>
      </c>
      <c r="AZ7" s="57">
        <f>'BAR BB| Open rates'!AZ7*0.87*0.85+25</f>
        <v>16146.1</v>
      </c>
      <c r="BA7" s="57">
        <f>'BAR BB| Open rates'!BA7*0.87*0.85+25</f>
        <v>11043.55</v>
      </c>
      <c r="BB7" s="57">
        <f>'BAR BB| Open rates'!BB7*0.87*0.85+25</f>
        <v>11043.55</v>
      </c>
      <c r="BC7" s="57">
        <f>'BAR BB| Open rates'!BC7*0.87*0.85+25</f>
        <v>11783.05</v>
      </c>
      <c r="BD7" s="57">
        <f>'BAR BB| Open rates'!BD7*0.87*0.85+25</f>
        <v>11043.55</v>
      </c>
      <c r="BE7" s="57">
        <f>'BAR BB| Open rates'!BE7*0.87*0.85+25</f>
        <v>11783.05</v>
      </c>
      <c r="BF7" s="57">
        <f>'BAR BB| Open rates'!BF7*0.87*0.85+25</f>
        <v>11043.55</v>
      </c>
      <c r="BG7" s="57">
        <f>'BAR BB| Open rates'!BG7*0.87*0.85+25</f>
        <v>11783.05</v>
      </c>
      <c r="BH7" s="57">
        <f>'BAR BB| Open rates'!BH7*0.87*0.85+25</f>
        <v>11043.55</v>
      </c>
      <c r="BI7" s="57">
        <f>'BAR BB| Open rates'!BI7*0.87*0.85+25</f>
        <v>11043.55</v>
      </c>
      <c r="BJ7" s="57">
        <f>'BAR BB| Open rates'!BJ7*0.87*0.85+25</f>
        <v>11783.05</v>
      </c>
      <c r="BK7" s="57">
        <f>'BAR BB| Open rates'!BK7*0.87*0.85+25</f>
        <v>11043.55</v>
      </c>
      <c r="BL7" s="57">
        <f>'BAR BB| Open rates'!BL7*0.87*0.85+25</f>
        <v>11783.05</v>
      </c>
      <c r="BM7" s="57">
        <f>'BAR BB| Open rates'!BM7*0.87*0.85+25</f>
        <v>11043.55</v>
      </c>
      <c r="BN7" s="57">
        <f>'BAR BB| Open rates'!BN7*0.87*0.85+25</f>
        <v>11783.05</v>
      </c>
      <c r="BO7" s="57">
        <f>'BAR BB| Open rates'!BO7*0.87*0.85+25</f>
        <v>14519.199999999999</v>
      </c>
      <c r="BP7" s="57">
        <f>'BAR BB| Open rates'!BP7*0.87*0.85+25</f>
        <v>16146.1</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rates'!B9*0.87*0.85+25</f>
        <v>11783.05</v>
      </c>
      <c r="C9" s="57">
        <f>'BAR BB| Open rates'!C9*0.87*0.85+25</f>
        <v>11043.55</v>
      </c>
      <c r="D9" s="57">
        <f>'BAR BB| Open rates'!D9*0.87*0.85+25</f>
        <v>11783.05</v>
      </c>
      <c r="E9" s="57">
        <f>'BAR BB| Open rates'!E9*0.87*0.85+25</f>
        <v>11043.55</v>
      </c>
      <c r="F9" s="57">
        <f>'BAR BB| Open rates'!F9*0.87*0.85+25</f>
        <v>13779.699999999999</v>
      </c>
      <c r="G9" s="57">
        <f>'BAR BB| Open rates'!G9*0.87*0.85+25</f>
        <v>11783.05</v>
      </c>
      <c r="H9" s="57">
        <f>'BAR BB| Open rates'!H9*0.87*0.85+25</f>
        <v>12522.55</v>
      </c>
      <c r="I9" s="57">
        <f>'BAR BB| Open rates'!I9*0.87*0.85+25</f>
        <v>17625.099999999999</v>
      </c>
      <c r="J9" s="57">
        <f>'BAR BB| Open rates'!J9*0.87*0.85+25</f>
        <v>31749.55</v>
      </c>
      <c r="K9" s="57">
        <f>'BAR BB| Open rates'!K9*0.87*0.85+25</f>
        <v>14519.199999999999</v>
      </c>
      <c r="L9" s="57">
        <f>'BAR BB| Open rates'!L9*0.87*0.85+25</f>
        <v>16146.1</v>
      </c>
      <c r="M9" s="57">
        <f>'BAR BB| Open rates'!M9*0.87*0.85+25</f>
        <v>14519.199999999999</v>
      </c>
      <c r="N9" s="57">
        <f>'BAR BB| Open rates'!N9*0.87*0.85+25</f>
        <v>17625.099999999999</v>
      </c>
      <c r="O9" s="57">
        <f>'BAR BB| Open rates'!O9*0.87*0.85+25</f>
        <v>19104.099999999999</v>
      </c>
      <c r="P9" s="57">
        <f>'BAR BB| Open rates'!P9*0.87*0.85+25</f>
        <v>17625.099999999999</v>
      </c>
      <c r="Q9" s="57">
        <f>'BAR BB| Open rates'!Q9*0.87*0.85+25</f>
        <v>19104.099999999999</v>
      </c>
      <c r="R9" s="57">
        <f>'BAR BB| Open rates'!R9*0.87*0.85+25</f>
        <v>17625.099999999999</v>
      </c>
      <c r="S9" s="57">
        <f>'BAR BB| Open rates'!S9*0.87*0.85+25</f>
        <v>19104.099999999999</v>
      </c>
      <c r="T9" s="57">
        <f>'BAR BB| Open rates'!T9*0.87*0.85+25</f>
        <v>17625.099999999999</v>
      </c>
      <c r="U9" s="57">
        <f>'BAR BB| Open rates'!U9*0.87*0.85+25</f>
        <v>19104.099999999999</v>
      </c>
      <c r="V9" s="57">
        <f>'BAR BB| Open rates'!V9*0.87*0.85+25</f>
        <v>17625.099999999999</v>
      </c>
      <c r="W9" s="57">
        <f>'BAR BB| Open rates'!W9*0.87*0.85+25</f>
        <v>19104.099999999999</v>
      </c>
      <c r="X9" s="57">
        <f>'BAR BB| Open rates'!X9*0.87*0.85+25</f>
        <v>17625.099999999999</v>
      </c>
      <c r="Y9" s="57">
        <f>'BAR BB| Open rates'!Y9*0.87*0.85+25</f>
        <v>19104.099999999999</v>
      </c>
      <c r="Z9" s="57">
        <f>'BAR BB| Open rates'!Z9*0.87*0.85+25</f>
        <v>17625.099999999999</v>
      </c>
      <c r="AA9" s="57">
        <f>'BAR BB| Open rates'!AA9*0.87*0.85+25</f>
        <v>19104.099999999999</v>
      </c>
      <c r="AB9" s="57">
        <f>'BAR BB| Open rates'!AB9*0.87*0.85+25</f>
        <v>17625.099999999999</v>
      </c>
      <c r="AC9" s="57">
        <f>'BAR BB| Open rates'!AC9*0.87*0.85+25</f>
        <v>19104.099999999999</v>
      </c>
      <c r="AD9" s="57">
        <f>'BAR BB| Open rates'!AD9*0.87*0.85+25</f>
        <v>14519.199999999999</v>
      </c>
      <c r="AE9" s="57">
        <f>'BAR BB| Open rates'!AE9*0.87*0.85+25</f>
        <v>16146.1</v>
      </c>
      <c r="AF9" s="57">
        <f>'BAR BB| Open rates'!AF9*0.87*0.85+25</f>
        <v>14519.199999999999</v>
      </c>
      <c r="AG9" s="57">
        <f>'BAR BB| Open rates'!AG9*0.87*0.85+25</f>
        <v>16146.1</v>
      </c>
      <c r="AH9" s="57">
        <f>'BAR BB| Open rates'!AH9*0.87*0.85+25</f>
        <v>16146.1</v>
      </c>
      <c r="AI9" s="57">
        <f>'BAR BB| Open rates'!AI9*0.87*0.85+25</f>
        <v>14519.199999999999</v>
      </c>
      <c r="AJ9" s="57">
        <f>'BAR BB| Open rates'!AJ9*0.87*0.85+25</f>
        <v>16146.1</v>
      </c>
      <c r="AK9" s="57">
        <f>'BAR BB| Open rates'!AK9*0.87*0.85+25</f>
        <v>14519.199999999999</v>
      </c>
      <c r="AL9" s="57">
        <f>'BAR BB| Open rates'!AL9*0.87*0.85+25</f>
        <v>16146.1</v>
      </c>
      <c r="AM9" s="57">
        <f>'BAR BB| Open rates'!AM9*0.87*0.85+25</f>
        <v>14519.199999999999</v>
      </c>
      <c r="AN9" s="57">
        <f>'BAR BB| Open rates'!AN9*0.87*0.85+25</f>
        <v>16146.1</v>
      </c>
      <c r="AO9" s="57">
        <f>'BAR BB| Open rates'!AO9*0.87*0.85+25</f>
        <v>14519.199999999999</v>
      </c>
      <c r="AP9" s="57">
        <f>'BAR BB| Open rates'!AP9*0.87*0.85+25</f>
        <v>13262.05</v>
      </c>
      <c r="AQ9" s="57">
        <f>'BAR BB| Open rates'!AQ9*0.87*0.85+25</f>
        <v>11783.05</v>
      </c>
      <c r="AR9" s="57">
        <f>'BAR BB| Open rates'!AR9*0.87*0.85+25</f>
        <v>13262.05</v>
      </c>
      <c r="AS9" s="57">
        <f>'BAR BB| Open rates'!AS9*0.87*0.85+25</f>
        <v>11783.05</v>
      </c>
      <c r="AT9" s="57">
        <f>'BAR BB| Open rates'!AT9*0.87*0.85+25</f>
        <v>13262.05</v>
      </c>
      <c r="AU9" s="57">
        <f>'BAR BB| Open rates'!AU9*0.87*0.85+25</f>
        <v>11783.05</v>
      </c>
      <c r="AV9" s="57">
        <f>'BAR BB| Open rates'!AV9*0.87*0.85+25</f>
        <v>13262.05</v>
      </c>
      <c r="AW9" s="57">
        <f>'BAR BB| Open rates'!AW9*0.87*0.85+25</f>
        <v>11783.05</v>
      </c>
      <c r="AX9" s="57">
        <f>'BAR BB| Open rates'!AX9*0.87*0.85+25</f>
        <v>13262.05</v>
      </c>
      <c r="AY9" s="57">
        <f>'BAR BB| Open rates'!AY9*0.87*0.85+25</f>
        <v>14519.199999999999</v>
      </c>
      <c r="AZ9" s="57">
        <f>'BAR BB| Open rates'!AZ9*0.87*0.85+25</f>
        <v>16146.1</v>
      </c>
      <c r="BA9" s="57">
        <f>'BAR BB| Open rates'!BA9*0.87*0.85+25</f>
        <v>11043.55</v>
      </c>
      <c r="BB9" s="57">
        <f>'BAR BB| Open rates'!BB9*0.87*0.85+25</f>
        <v>10304.049999999999</v>
      </c>
      <c r="BC9" s="57">
        <f>'BAR BB| Open rates'!BC9*0.87*0.85+25</f>
        <v>11043.55</v>
      </c>
      <c r="BD9" s="57">
        <f>'BAR BB| Open rates'!BD9*0.87*0.85+25</f>
        <v>10304.049999999999</v>
      </c>
      <c r="BE9" s="57">
        <f>'BAR BB| Open rates'!BE9*0.87*0.85+25</f>
        <v>11043.55</v>
      </c>
      <c r="BF9" s="57">
        <f>'BAR BB| Open rates'!BF9*0.87*0.85+25</f>
        <v>10304.049999999999</v>
      </c>
      <c r="BG9" s="57">
        <f>'BAR BB| Open rates'!BG9*0.87*0.85+25</f>
        <v>11043.55</v>
      </c>
      <c r="BH9" s="57">
        <f>'BAR BB| Open rates'!BH9*0.87*0.85+25</f>
        <v>10304.049999999999</v>
      </c>
      <c r="BI9" s="57">
        <f>'BAR BB| Open rates'!BI9*0.87*0.85+25</f>
        <v>10304.049999999999</v>
      </c>
      <c r="BJ9" s="57">
        <f>'BAR BB| Open rates'!BJ9*0.87*0.85+25</f>
        <v>11043.55</v>
      </c>
      <c r="BK9" s="57">
        <f>'BAR BB| Open rates'!BK9*0.87*0.85+25</f>
        <v>10304.049999999999</v>
      </c>
      <c r="BL9" s="57">
        <f>'BAR BB| Open rates'!BL9*0.87*0.85+25</f>
        <v>11043.55</v>
      </c>
      <c r="BM9" s="57">
        <f>'BAR BB| Open rates'!BM9*0.87*0.85+25</f>
        <v>10304.049999999999</v>
      </c>
      <c r="BN9" s="57">
        <f>'BAR BB| Open rates'!BN9*0.87*0.85+25</f>
        <v>11043.55</v>
      </c>
      <c r="BO9" s="57">
        <f>'BAR BB| Open rates'!BO9*0.87*0.85+25</f>
        <v>13779.699999999999</v>
      </c>
      <c r="BP9" s="57">
        <f>'BAR BB| Open rates'!BP9*0.87*0.85+25</f>
        <v>15406.6</v>
      </c>
    </row>
    <row r="10" spans="1:68" s="36" customFormat="1" ht="12" customHeight="1" x14ac:dyDescent="0.2">
      <c r="A10" s="237">
        <v>2</v>
      </c>
      <c r="B10" s="57">
        <f>'BAR BB| Open rates'!B10*0.87*0.85+25</f>
        <v>14001.55</v>
      </c>
      <c r="C10" s="57">
        <f>'BAR BB| Open rates'!C10*0.87*0.85+25</f>
        <v>13262.05</v>
      </c>
      <c r="D10" s="57">
        <f>'BAR BB| Open rates'!D10*0.87*0.85+25</f>
        <v>14001.55</v>
      </c>
      <c r="E10" s="57">
        <f>'BAR BB| Open rates'!E10*0.87*0.85+25</f>
        <v>13262.05</v>
      </c>
      <c r="F10" s="57">
        <f>'BAR BB| Open rates'!F10*0.87*0.85+25</f>
        <v>15998.199999999999</v>
      </c>
      <c r="G10" s="57">
        <f>'BAR BB| Open rates'!G10*0.87*0.85+25</f>
        <v>14001.55</v>
      </c>
      <c r="H10" s="57">
        <f>'BAR BB| Open rates'!H10*0.87*0.85+25</f>
        <v>14741.05</v>
      </c>
      <c r="I10" s="57">
        <f>'BAR BB| Open rates'!I10*0.87*0.85+25</f>
        <v>19843.599999999999</v>
      </c>
      <c r="J10" s="57">
        <f>'BAR BB| Open rates'!J10*0.87*0.85+25</f>
        <v>33968.049999999996</v>
      </c>
      <c r="K10" s="57">
        <f>'BAR BB| Open rates'!K10*0.87*0.85+25</f>
        <v>16737.7</v>
      </c>
      <c r="L10" s="57">
        <f>'BAR BB| Open rates'!L10*0.87*0.85+25</f>
        <v>18364.599999999999</v>
      </c>
      <c r="M10" s="57">
        <f>'BAR BB| Open rates'!M10*0.87*0.85+25</f>
        <v>16737.7</v>
      </c>
      <c r="N10" s="57">
        <f>'BAR BB| Open rates'!N10*0.87*0.85+25</f>
        <v>19843.599999999999</v>
      </c>
      <c r="O10" s="57">
        <f>'BAR BB| Open rates'!O10*0.87*0.85+25</f>
        <v>21322.6</v>
      </c>
      <c r="P10" s="57">
        <f>'BAR BB| Open rates'!P10*0.87*0.85+25</f>
        <v>19843.599999999999</v>
      </c>
      <c r="Q10" s="57">
        <f>'BAR BB| Open rates'!Q10*0.87*0.85+25</f>
        <v>21322.6</v>
      </c>
      <c r="R10" s="57">
        <f>'BAR BB| Open rates'!R10*0.87*0.85+25</f>
        <v>19843.599999999999</v>
      </c>
      <c r="S10" s="57">
        <f>'BAR BB| Open rates'!S10*0.87*0.85+25</f>
        <v>21322.6</v>
      </c>
      <c r="T10" s="57">
        <f>'BAR BB| Open rates'!T10*0.87*0.85+25</f>
        <v>19843.599999999999</v>
      </c>
      <c r="U10" s="57">
        <f>'BAR BB| Open rates'!U10*0.87*0.85+25</f>
        <v>21322.6</v>
      </c>
      <c r="V10" s="57">
        <f>'BAR BB| Open rates'!V10*0.87*0.85+25</f>
        <v>19843.599999999999</v>
      </c>
      <c r="W10" s="57">
        <f>'BAR BB| Open rates'!W10*0.87*0.85+25</f>
        <v>21322.6</v>
      </c>
      <c r="X10" s="57">
        <f>'BAR BB| Open rates'!X10*0.87*0.85+25</f>
        <v>19843.599999999999</v>
      </c>
      <c r="Y10" s="57">
        <f>'BAR BB| Open rates'!Y10*0.87*0.85+25</f>
        <v>21322.6</v>
      </c>
      <c r="Z10" s="57">
        <f>'BAR BB| Open rates'!Z10*0.87*0.85+25</f>
        <v>19843.599999999999</v>
      </c>
      <c r="AA10" s="57">
        <f>'BAR BB| Open rates'!AA10*0.87*0.85+25</f>
        <v>21322.6</v>
      </c>
      <c r="AB10" s="57">
        <f>'BAR BB| Open rates'!AB10*0.87*0.85+25</f>
        <v>19843.599999999999</v>
      </c>
      <c r="AC10" s="57">
        <f>'BAR BB| Open rates'!AC10*0.87*0.85+25</f>
        <v>21322.6</v>
      </c>
      <c r="AD10" s="57">
        <f>'BAR BB| Open rates'!AD10*0.87*0.85+25</f>
        <v>16737.7</v>
      </c>
      <c r="AE10" s="57">
        <f>'BAR BB| Open rates'!AE10*0.87*0.85+25</f>
        <v>18364.599999999999</v>
      </c>
      <c r="AF10" s="57">
        <f>'BAR BB| Open rates'!AF10*0.87*0.85+25</f>
        <v>16737.7</v>
      </c>
      <c r="AG10" s="57">
        <f>'BAR BB| Open rates'!AG10*0.87*0.85+25</f>
        <v>18364.599999999999</v>
      </c>
      <c r="AH10" s="57">
        <f>'BAR BB| Open rates'!AH10*0.87*0.85+25</f>
        <v>18364.599999999999</v>
      </c>
      <c r="AI10" s="57">
        <f>'BAR BB| Open rates'!AI10*0.87*0.85+25</f>
        <v>16737.7</v>
      </c>
      <c r="AJ10" s="57">
        <f>'BAR BB| Open rates'!AJ10*0.87*0.85+25</f>
        <v>18364.599999999999</v>
      </c>
      <c r="AK10" s="57">
        <f>'BAR BB| Open rates'!AK10*0.87*0.85+25</f>
        <v>16737.7</v>
      </c>
      <c r="AL10" s="57">
        <f>'BAR BB| Open rates'!AL10*0.87*0.85+25</f>
        <v>18364.599999999999</v>
      </c>
      <c r="AM10" s="57">
        <f>'BAR BB| Open rates'!AM10*0.87*0.85+25</f>
        <v>16737.7</v>
      </c>
      <c r="AN10" s="57">
        <f>'BAR BB| Open rates'!AN10*0.87*0.85+25</f>
        <v>18364.599999999999</v>
      </c>
      <c r="AO10" s="57">
        <f>'BAR BB| Open rates'!AO10*0.87*0.85+25</f>
        <v>16737.7</v>
      </c>
      <c r="AP10" s="57">
        <f>'BAR BB| Open rates'!AP10*0.87*0.85+25</f>
        <v>15480.55</v>
      </c>
      <c r="AQ10" s="57">
        <f>'BAR BB| Open rates'!AQ10*0.87*0.85+25</f>
        <v>14001.55</v>
      </c>
      <c r="AR10" s="57">
        <f>'BAR BB| Open rates'!AR10*0.87*0.85+25</f>
        <v>15480.55</v>
      </c>
      <c r="AS10" s="57">
        <f>'BAR BB| Open rates'!AS10*0.87*0.85+25</f>
        <v>14001.55</v>
      </c>
      <c r="AT10" s="57">
        <f>'BAR BB| Open rates'!AT10*0.87*0.85+25</f>
        <v>15480.55</v>
      </c>
      <c r="AU10" s="57">
        <f>'BAR BB| Open rates'!AU10*0.87*0.85+25</f>
        <v>14001.55</v>
      </c>
      <c r="AV10" s="57">
        <f>'BAR BB| Open rates'!AV10*0.87*0.85+25</f>
        <v>15480.55</v>
      </c>
      <c r="AW10" s="57">
        <f>'BAR BB| Open rates'!AW10*0.87*0.85+25</f>
        <v>14001.55</v>
      </c>
      <c r="AX10" s="57">
        <f>'BAR BB| Open rates'!AX10*0.87*0.85+25</f>
        <v>15480.55</v>
      </c>
      <c r="AY10" s="57">
        <f>'BAR BB| Open rates'!AY10*0.87*0.85+25</f>
        <v>16737.7</v>
      </c>
      <c r="AZ10" s="57">
        <f>'BAR BB| Open rates'!AZ10*0.87*0.85+25</f>
        <v>18364.599999999999</v>
      </c>
      <c r="BA10" s="57">
        <f>'BAR BB| Open rates'!BA10*0.87*0.85+25</f>
        <v>13262.05</v>
      </c>
      <c r="BB10" s="57">
        <f>'BAR BB| Open rates'!BB10*0.87*0.85+25</f>
        <v>12522.55</v>
      </c>
      <c r="BC10" s="57">
        <f>'BAR BB| Open rates'!BC10*0.87*0.85+25</f>
        <v>13262.05</v>
      </c>
      <c r="BD10" s="57">
        <f>'BAR BB| Open rates'!BD10*0.87*0.85+25</f>
        <v>12522.55</v>
      </c>
      <c r="BE10" s="57">
        <f>'BAR BB| Open rates'!BE10*0.87*0.85+25</f>
        <v>13262.05</v>
      </c>
      <c r="BF10" s="57">
        <f>'BAR BB| Open rates'!BF10*0.87*0.85+25</f>
        <v>12522.55</v>
      </c>
      <c r="BG10" s="57">
        <f>'BAR BB| Open rates'!BG10*0.87*0.85+25</f>
        <v>13262.05</v>
      </c>
      <c r="BH10" s="57">
        <f>'BAR BB| Open rates'!BH10*0.87*0.85+25</f>
        <v>12522.55</v>
      </c>
      <c r="BI10" s="57">
        <f>'BAR BB| Open rates'!BI10*0.87*0.85+25</f>
        <v>12522.55</v>
      </c>
      <c r="BJ10" s="57">
        <f>'BAR BB| Open rates'!BJ10*0.87*0.85+25</f>
        <v>13262.05</v>
      </c>
      <c r="BK10" s="57">
        <f>'BAR BB| Open rates'!BK10*0.87*0.85+25</f>
        <v>12522.55</v>
      </c>
      <c r="BL10" s="57">
        <f>'BAR BB| Open rates'!BL10*0.87*0.85+25</f>
        <v>13262.05</v>
      </c>
      <c r="BM10" s="57">
        <f>'BAR BB| Open rates'!BM10*0.87*0.85+25</f>
        <v>12522.55</v>
      </c>
      <c r="BN10" s="57">
        <f>'BAR BB| Open rates'!BN10*0.87*0.85+25</f>
        <v>13262.05</v>
      </c>
      <c r="BO10" s="57">
        <f>'BAR BB| Open rates'!BO10*0.87*0.85+25</f>
        <v>15998.199999999999</v>
      </c>
      <c r="BP10" s="57">
        <f>'BAR BB| Open rates'!BP10*0.87*0.85+25</f>
        <v>17625.099999999999</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rates'!B12*0.87*0.85+25</f>
        <v>15406.6</v>
      </c>
      <c r="C12" s="57">
        <f>'BAR BB| Open rates'!C12*0.87*0.85+25</f>
        <v>14667.1</v>
      </c>
      <c r="D12" s="57">
        <f>'BAR BB| Open rates'!D12*0.87*0.85+25</f>
        <v>15406.6</v>
      </c>
      <c r="E12" s="57">
        <f>'BAR BB| Open rates'!E12*0.87*0.85+25</f>
        <v>14667.1</v>
      </c>
      <c r="F12" s="57">
        <f>'BAR BB| Open rates'!F12*0.87*0.85+25</f>
        <v>17403.25</v>
      </c>
      <c r="G12" s="57">
        <f>'BAR BB| Open rates'!G12*0.87*0.85+25</f>
        <v>15406.6</v>
      </c>
      <c r="H12" s="57">
        <f>'BAR BB| Open rates'!H12*0.87*0.85+25</f>
        <v>15406.6</v>
      </c>
      <c r="I12" s="57">
        <f>'BAR BB| Open rates'!I12*0.87*0.85+25</f>
        <v>20509.149999999998</v>
      </c>
      <c r="J12" s="57">
        <f>'BAR BB| Open rates'!J12*0.87*0.85+25</f>
        <v>34633.599999999999</v>
      </c>
      <c r="K12" s="57">
        <f>'BAR BB| Open rates'!K12*0.87*0.85+25</f>
        <v>17403.25</v>
      </c>
      <c r="L12" s="57">
        <f>'BAR BB| Open rates'!L12*0.87*0.85+25</f>
        <v>19030.149999999998</v>
      </c>
      <c r="M12" s="57">
        <f>'BAR BB| Open rates'!M12*0.87*0.85+25</f>
        <v>17403.25</v>
      </c>
      <c r="N12" s="57">
        <f>'BAR BB| Open rates'!N12*0.87*0.85+25</f>
        <v>20509.149999999998</v>
      </c>
      <c r="O12" s="57">
        <f>'BAR BB| Open rates'!O12*0.87*0.85+25</f>
        <v>21988.149999999998</v>
      </c>
      <c r="P12" s="57">
        <f>'BAR BB| Open rates'!P12*0.87*0.85+25</f>
        <v>20509.149999999998</v>
      </c>
      <c r="Q12" s="57">
        <f>'BAR BB| Open rates'!Q12*0.87*0.85+25</f>
        <v>21988.149999999998</v>
      </c>
      <c r="R12" s="57">
        <f>'BAR BB| Open rates'!R12*0.87*0.85+25</f>
        <v>20509.149999999998</v>
      </c>
      <c r="S12" s="57">
        <f>'BAR BB| Open rates'!S12*0.87*0.85+25</f>
        <v>21988.149999999998</v>
      </c>
      <c r="T12" s="57">
        <f>'BAR BB| Open rates'!T12*0.87*0.85+25</f>
        <v>20509.149999999998</v>
      </c>
      <c r="U12" s="57">
        <f>'BAR BB| Open rates'!U12*0.87*0.85+25</f>
        <v>21988.149999999998</v>
      </c>
      <c r="V12" s="57">
        <f>'BAR BB| Open rates'!V12*0.87*0.85+25</f>
        <v>20509.149999999998</v>
      </c>
      <c r="W12" s="57">
        <f>'BAR BB| Open rates'!W12*0.87*0.85+25</f>
        <v>21988.149999999998</v>
      </c>
      <c r="X12" s="57">
        <f>'BAR BB| Open rates'!X12*0.87*0.85+25</f>
        <v>20509.149999999998</v>
      </c>
      <c r="Y12" s="57">
        <f>'BAR BB| Open rates'!Y12*0.87*0.85+25</f>
        <v>21988.149999999998</v>
      </c>
      <c r="Z12" s="57">
        <f>'BAR BB| Open rates'!Z12*0.87*0.85+25</f>
        <v>20509.149999999998</v>
      </c>
      <c r="AA12" s="57">
        <f>'BAR BB| Open rates'!AA12*0.87*0.85+25</f>
        <v>21988.149999999998</v>
      </c>
      <c r="AB12" s="57">
        <f>'BAR BB| Open rates'!AB12*0.87*0.85+25</f>
        <v>20509.149999999998</v>
      </c>
      <c r="AC12" s="57">
        <f>'BAR BB| Open rates'!AC12*0.87*0.85+25</f>
        <v>21988.149999999998</v>
      </c>
      <c r="AD12" s="57">
        <f>'BAR BB| Open rates'!AD12*0.87*0.85+25</f>
        <v>17403.25</v>
      </c>
      <c r="AE12" s="57">
        <f>'BAR BB| Open rates'!AE12*0.87*0.85+25</f>
        <v>19030.149999999998</v>
      </c>
      <c r="AF12" s="57">
        <f>'BAR BB| Open rates'!AF12*0.87*0.85+25</f>
        <v>17403.25</v>
      </c>
      <c r="AG12" s="57">
        <f>'BAR BB| Open rates'!AG12*0.87*0.85+25</f>
        <v>19030.149999999998</v>
      </c>
      <c r="AH12" s="57">
        <f>'BAR BB| Open rates'!AH12*0.87*0.85+25</f>
        <v>19030.149999999998</v>
      </c>
      <c r="AI12" s="57">
        <f>'BAR BB| Open rates'!AI12*0.87*0.85+25</f>
        <v>17403.25</v>
      </c>
      <c r="AJ12" s="57">
        <f>'BAR BB| Open rates'!AJ12*0.87*0.85+25</f>
        <v>19030.149999999998</v>
      </c>
      <c r="AK12" s="57">
        <f>'BAR BB| Open rates'!AK12*0.87*0.85+25</f>
        <v>17403.25</v>
      </c>
      <c r="AL12" s="57">
        <f>'BAR BB| Open rates'!AL12*0.87*0.85+25</f>
        <v>19030.149999999998</v>
      </c>
      <c r="AM12" s="57">
        <f>'BAR BB| Open rates'!AM12*0.87*0.85+25</f>
        <v>17403.25</v>
      </c>
      <c r="AN12" s="57">
        <f>'BAR BB| Open rates'!AN12*0.87*0.85+25</f>
        <v>19030.149999999998</v>
      </c>
      <c r="AO12" s="57">
        <f>'BAR BB| Open rates'!AO12*0.87*0.85+25</f>
        <v>17403.25</v>
      </c>
      <c r="AP12" s="57">
        <f>'BAR BB| Open rates'!AP12*0.87*0.85+25</f>
        <v>16146.1</v>
      </c>
      <c r="AQ12" s="57">
        <f>'BAR BB| Open rates'!AQ12*0.87*0.85+25</f>
        <v>14667.1</v>
      </c>
      <c r="AR12" s="57">
        <f>'BAR BB| Open rates'!AR12*0.87*0.85+25</f>
        <v>16146.1</v>
      </c>
      <c r="AS12" s="57">
        <f>'BAR BB| Open rates'!AS12*0.87*0.85+25</f>
        <v>14667.1</v>
      </c>
      <c r="AT12" s="57">
        <f>'BAR BB| Open rates'!AT12*0.87*0.85+25</f>
        <v>16146.1</v>
      </c>
      <c r="AU12" s="57">
        <f>'BAR BB| Open rates'!AU12*0.87*0.85+25</f>
        <v>14667.1</v>
      </c>
      <c r="AV12" s="57">
        <f>'BAR BB| Open rates'!AV12*0.87*0.85+25</f>
        <v>16146.1</v>
      </c>
      <c r="AW12" s="57">
        <f>'BAR BB| Open rates'!AW12*0.87*0.85+25</f>
        <v>14667.1</v>
      </c>
      <c r="AX12" s="57">
        <f>'BAR BB| Open rates'!AX12*0.87*0.85+25</f>
        <v>16146.1</v>
      </c>
      <c r="AY12" s="57">
        <f>'BAR BB| Open rates'!AY12*0.87*0.85+25</f>
        <v>17403.25</v>
      </c>
      <c r="AZ12" s="57">
        <f>'BAR BB| Open rates'!AZ12*0.87*0.85+25</f>
        <v>19030.149999999998</v>
      </c>
      <c r="BA12" s="57">
        <f>'BAR BB| Open rates'!BA12*0.87*0.85+25</f>
        <v>13927.6</v>
      </c>
      <c r="BB12" s="57">
        <f>'BAR BB| Open rates'!BB12*0.87*0.85+25</f>
        <v>13188.1</v>
      </c>
      <c r="BC12" s="57">
        <f>'BAR BB| Open rates'!BC12*0.87*0.85+25</f>
        <v>13927.6</v>
      </c>
      <c r="BD12" s="57">
        <f>'BAR BB| Open rates'!BD12*0.87*0.85+25</f>
        <v>13188.1</v>
      </c>
      <c r="BE12" s="57">
        <f>'BAR BB| Open rates'!BE12*0.87*0.85+25</f>
        <v>13927.6</v>
      </c>
      <c r="BF12" s="57">
        <f>'BAR BB| Open rates'!BF12*0.87*0.85+25</f>
        <v>13188.1</v>
      </c>
      <c r="BG12" s="57">
        <f>'BAR BB| Open rates'!BG12*0.87*0.85+25</f>
        <v>13927.6</v>
      </c>
      <c r="BH12" s="57">
        <f>'BAR BB| Open rates'!BH12*0.87*0.85+25</f>
        <v>13188.1</v>
      </c>
      <c r="BI12" s="57">
        <f>'BAR BB| Open rates'!BI12*0.87*0.85+25</f>
        <v>13188.1</v>
      </c>
      <c r="BJ12" s="57">
        <f>'BAR BB| Open rates'!BJ12*0.87*0.85+25</f>
        <v>13927.6</v>
      </c>
      <c r="BK12" s="57">
        <f>'BAR BB| Open rates'!BK12*0.87*0.85+25</f>
        <v>13188.1</v>
      </c>
      <c r="BL12" s="57">
        <f>'BAR BB| Open rates'!BL12*0.87*0.85+25</f>
        <v>13927.6</v>
      </c>
      <c r="BM12" s="57">
        <f>'BAR BB| Open rates'!BM12*0.87*0.85+25</f>
        <v>13188.1</v>
      </c>
      <c r="BN12" s="57">
        <f>'BAR BB| Open rates'!BN12*0.87*0.85+25</f>
        <v>13927.6</v>
      </c>
      <c r="BO12" s="57">
        <f>'BAR BB| Open rates'!BO12*0.87*0.85+25</f>
        <v>16663.75</v>
      </c>
      <c r="BP12" s="57">
        <f>'BAR BB| Open rates'!BP12*0.87*0.85+25</f>
        <v>18290.649999999998</v>
      </c>
    </row>
    <row r="13" spans="1:68" s="36" customFormat="1" ht="12" customHeight="1" x14ac:dyDescent="0.2">
      <c r="A13" s="237">
        <v>2</v>
      </c>
      <c r="B13" s="57">
        <f>'BAR BB| Open rates'!B13*0.87*0.85+25</f>
        <v>17625.099999999999</v>
      </c>
      <c r="C13" s="57">
        <f>'BAR BB| Open rates'!C13*0.87*0.85+25</f>
        <v>16885.599999999999</v>
      </c>
      <c r="D13" s="57">
        <f>'BAR BB| Open rates'!D13*0.87*0.85+25</f>
        <v>17625.099999999999</v>
      </c>
      <c r="E13" s="57">
        <f>'BAR BB| Open rates'!E13*0.87*0.85+25</f>
        <v>16885.599999999999</v>
      </c>
      <c r="F13" s="57">
        <f>'BAR BB| Open rates'!F13*0.87*0.85+25</f>
        <v>19621.75</v>
      </c>
      <c r="G13" s="57">
        <f>'BAR BB| Open rates'!G13*0.87*0.85+25</f>
        <v>17625.099999999999</v>
      </c>
      <c r="H13" s="57">
        <f>'BAR BB| Open rates'!H13*0.87*0.85+25</f>
        <v>17625.099999999999</v>
      </c>
      <c r="I13" s="57">
        <f>'BAR BB| Open rates'!I13*0.87*0.85+25</f>
        <v>22727.649999999998</v>
      </c>
      <c r="J13" s="57">
        <f>'BAR BB| Open rates'!J13*0.87*0.85+25</f>
        <v>36852.1</v>
      </c>
      <c r="K13" s="57">
        <f>'BAR BB| Open rates'!K13*0.87*0.85+25</f>
        <v>19621.75</v>
      </c>
      <c r="L13" s="57">
        <f>'BAR BB| Open rates'!L13*0.87*0.85+25</f>
        <v>21248.649999999998</v>
      </c>
      <c r="M13" s="57">
        <f>'BAR BB| Open rates'!M13*0.87*0.85+25</f>
        <v>19621.75</v>
      </c>
      <c r="N13" s="57">
        <f>'BAR BB| Open rates'!N13*0.87*0.85+25</f>
        <v>22727.649999999998</v>
      </c>
      <c r="O13" s="57">
        <f>'BAR BB| Open rates'!O13*0.87*0.85+25</f>
        <v>24206.649999999998</v>
      </c>
      <c r="P13" s="57">
        <f>'BAR BB| Open rates'!P13*0.87*0.85+25</f>
        <v>22727.649999999998</v>
      </c>
      <c r="Q13" s="57">
        <f>'BAR BB| Open rates'!Q13*0.87*0.85+25</f>
        <v>24206.649999999998</v>
      </c>
      <c r="R13" s="57">
        <f>'BAR BB| Open rates'!R13*0.87*0.85+25</f>
        <v>22727.649999999998</v>
      </c>
      <c r="S13" s="57">
        <f>'BAR BB| Open rates'!S13*0.87*0.85+25</f>
        <v>24206.649999999998</v>
      </c>
      <c r="T13" s="57">
        <f>'BAR BB| Open rates'!T13*0.87*0.85+25</f>
        <v>22727.649999999998</v>
      </c>
      <c r="U13" s="57">
        <f>'BAR BB| Open rates'!U13*0.87*0.85+25</f>
        <v>24206.649999999998</v>
      </c>
      <c r="V13" s="57">
        <f>'BAR BB| Open rates'!V13*0.87*0.85+25</f>
        <v>22727.649999999998</v>
      </c>
      <c r="W13" s="57">
        <f>'BAR BB| Open rates'!W13*0.87*0.85+25</f>
        <v>24206.649999999998</v>
      </c>
      <c r="X13" s="57">
        <f>'BAR BB| Open rates'!X13*0.87*0.85+25</f>
        <v>22727.649999999998</v>
      </c>
      <c r="Y13" s="57">
        <f>'BAR BB| Open rates'!Y13*0.87*0.85+25</f>
        <v>24206.649999999998</v>
      </c>
      <c r="Z13" s="57">
        <f>'BAR BB| Open rates'!Z13*0.87*0.85+25</f>
        <v>22727.649999999998</v>
      </c>
      <c r="AA13" s="57">
        <f>'BAR BB| Open rates'!AA13*0.87*0.85+25</f>
        <v>24206.649999999998</v>
      </c>
      <c r="AB13" s="57">
        <f>'BAR BB| Open rates'!AB13*0.87*0.85+25</f>
        <v>22727.649999999998</v>
      </c>
      <c r="AC13" s="57">
        <f>'BAR BB| Open rates'!AC13*0.87*0.85+25</f>
        <v>24206.649999999998</v>
      </c>
      <c r="AD13" s="57">
        <f>'BAR BB| Open rates'!AD13*0.87*0.85+25</f>
        <v>19621.75</v>
      </c>
      <c r="AE13" s="57">
        <f>'BAR BB| Open rates'!AE13*0.87*0.85+25</f>
        <v>21248.649999999998</v>
      </c>
      <c r="AF13" s="57">
        <f>'BAR BB| Open rates'!AF13*0.87*0.85+25</f>
        <v>19621.75</v>
      </c>
      <c r="AG13" s="57">
        <f>'BAR BB| Open rates'!AG13*0.87*0.85+25</f>
        <v>21248.649999999998</v>
      </c>
      <c r="AH13" s="57">
        <f>'BAR BB| Open rates'!AH13*0.87*0.85+25</f>
        <v>21248.649999999998</v>
      </c>
      <c r="AI13" s="57">
        <f>'BAR BB| Open rates'!AI13*0.87*0.85+25</f>
        <v>19621.75</v>
      </c>
      <c r="AJ13" s="57">
        <f>'BAR BB| Open rates'!AJ13*0.87*0.85+25</f>
        <v>21248.649999999998</v>
      </c>
      <c r="AK13" s="57">
        <f>'BAR BB| Open rates'!AK13*0.87*0.85+25</f>
        <v>19621.75</v>
      </c>
      <c r="AL13" s="57">
        <f>'BAR BB| Open rates'!AL13*0.87*0.85+25</f>
        <v>21248.649999999998</v>
      </c>
      <c r="AM13" s="57">
        <f>'BAR BB| Open rates'!AM13*0.87*0.85+25</f>
        <v>19621.75</v>
      </c>
      <c r="AN13" s="57">
        <f>'BAR BB| Open rates'!AN13*0.87*0.85+25</f>
        <v>21248.649999999998</v>
      </c>
      <c r="AO13" s="57">
        <f>'BAR BB| Open rates'!AO13*0.87*0.85+25</f>
        <v>19621.75</v>
      </c>
      <c r="AP13" s="57">
        <f>'BAR BB| Open rates'!AP13*0.87*0.85+25</f>
        <v>18364.599999999999</v>
      </c>
      <c r="AQ13" s="57">
        <f>'BAR BB| Open rates'!AQ13*0.87*0.85+25</f>
        <v>16885.599999999999</v>
      </c>
      <c r="AR13" s="57">
        <f>'BAR BB| Open rates'!AR13*0.87*0.85+25</f>
        <v>18364.599999999999</v>
      </c>
      <c r="AS13" s="57">
        <f>'BAR BB| Open rates'!AS13*0.87*0.85+25</f>
        <v>16885.599999999999</v>
      </c>
      <c r="AT13" s="57">
        <f>'BAR BB| Open rates'!AT13*0.87*0.85+25</f>
        <v>18364.599999999999</v>
      </c>
      <c r="AU13" s="57">
        <f>'BAR BB| Open rates'!AU13*0.87*0.85+25</f>
        <v>16885.599999999999</v>
      </c>
      <c r="AV13" s="57">
        <f>'BAR BB| Open rates'!AV13*0.87*0.85+25</f>
        <v>18364.599999999999</v>
      </c>
      <c r="AW13" s="57">
        <f>'BAR BB| Open rates'!AW13*0.87*0.85+25</f>
        <v>16885.599999999999</v>
      </c>
      <c r="AX13" s="57">
        <f>'BAR BB| Open rates'!AX13*0.87*0.85+25</f>
        <v>18364.599999999999</v>
      </c>
      <c r="AY13" s="57">
        <f>'BAR BB| Open rates'!AY13*0.87*0.85+25</f>
        <v>19621.75</v>
      </c>
      <c r="AZ13" s="57">
        <f>'BAR BB| Open rates'!AZ13*0.87*0.85+25</f>
        <v>21248.649999999998</v>
      </c>
      <c r="BA13" s="57">
        <f>'BAR BB| Open rates'!BA13*0.87*0.85+25</f>
        <v>16146.1</v>
      </c>
      <c r="BB13" s="57">
        <f>'BAR BB| Open rates'!BB13*0.87*0.85+25</f>
        <v>15406.6</v>
      </c>
      <c r="BC13" s="57">
        <f>'BAR BB| Open rates'!BC13*0.87*0.85+25</f>
        <v>16146.1</v>
      </c>
      <c r="BD13" s="57">
        <f>'BAR BB| Open rates'!BD13*0.87*0.85+25</f>
        <v>15406.6</v>
      </c>
      <c r="BE13" s="57">
        <f>'BAR BB| Open rates'!BE13*0.87*0.85+25</f>
        <v>16146.1</v>
      </c>
      <c r="BF13" s="57">
        <f>'BAR BB| Open rates'!BF13*0.87*0.85+25</f>
        <v>15406.6</v>
      </c>
      <c r="BG13" s="57">
        <f>'BAR BB| Open rates'!BG13*0.87*0.85+25</f>
        <v>16146.1</v>
      </c>
      <c r="BH13" s="57">
        <f>'BAR BB| Open rates'!BH13*0.87*0.85+25</f>
        <v>15406.6</v>
      </c>
      <c r="BI13" s="57">
        <f>'BAR BB| Open rates'!BI13*0.87*0.85+25</f>
        <v>15406.6</v>
      </c>
      <c r="BJ13" s="57">
        <f>'BAR BB| Open rates'!BJ13*0.87*0.85+25</f>
        <v>16146.1</v>
      </c>
      <c r="BK13" s="57">
        <f>'BAR BB| Open rates'!BK13*0.87*0.85+25</f>
        <v>15406.6</v>
      </c>
      <c r="BL13" s="57">
        <f>'BAR BB| Open rates'!BL13*0.87*0.85+25</f>
        <v>16146.1</v>
      </c>
      <c r="BM13" s="57">
        <f>'BAR BB| Open rates'!BM13*0.87*0.85+25</f>
        <v>15406.6</v>
      </c>
      <c r="BN13" s="57">
        <f>'BAR BB| Open rates'!BN13*0.87*0.85+25</f>
        <v>16146.1</v>
      </c>
      <c r="BO13" s="57">
        <f>'BAR BB| Open rates'!BO13*0.87*0.85+25</f>
        <v>18882.25</v>
      </c>
      <c r="BP13" s="57">
        <f>'BAR BB| Open rates'!BP13*0.87*0.85+25</f>
        <v>20509.149999999998</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rates'!B15*0.87*0.85+25</f>
        <v>19843.599999999999</v>
      </c>
      <c r="C15" s="57">
        <f>'BAR BB| Open rates'!C15*0.87*0.85+25</f>
        <v>19104.099999999999</v>
      </c>
      <c r="D15" s="57">
        <f>'BAR BB| Open rates'!D15*0.87*0.85+25</f>
        <v>19843.599999999999</v>
      </c>
      <c r="E15" s="57">
        <f>'BAR BB| Open rates'!E15*0.87*0.85+25</f>
        <v>19104.099999999999</v>
      </c>
      <c r="F15" s="57">
        <f>'BAR BB| Open rates'!F15*0.87*0.85+25</f>
        <v>21840.25</v>
      </c>
      <c r="G15" s="57">
        <f>'BAR BB| Open rates'!G15*0.87*0.85+25</f>
        <v>19843.599999999999</v>
      </c>
      <c r="H15" s="57">
        <f>'BAR BB| Open rates'!H15*0.87*0.85+25</f>
        <v>23541.1</v>
      </c>
      <c r="I15" s="57">
        <f>'BAR BB| Open rates'!I15*0.87*0.85+25</f>
        <v>28643.649999999998</v>
      </c>
      <c r="J15" s="57">
        <f>'BAR BB| Open rates'!J15*0.87*0.85+25</f>
        <v>42768.1</v>
      </c>
      <c r="K15" s="57">
        <f>'BAR BB| Open rates'!K15*0.87*0.85+25</f>
        <v>25537.75</v>
      </c>
      <c r="L15" s="57">
        <f>'BAR BB| Open rates'!L15*0.87*0.85+25</f>
        <v>27164.649999999998</v>
      </c>
      <c r="M15" s="57">
        <f>'BAR BB| Open rates'!M15*0.87*0.85+25</f>
        <v>25537.75</v>
      </c>
      <c r="N15" s="57">
        <f>'BAR BB| Open rates'!N15*0.87*0.85+25</f>
        <v>28643.649999999998</v>
      </c>
      <c r="O15" s="57">
        <f>'BAR BB| Open rates'!O15*0.87*0.85+25</f>
        <v>30122.649999999998</v>
      </c>
      <c r="P15" s="57">
        <f>'BAR BB| Open rates'!P15*0.87*0.85+25</f>
        <v>28643.649999999998</v>
      </c>
      <c r="Q15" s="57">
        <f>'BAR BB| Open rates'!Q15*0.87*0.85+25</f>
        <v>30122.649999999998</v>
      </c>
      <c r="R15" s="57">
        <f>'BAR BB| Open rates'!R15*0.87*0.85+25</f>
        <v>28643.649999999998</v>
      </c>
      <c r="S15" s="57">
        <f>'BAR BB| Open rates'!S15*0.87*0.85+25</f>
        <v>30122.649999999998</v>
      </c>
      <c r="T15" s="57">
        <f>'BAR BB| Open rates'!T15*0.87*0.85+25</f>
        <v>28643.649999999998</v>
      </c>
      <c r="U15" s="57">
        <f>'BAR BB| Open rates'!U15*0.87*0.85+25</f>
        <v>30122.649999999998</v>
      </c>
      <c r="V15" s="57">
        <f>'BAR BB| Open rates'!V15*0.87*0.85+25</f>
        <v>28643.649999999998</v>
      </c>
      <c r="W15" s="57">
        <f>'BAR BB| Open rates'!W15*0.87*0.85+25</f>
        <v>30122.649999999998</v>
      </c>
      <c r="X15" s="57">
        <f>'BAR BB| Open rates'!X15*0.87*0.85+25</f>
        <v>28643.649999999998</v>
      </c>
      <c r="Y15" s="57">
        <f>'BAR BB| Open rates'!Y15*0.87*0.85+25</f>
        <v>30122.649999999998</v>
      </c>
      <c r="Z15" s="57">
        <f>'BAR BB| Open rates'!Z15*0.87*0.85+25</f>
        <v>28643.649999999998</v>
      </c>
      <c r="AA15" s="57">
        <f>'BAR BB| Open rates'!AA15*0.87*0.85+25</f>
        <v>30122.649999999998</v>
      </c>
      <c r="AB15" s="57">
        <f>'BAR BB| Open rates'!AB15*0.87*0.85+25</f>
        <v>28643.649999999998</v>
      </c>
      <c r="AC15" s="57">
        <f>'BAR BB| Open rates'!AC15*0.87*0.85+25</f>
        <v>30122.649999999998</v>
      </c>
      <c r="AD15" s="57">
        <f>'BAR BB| Open rates'!AD15*0.87*0.85+25</f>
        <v>25537.75</v>
      </c>
      <c r="AE15" s="57">
        <f>'BAR BB| Open rates'!AE15*0.87*0.85+25</f>
        <v>27164.649999999998</v>
      </c>
      <c r="AF15" s="57">
        <f>'BAR BB| Open rates'!AF15*0.87*0.85+25</f>
        <v>25537.75</v>
      </c>
      <c r="AG15" s="57">
        <f>'BAR BB| Open rates'!AG15*0.87*0.85+25</f>
        <v>27164.649999999998</v>
      </c>
      <c r="AH15" s="57">
        <f>'BAR BB| Open rates'!AH15*0.87*0.85+25</f>
        <v>27164.649999999998</v>
      </c>
      <c r="AI15" s="57">
        <f>'BAR BB| Open rates'!AI15*0.87*0.85+25</f>
        <v>25537.75</v>
      </c>
      <c r="AJ15" s="57">
        <f>'BAR BB| Open rates'!AJ15*0.87*0.85+25</f>
        <v>27164.649999999998</v>
      </c>
      <c r="AK15" s="57">
        <f>'BAR BB| Open rates'!AK15*0.87*0.85+25</f>
        <v>25537.75</v>
      </c>
      <c r="AL15" s="57">
        <f>'BAR BB| Open rates'!AL15*0.87*0.85+25</f>
        <v>27164.649999999998</v>
      </c>
      <c r="AM15" s="57">
        <f>'BAR BB| Open rates'!AM15*0.87*0.85+25</f>
        <v>25537.75</v>
      </c>
      <c r="AN15" s="57">
        <f>'BAR BB| Open rates'!AN15*0.87*0.85+25</f>
        <v>27164.649999999998</v>
      </c>
      <c r="AO15" s="57">
        <f>'BAR BB| Open rates'!AO15*0.87*0.85+25</f>
        <v>25537.75</v>
      </c>
      <c r="AP15" s="57">
        <f>'BAR BB| Open rates'!AP15*0.87*0.85+25</f>
        <v>23541.1</v>
      </c>
      <c r="AQ15" s="57">
        <f>'BAR BB| Open rates'!AQ15*0.87*0.85+25</f>
        <v>22062.1</v>
      </c>
      <c r="AR15" s="57">
        <f>'BAR BB| Open rates'!AR15*0.87*0.85+25</f>
        <v>23541.1</v>
      </c>
      <c r="AS15" s="57">
        <f>'BAR BB| Open rates'!AS15*0.87*0.85+25</f>
        <v>22062.1</v>
      </c>
      <c r="AT15" s="57">
        <f>'BAR BB| Open rates'!AT15*0.87*0.85+25</f>
        <v>23541.1</v>
      </c>
      <c r="AU15" s="57">
        <f>'BAR BB| Open rates'!AU15*0.87*0.85+25</f>
        <v>22062.1</v>
      </c>
      <c r="AV15" s="57">
        <f>'BAR BB| Open rates'!AV15*0.87*0.85+25</f>
        <v>23541.1</v>
      </c>
      <c r="AW15" s="57">
        <f>'BAR BB| Open rates'!AW15*0.87*0.85+25</f>
        <v>22062.1</v>
      </c>
      <c r="AX15" s="57">
        <f>'BAR BB| Open rates'!AX15*0.87*0.85+25</f>
        <v>23541.1</v>
      </c>
      <c r="AY15" s="57">
        <f>'BAR BB| Open rates'!AY15*0.87*0.85+25</f>
        <v>24798.25</v>
      </c>
      <c r="AZ15" s="57">
        <f>'BAR BB| Open rates'!AZ15*0.87*0.85+25</f>
        <v>26425.149999999998</v>
      </c>
      <c r="BA15" s="57">
        <f>'BAR BB| Open rates'!BA15*0.87*0.85+25</f>
        <v>21322.6</v>
      </c>
      <c r="BB15" s="57">
        <f>'BAR BB| Open rates'!BB15*0.87*0.85+25</f>
        <v>19843.599999999999</v>
      </c>
      <c r="BC15" s="57">
        <f>'BAR BB| Open rates'!BC15*0.87*0.85+25</f>
        <v>20583.099999999999</v>
      </c>
      <c r="BD15" s="57">
        <f>'BAR BB| Open rates'!BD15*0.87*0.85+25</f>
        <v>19843.599999999999</v>
      </c>
      <c r="BE15" s="57">
        <f>'BAR BB| Open rates'!BE15*0.87*0.85+25</f>
        <v>20583.099999999999</v>
      </c>
      <c r="BF15" s="57">
        <f>'BAR BB| Open rates'!BF15*0.87*0.85+25</f>
        <v>19843.599999999999</v>
      </c>
      <c r="BG15" s="57">
        <f>'BAR BB| Open rates'!BG15*0.87*0.85+25</f>
        <v>20583.099999999999</v>
      </c>
      <c r="BH15" s="57">
        <f>'BAR BB| Open rates'!BH15*0.87*0.85+25</f>
        <v>19843.599999999999</v>
      </c>
      <c r="BI15" s="57">
        <f>'BAR BB| Open rates'!BI15*0.87*0.85+25</f>
        <v>19843.599999999999</v>
      </c>
      <c r="BJ15" s="57">
        <f>'BAR BB| Open rates'!BJ15*0.87*0.85+25</f>
        <v>20583.099999999999</v>
      </c>
      <c r="BK15" s="57">
        <f>'BAR BB| Open rates'!BK15*0.87*0.85+25</f>
        <v>19843.599999999999</v>
      </c>
      <c r="BL15" s="57">
        <f>'BAR BB| Open rates'!BL15*0.87*0.85+25</f>
        <v>20583.099999999999</v>
      </c>
      <c r="BM15" s="57">
        <f>'BAR BB| Open rates'!BM15*0.87*0.85+25</f>
        <v>19843.599999999999</v>
      </c>
      <c r="BN15" s="57">
        <f>'BAR BB| Open rates'!BN15*0.87*0.85+25</f>
        <v>20583.099999999999</v>
      </c>
      <c r="BO15" s="57">
        <f>'BAR BB| Open rates'!BO15*0.87*0.85+25</f>
        <v>23319.25</v>
      </c>
      <c r="BP15" s="57">
        <f>'BAR BB| Open rates'!BP15*0.87*0.85+25</f>
        <v>24946.149999999998</v>
      </c>
    </row>
    <row r="16" spans="1:68" s="36" customFormat="1" ht="12" customHeight="1" x14ac:dyDescent="0.2">
      <c r="A16" s="237">
        <v>2</v>
      </c>
      <c r="B16" s="57">
        <f>'BAR BB| Open rates'!B16*0.87*0.85+25</f>
        <v>22062.1</v>
      </c>
      <c r="C16" s="57">
        <f>'BAR BB| Open rates'!C16*0.87*0.85+25</f>
        <v>21322.6</v>
      </c>
      <c r="D16" s="57">
        <f>'BAR BB| Open rates'!D16*0.87*0.85+25</f>
        <v>22062.1</v>
      </c>
      <c r="E16" s="57">
        <f>'BAR BB| Open rates'!E16*0.87*0.85+25</f>
        <v>21322.6</v>
      </c>
      <c r="F16" s="57">
        <f>'BAR BB| Open rates'!F16*0.87*0.85+25</f>
        <v>24058.75</v>
      </c>
      <c r="G16" s="57">
        <f>'BAR BB| Open rates'!G16*0.87*0.85+25</f>
        <v>22062.1</v>
      </c>
      <c r="H16" s="57">
        <f>'BAR BB| Open rates'!H16*0.87*0.85+25</f>
        <v>25759.599999999999</v>
      </c>
      <c r="I16" s="57">
        <f>'BAR BB| Open rates'!I16*0.87*0.85+25</f>
        <v>30862.149999999998</v>
      </c>
      <c r="J16" s="57">
        <f>'BAR BB| Open rates'!J16*0.87*0.85+25</f>
        <v>44986.6</v>
      </c>
      <c r="K16" s="57">
        <f>'BAR BB| Open rates'!K16*0.87*0.85+25</f>
        <v>27756.25</v>
      </c>
      <c r="L16" s="57">
        <f>'BAR BB| Open rates'!L16*0.87*0.85+25</f>
        <v>29383.149999999998</v>
      </c>
      <c r="M16" s="57">
        <f>'BAR BB| Open rates'!M16*0.87*0.85+25</f>
        <v>27756.25</v>
      </c>
      <c r="N16" s="57">
        <f>'BAR BB| Open rates'!N16*0.87*0.85+25</f>
        <v>30862.149999999998</v>
      </c>
      <c r="O16" s="57">
        <f>'BAR BB| Open rates'!O16*0.87*0.85+25</f>
        <v>32341.149999999998</v>
      </c>
      <c r="P16" s="57">
        <f>'BAR BB| Open rates'!P16*0.87*0.85+25</f>
        <v>30862.149999999998</v>
      </c>
      <c r="Q16" s="57">
        <f>'BAR BB| Open rates'!Q16*0.87*0.85+25</f>
        <v>32341.149999999998</v>
      </c>
      <c r="R16" s="57">
        <f>'BAR BB| Open rates'!R16*0.87*0.85+25</f>
        <v>30862.149999999998</v>
      </c>
      <c r="S16" s="57">
        <f>'BAR BB| Open rates'!S16*0.87*0.85+25</f>
        <v>32341.149999999998</v>
      </c>
      <c r="T16" s="57">
        <f>'BAR BB| Open rates'!T16*0.87*0.85+25</f>
        <v>30862.149999999998</v>
      </c>
      <c r="U16" s="57">
        <f>'BAR BB| Open rates'!U16*0.87*0.85+25</f>
        <v>32341.149999999998</v>
      </c>
      <c r="V16" s="57">
        <f>'BAR BB| Open rates'!V16*0.87*0.85+25</f>
        <v>30862.149999999998</v>
      </c>
      <c r="W16" s="57">
        <f>'BAR BB| Open rates'!W16*0.87*0.85+25</f>
        <v>32341.149999999998</v>
      </c>
      <c r="X16" s="57">
        <f>'BAR BB| Open rates'!X16*0.87*0.85+25</f>
        <v>30862.149999999998</v>
      </c>
      <c r="Y16" s="57">
        <f>'BAR BB| Open rates'!Y16*0.87*0.85+25</f>
        <v>32341.149999999998</v>
      </c>
      <c r="Z16" s="57">
        <f>'BAR BB| Open rates'!Z16*0.87*0.85+25</f>
        <v>30862.149999999998</v>
      </c>
      <c r="AA16" s="57">
        <f>'BAR BB| Open rates'!AA16*0.87*0.85+25</f>
        <v>32341.149999999998</v>
      </c>
      <c r="AB16" s="57">
        <f>'BAR BB| Open rates'!AB16*0.87*0.85+25</f>
        <v>30862.149999999998</v>
      </c>
      <c r="AC16" s="57">
        <f>'BAR BB| Open rates'!AC16*0.87*0.85+25</f>
        <v>32341.149999999998</v>
      </c>
      <c r="AD16" s="57">
        <f>'BAR BB| Open rates'!AD16*0.87*0.85+25</f>
        <v>27756.25</v>
      </c>
      <c r="AE16" s="57">
        <f>'BAR BB| Open rates'!AE16*0.87*0.85+25</f>
        <v>29383.149999999998</v>
      </c>
      <c r="AF16" s="57">
        <f>'BAR BB| Open rates'!AF16*0.87*0.85+25</f>
        <v>27756.25</v>
      </c>
      <c r="AG16" s="57">
        <f>'BAR BB| Open rates'!AG16*0.87*0.85+25</f>
        <v>29383.149999999998</v>
      </c>
      <c r="AH16" s="57">
        <f>'BAR BB| Open rates'!AH16*0.87*0.85+25</f>
        <v>29383.149999999998</v>
      </c>
      <c r="AI16" s="57">
        <f>'BAR BB| Open rates'!AI16*0.87*0.85+25</f>
        <v>27756.25</v>
      </c>
      <c r="AJ16" s="57">
        <f>'BAR BB| Open rates'!AJ16*0.87*0.85+25</f>
        <v>29383.149999999998</v>
      </c>
      <c r="AK16" s="57">
        <f>'BAR BB| Open rates'!AK16*0.87*0.85+25</f>
        <v>27756.25</v>
      </c>
      <c r="AL16" s="57">
        <f>'BAR BB| Open rates'!AL16*0.87*0.85+25</f>
        <v>29383.149999999998</v>
      </c>
      <c r="AM16" s="57">
        <f>'BAR BB| Open rates'!AM16*0.87*0.85+25</f>
        <v>27756.25</v>
      </c>
      <c r="AN16" s="57">
        <f>'BAR BB| Open rates'!AN16*0.87*0.85+25</f>
        <v>29383.149999999998</v>
      </c>
      <c r="AO16" s="57">
        <f>'BAR BB| Open rates'!AO16*0.87*0.85+25</f>
        <v>27756.25</v>
      </c>
      <c r="AP16" s="57">
        <f>'BAR BB| Open rates'!AP16*0.87*0.85+25</f>
        <v>25759.599999999999</v>
      </c>
      <c r="AQ16" s="57">
        <f>'BAR BB| Open rates'!AQ16*0.87*0.85+25</f>
        <v>24280.6</v>
      </c>
      <c r="AR16" s="57">
        <f>'BAR BB| Open rates'!AR16*0.87*0.85+25</f>
        <v>25759.599999999999</v>
      </c>
      <c r="AS16" s="57">
        <f>'BAR BB| Open rates'!AS16*0.87*0.85+25</f>
        <v>24280.6</v>
      </c>
      <c r="AT16" s="57">
        <f>'BAR BB| Open rates'!AT16*0.87*0.85+25</f>
        <v>25759.599999999999</v>
      </c>
      <c r="AU16" s="57">
        <f>'BAR BB| Open rates'!AU16*0.87*0.85+25</f>
        <v>24280.6</v>
      </c>
      <c r="AV16" s="57">
        <f>'BAR BB| Open rates'!AV16*0.87*0.85+25</f>
        <v>25759.599999999999</v>
      </c>
      <c r="AW16" s="57">
        <f>'BAR BB| Open rates'!AW16*0.87*0.85+25</f>
        <v>24280.6</v>
      </c>
      <c r="AX16" s="57">
        <f>'BAR BB| Open rates'!AX16*0.87*0.85+25</f>
        <v>25759.599999999999</v>
      </c>
      <c r="AY16" s="57">
        <f>'BAR BB| Open rates'!AY16*0.87*0.85+25</f>
        <v>27016.75</v>
      </c>
      <c r="AZ16" s="57">
        <f>'BAR BB| Open rates'!AZ16*0.87*0.85+25</f>
        <v>28643.649999999998</v>
      </c>
      <c r="BA16" s="57">
        <f>'BAR BB| Open rates'!BA16*0.87*0.85+25</f>
        <v>23541.1</v>
      </c>
      <c r="BB16" s="57">
        <f>'BAR BB| Open rates'!BB16*0.87*0.85+25</f>
        <v>22062.1</v>
      </c>
      <c r="BC16" s="57">
        <f>'BAR BB| Open rates'!BC16*0.87*0.85+25</f>
        <v>22801.599999999999</v>
      </c>
      <c r="BD16" s="57">
        <f>'BAR BB| Open rates'!BD16*0.87*0.85+25</f>
        <v>22062.1</v>
      </c>
      <c r="BE16" s="57">
        <f>'BAR BB| Open rates'!BE16*0.87*0.85+25</f>
        <v>22801.599999999999</v>
      </c>
      <c r="BF16" s="57">
        <f>'BAR BB| Open rates'!BF16*0.87*0.85+25</f>
        <v>22062.1</v>
      </c>
      <c r="BG16" s="57">
        <f>'BAR BB| Open rates'!BG16*0.87*0.85+25</f>
        <v>22801.599999999999</v>
      </c>
      <c r="BH16" s="57">
        <f>'BAR BB| Open rates'!BH16*0.87*0.85+25</f>
        <v>22062.1</v>
      </c>
      <c r="BI16" s="57">
        <f>'BAR BB| Open rates'!BI16*0.87*0.85+25</f>
        <v>22062.1</v>
      </c>
      <c r="BJ16" s="57">
        <f>'BAR BB| Open rates'!BJ16*0.87*0.85+25</f>
        <v>22801.599999999999</v>
      </c>
      <c r="BK16" s="57">
        <f>'BAR BB| Open rates'!BK16*0.87*0.85+25</f>
        <v>22062.1</v>
      </c>
      <c r="BL16" s="57">
        <f>'BAR BB| Open rates'!BL16*0.87*0.85+25</f>
        <v>22801.599999999999</v>
      </c>
      <c r="BM16" s="57">
        <f>'BAR BB| Open rates'!BM16*0.87*0.85+25</f>
        <v>22062.1</v>
      </c>
      <c r="BN16" s="57">
        <f>'BAR BB| Open rates'!BN16*0.87*0.85+25</f>
        <v>22801.599999999999</v>
      </c>
      <c r="BO16" s="57">
        <f>'BAR BB| Open rates'!BO16*0.87*0.85+25</f>
        <v>25537.75</v>
      </c>
      <c r="BP16" s="57">
        <f>'BAR BB| Open rates'!BP16*0.87*0.85+25</f>
        <v>27164.649999999998</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rates'!B18*0.87*0.85+25</f>
        <v>20657.05</v>
      </c>
      <c r="C18" s="57">
        <f>'BAR BB| Open rates'!C18*0.87*0.85+25</f>
        <v>19917.55</v>
      </c>
      <c r="D18" s="57">
        <f>'BAR BB| Open rates'!D18*0.87*0.85+25</f>
        <v>20657.05</v>
      </c>
      <c r="E18" s="57">
        <f>'BAR BB| Open rates'!E18*0.87*0.85+25</f>
        <v>19917.55</v>
      </c>
      <c r="F18" s="57">
        <f>'BAR BB| Open rates'!F18*0.87*0.85+25</f>
        <v>22653.7</v>
      </c>
      <c r="G18" s="57">
        <f>'BAR BB| Open rates'!G18*0.87*0.85+25</f>
        <v>20657.05</v>
      </c>
      <c r="H18" s="57">
        <f>'BAR BB| Open rates'!H18*0.87*0.85+25</f>
        <v>24280.6</v>
      </c>
      <c r="I18" s="57">
        <f>'BAR BB| Open rates'!I18*0.87*0.85+25</f>
        <v>29383.149999999998</v>
      </c>
      <c r="J18" s="57">
        <f>'BAR BB| Open rates'!J18*0.87*0.85+25</f>
        <v>43507.6</v>
      </c>
      <c r="K18" s="57">
        <f>'BAR BB| Open rates'!K18*0.87*0.85+25</f>
        <v>26277.25</v>
      </c>
      <c r="L18" s="57">
        <f>'BAR BB| Open rates'!L18*0.87*0.85+25</f>
        <v>27904.149999999998</v>
      </c>
      <c r="M18" s="57">
        <f>'BAR BB| Open rates'!M18*0.87*0.85+25</f>
        <v>26277.25</v>
      </c>
      <c r="N18" s="57">
        <f>'BAR BB| Open rates'!N18*0.87*0.85+25</f>
        <v>29383.149999999998</v>
      </c>
      <c r="O18" s="57">
        <f>'BAR BB| Open rates'!O18*0.87*0.85+25</f>
        <v>30862.149999999998</v>
      </c>
      <c r="P18" s="57">
        <f>'BAR BB| Open rates'!P18*0.87*0.85+25</f>
        <v>29383.149999999998</v>
      </c>
      <c r="Q18" s="57">
        <f>'BAR BB| Open rates'!Q18*0.87*0.85+25</f>
        <v>30862.149999999998</v>
      </c>
      <c r="R18" s="57">
        <f>'BAR BB| Open rates'!R18*0.87*0.85+25</f>
        <v>29383.149999999998</v>
      </c>
      <c r="S18" s="57">
        <f>'BAR BB| Open rates'!S18*0.87*0.85+25</f>
        <v>30862.149999999998</v>
      </c>
      <c r="T18" s="57">
        <f>'BAR BB| Open rates'!T18*0.87*0.85+25</f>
        <v>29383.149999999998</v>
      </c>
      <c r="U18" s="57">
        <f>'BAR BB| Open rates'!U18*0.87*0.85+25</f>
        <v>30862.149999999998</v>
      </c>
      <c r="V18" s="57">
        <f>'BAR BB| Open rates'!V18*0.87*0.85+25</f>
        <v>29383.149999999998</v>
      </c>
      <c r="W18" s="57">
        <f>'BAR BB| Open rates'!W18*0.87*0.85+25</f>
        <v>30862.149999999998</v>
      </c>
      <c r="X18" s="57">
        <f>'BAR BB| Open rates'!X18*0.87*0.85+25</f>
        <v>29383.149999999998</v>
      </c>
      <c r="Y18" s="57">
        <f>'BAR BB| Open rates'!Y18*0.87*0.85+25</f>
        <v>30862.149999999998</v>
      </c>
      <c r="Z18" s="57">
        <f>'BAR BB| Open rates'!Z18*0.87*0.85+25</f>
        <v>29383.149999999998</v>
      </c>
      <c r="AA18" s="57">
        <f>'BAR BB| Open rates'!AA18*0.87*0.85+25</f>
        <v>30862.149999999998</v>
      </c>
      <c r="AB18" s="57">
        <f>'BAR BB| Open rates'!AB18*0.87*0.85+25</f>
        <v>29383.149999999998</v>
      </c>
      <c r="AC18" s="57">
        <f>'BAR BB| Open rates'!AC18*0.87*0.85+25</f>
        <v>30862.149999999998</v>
      </c>
      <c r="AD18" s="57">
        <f>'BAR BB| Open rates'!AD18*0.87*0.85+25</f>
        <v>26277.25</v>
      </c>
      <c r="AE18" s="57">
        <f>'BAR BB| Open rates'!AE18*0.87*0.85+25</f>
        <v>27904.149999999998</v>
      </c>
      <c r="AF18" s="57">
        <f>'BAR BB| Open rates'!AF18*0.87*0.85+25</f>
        <v>26277.25</v>
      </c>
      <c r="AG18" s="57">
        <f>'BAR BB| Open rates'!AG18*0.87*0.85+25</f>
        <v>27904.149999999998</v>
      </c>
      <c r="AH18" s="57">
        <f>'BAR BB| Open rates'!AH18*0.87*0.85+25</f>
        <v>27904.149999999998</v>
      </c>
      <c r="AI18" s="57">
        <f>'BAR BB| Open rates'!AI18*0.87*0.85+25</f>
        <v>26277.25</v>
      </c>
      <c r="AJ18" s="57">
        <f>'BAR BB| Open rates'!AJ18*0.87*0.85+25</f>
        <v>27904.149999999998</v>
      </c>
      <c r="AK18" s="57">
        <f>'BAR BB| Open rates'!AK18*0.87*0.85+25</f>
        <v>26277.25</v>
      </c>
      <c r="AL18" s="57">
        <f>'BAR BB| Open rates'!AL18*0.87*0.85+25</f>
        <v>27904.149999999998</v>
      </c>
      <c r="AM18" s="57">
        <f>'BAR BB| Open rates'!AM18*0.87*0.85+25</f>
        <v>26277.25</v>
      </c>
      <c r="AN18" s="57">
        <f>'BAR BB| Open rates'!AN18*0.87*0.85+25</f>
        <v>27904.149999999998</v>
      </c>
      <c r="AO18" s="57">
        <f>'BAR BB| Open rates'!AO18*0.87*0.85+25</f>
        <v>26277.25</v>
      </c>
      <c r="AP18" s="57">
        <f>'BAR BB| Open rates'!AP18*0.87*0.85+25</f>
        <v>23615.05</v>
      </c>
      <c r="AQ18" s="57">
        <f>'BAR BB| Open rates'!AQ18*0.87*0.85+25</f>
        <v>22136.05</v>
      </c>
      <c r="AR18" s="57">
        <f>'BAR BB| Open rates'!AR18*0.87*0.85+25</f>
        <v>23615.05</v>
      </c>
      <c r="AS18" s="57">
        <f>'BAR BB| Open rates'!AS18*0.87*0.85+25</f>
        <v>22136.05</v>
      </c>
      <c r="AT18" s="57">
        <f>'BAR BB| Open rates'!AT18*0.87*0.85+25</f>
        <v>23615.05</v>
      </c>
      <c r="AU18" s="57">
        <f>'BAR BB| Open rates'!AU18*0.87*0.85+25</f>
        <v>22136.05</v>
      </c>
      <c r="AV18" s="57">
        <f>'BAR BB| Open rates'!AV18*0.87*0.85+25</f>
        <v>23615.05</v>
      </c>
      <c r="AW18" s="57">
        <f>'BAR BB| Open rates'!AW18*0.87*0.85+25</f>
        <v>22136.05</v>
      </c>
      <c r="AX18" s="57">
        <f>'BAR BB| Open rates'!AX18*0.87*0.85+25</f>
        <v>23615.05</v>
      </c>
      <c r="AY18" s="57">
        <f>'BAR BB| Open rates'!AY18*0.87*0.85+25</f>
        <v>24872.2</v>
      </c>
      <c r="AZ18" s="57">
        <f>'BAR BB| Open rates'!AZ18*0.87*0.85+25</f>
        <v>26499.1</v>
      </c>
      <c r="BA18" s="57">
        <f>'BAR BB| Open rates'!BA18*0.87*0.85+25</f>
        <v>21396.55</v>
      </c>
      <c r="BB18" s="57">
        <f>'BAR BB| Open rates'!BB18*0.87*0.85+25</f>
        <v>19917.55</v>
      </c>
      <c r="BC18" s="57">
        <f>'BAR BB| Open rates'!BC18*0.87*0.85+25</f>
        <v>20657.05</v>
      </c>
      <c r="BD18" s="57">
        <f>'BAR BB| Open rates'!BD18*0.87*0.85+25</f>
        <v>19917.55</v>
      </c>
      <c r="BE18" s="57">
        <f>'BAR BB| Open rates'!BE18*0.87*0.85+25</f>
        <v>20657.05</v>
      </c>
      <c r="BF18" s="57">
        <f>'BAR BB| Open rates'!BF18*0.87*0.85+25</f>
        <v>19917.55</v>
      </c>
      <c r="BG18" s="57">
        <f>'BAR BB| Open rates'!BG18*0.87*0.85+25</f>
        <v>20657.05</v>
      </c>
      <c r="BH18" s="57">
        <f>'BAR BB| Open rates'!BH18*0.87*0.85+25</f>
        <v>19917.55</v>
      </c>
      <c r="BI18" s="57">
        <f>'BAR BB| Open rates'!BI18*0.87*0.85+25</f>
        <v>19917.55</v>
      </c>
      <c r="BJ18" s="57">
        <f>'BAR BB| Open rates'!BJ18*0.87*0.85+25</f>
        <v>20657.05</v>
      </c>
      <c r="BK18" s="57">
        <f>'BAR BB| Open rates'!BK18*0.87*0.85+25</f>
        <v>19917.55</v>
      </c>
      <c r="BL18" s="57">
        <f>'BAR BB| Open rates'!BL18*0.87*0.85+25</f>
        <v>20657.05</v>
      </c>
      <c r="BM18" s="57">
        <f>'BAR BB| Open rates'!BM18*0.87*0.85+25</f>
        <v>19917.55</v>
      </c>
      <c r="BN18" s="57">
        <f>'BAR BB| Open rates'!BN18*0.87*0.85+25</f>
        <v>20657.05</v>
      </c>
      <c r="BO18" s="57">
        <f>'BAR BB| Open rates'!BO18*0.87*0.85+25</f>
        <v>23393.200000000001</v>
      </c>
      <c r="BP18" s="57">
        <f>'BAR BB| Open rates'!BP18*0.87*0.85+25</f>
        <v>25020.1</v>
      </c>
    </row>
    <row r="19" spans="1:68" s="36" customFormat="1" ht="12" customHeight="1" x14ac:dyDescent="0.2">
      <c r="A19" s="237">
        <v>2</v>
      </c>
      <c r="B19" s="57">
        <f>'BAR BB| Open rates'!B19*0.87*0.85+25</f>
        <v>22875.55</v>
      </c>
      <c r="C19" s="57">
        <f>'BAR BB| Open rates'!C19*0.87*0.85+25</f>
        <v>22136.05</v>
      </c>
      <c r="D19" s="57">
        <f>'BAR BB| Open rates'!D19*0.87*0.85+25</f>
        <v>22875.55</v>
      </c>
      <c r="E19" s="57">
        <f>'BAR BB| Open rates'!E19*0.87*0.85+25</f>
        <v>22136.05</v>
      </c>
      <c r="F19" s="57">
        <f>'BAR BB| Open rates'!F19*0.87*0.85+25</f>
        <v>24872.2</v>
      </c>
      <c r="G19" s="57">
        <f>'BAR BB| Open rates'!G19*0.87*0.85+25</f>
        <v>22875.55</v>
      </c>
      <c r="H19" s="57">
        <f>'BAR BB| Open rates'!H19*0.87*0.85+25</f>
        <v>26499.1</v>
      </c>
      <c r="I19" s="57">
        <f>'BAR BB| Open rates'!I19*0.87*0.85+25</f>
        <v>31601.649999999998</v>
      </c>
      <c r="J19" s="57">
        <f>'BAR BB| Open rates'!J19*0.87*0.85+25</f>
        <v>45726.1</v>
      </c>
      <c r="K19" s="57">
        <f>'BAR BB| Open rates'!K19*0.87*0.85+25</f>
        <v>28495.75</v>
      </c>
      <c r="L19" s="57">
        <f>'BAR BB| Open rates'!L19*0.87*0.85+25</f>
        <v>30122.649999999998</v>
      </c>
      <c r="M19" s="57">
        <f>'BAR BB| Open rates'!M19*0.87*0.85+25</f>
        <v>28495.75</v>
      </c>
      <c r="N19" s="57">
        <f>'BAR BB| Open rates'!N19*0.87*0.85+25</f>
        <v>31601.649999999998</v>
      </c>
      <c r="O19" s="57">
        <f>'BAR BB| Open rates'!O19*0.87*0.85+25</f>
        <v>33080.65</v>
      </c>
      <c r="P19" s="57">
        <f>'BAR BB| Open rates'!P19*0.87*0.85+25</f>
        <v>31601.649999999998</v>
      </c>
      <c r="Q19" s="57">
        <f>'BAR BB| Open rates'!Q19*0.87*0.85+25</f>
        <v>33080.65</v>
      </c>
      <c r="R19" s="57">
        <f>'BAR BB| Open rates'!R19*0.87*0.85+25</f>
        <v>31601.649999999998</v>
      </c>
      <c r="S19" s="57">
        <f>'BAR BB| Open rates'!S19*0.87*0.85+25</f>
        <v>33080.65</v>
      </c>
      <c r="T19" s="57">
        <f>'BAR BB| Open rates'!T19*0.87*0.85+25</f>
        <v>31601.649999999998</v>
      </c>
      <c r="U19" s="57">
        <f>'BAR BB| Open rates'!U19*0.87*0.85+25</f>
        <v>33080.65</v>
      </c>
      <c r="V19" s="57">
        <f>'BAR BB| Open rates'!V19*0.87*0.85+25</f>
        <v>31601.649999999998</v>
      </c>
      <c r="W19" s="57">
        <f>'BAR BB| Open rates'!W19*0.87*0.85+25</f>
        <v>33080.65</v>
      </c>
      <c r="X19" s="57">
        <f>'BAR BB| Open rates'!X19*0.87*0.85+25</f>
        <v>31601.649999999998</v>
      </c>
      <c r="Y19" s="57">
        <f>'BAR BB| Open rates'!Y19*0.87*0.85+25</f>
        <v>33080.65</v>
      </c>
      <c r="Z19" s="57">
        <f>'BAR BB| Open rates'!Z19*0.87*0.85+25</f>
        <v>31601.649999999998</v>
      </c>
      <c r="AA19" s="57">
        <f>'BAR BB| Open rates'!AA19*0.87*0.85+25</f>
        <v>33080.65</v>
      </c>
      <c r="AB19" s="57">
        <f>'BAR BB| Open rates'!AB19*0.87*0.85+25</f>
        <v>31601.649999999998</v>
      </c>
      <c r="AC19" s="57">
        <f>'BAR BB| Open rates'!AC19*0.87*0.85+25</f>
        <v>33080.65</v>
      </c>
      <c r="AD19" s="57">
        <f>'BAR BB| Open rates'!AD19*0.87*0.85+25</f>
        <v>28495.75</v>
      </c>
      <c r="AE19" s="57">
        <f>'BAR BB| Open rates'!AE19*0.87*0.85+25</f>
        <v>30122.649999999998</v>
      </c>
      <c r="AF19" s="57">
        <f>'BAR BB| Open rates'!AF19*0.87*0.85+25</f>
        <v>28495.75</v>
      </c>
      <c r="AG19" s="57">
        <f>'BAR BB| Open rates'!AG19*0.87*0.85+25</f>
        <v>30122.649999999998</v>
      </c>
      <c r="AH19" s="57">
        <f>'BAR BB| Open rates'!AH19*0.87*0.85+25</f>
        <v>30122.649999999998</v>
      </c>
      <c r="AI19" s="57">
        <f>'BAR BB| Open rates'!AI19*0.87*0.85+25</f>
        <v>28495.75</v>
      </c>
      <c r="AJ19" s="57">
        <f>'BAR BB| Open rates'!AJ19*0.87*0.85+25</f>
        <v>30122.649999999998</v>
      </c>
      <c r="AK19" s="57">
        <f>'BAR BB| Open rates'!AK19*0.87*0.85+25</f>
        <v>28495.75</v>
      </c>
      <c r="AL19" s="57">
        <f>'BAR BB| Open rates'!AL19*0.87*0.85+25</f>
        <v>30122.649999999998</v>
      </c>
      <c r="AM19" s="57">
        <f>'BAR BB| Open rates'!AM19*0.87*0.85+25</f>
        <v>28495.75</v>
      </c>
      <c r="AN19" s="57">
        <f>'BAR BB| Open rates'!AN19*0.87*0.85+25</f>
        <v>30122.649999999998</v>
      </c>
      <c r="AO19" s="57">
        <f>'BAR BB| Open rates'!AO19*0.87*0.85+25</f>
        <v>28495.75</v>
      </c>
      <c r="AP19" s="57">
        <f>'BAR BB| Open rates'!AP19*0.87*0.85+25</f>
        <v>25833.55</v>
      </c>
      <c r="AQ19" s="57">
        <f>'BAR BB| Open rates'!AQ19*0.87*0.85+25</f>
        <v>24354.55</v>
      </c>
      <c r="AR19" s="57">
        <f>'BAR BB| Open rates'!AR19*0.87*0.85+25</f>
        <v>25833.55</v>
      </c>
      <c r="AS19" s="57">
        <f>'BAR BB| Open rates'!AS19*0.87*0.85+25</f>
        <v>24354.55</v>
      </c>
      <c r="AT19" s="57">
        <f>'BAR BB| Open rates'!AT19*0.87*0.85+25</f>
        <v>25833.55</v>
      </c>
      <c r="AU19" s="57">
        <f>'BAR BB| Open rates'!AU19*0.87*0.85+25</f>
        <v>24354.55</v>
      </c>
      <c r="AV19" s="57">
        <f>'BAR BB| Open rates'!AV19*0.87*0.85+25</f>
        <v>25833.55</v>
      </c>
      <c r="AW19" s="57">
        <f>'BAR BB| Open rates'!AW19*0.87*0.85+25</f>
        <v>24354.55</v>
      </c>
      <c r="AX19" s="57">
        <f>'BAR BB| Open rates'!AX19*0.87*0.85+25</f>
        <v>25833.55</v>
      </c>
      <c r="AY19" s="57">
        <f>'BAR BB| Open rates'!AY19*0.87*0.85+25</f>
        <v>27090.7</v>
      </c>
      <c r="AZ19" s="57">
        <f>'BAR BB| Open rates'!AZ19*0.87*0.85+25</f>
        <v>28717.599999999999</v>
      </c>
      <c r="BA19" s="57">
        <f>'BAR BB| Open rates'!BA19*0.87*0.85+25</f>
        <v>23615.05</v>
      </c>
      <c r="BB19" s="57">
        <f>'BAR BB| Open rates'!BB19*0.87*0.85+25</f>
        <v>22136.05</v>
      </c>
      <c r="BC19" s="57">
        <f>'BAR BB| Open rates'!BC19*0.87*0.85+25</f>
        <v>22875.55</v>
      </c>
      <c r="BD19" s="57">
        <f>'BAR BB| Open rates'!BD19*0.87*0.85+25</f>
        <v>22136.05</v>
      </c>
      <c r="BE19" s="57">
        <f>'BAR BB| Open rates'!BE19*0.87*0.85+25</f>
        <v>22875.55</v>
      </c>
      <c r="BF19" s="57">
        <f>'BAR BB| Open rates'!BF19*0.87*0.85+25</f>
        <v>22136.05</v>
      </c>
      <c r="BG19" s="57">
        <f>'BAR BB| Open rates'!BG19*0.87*0.85+25</f>
        <v>22875.55</v>
      </c>
      <c r="BH19" s="57">
        <f>'BAR BB| Open rates'!BH19*0.87*0.85+25</f>
        <v>22136.05</v>
      </c>
      <c r="BI19" s="57">
        <f>'BAR BB| Open rates'!BI19*0.87*0.85+25</f>
        <v>22136.05</v>
      </c>
      <c r="BJ19" s="57">
        <f>'BAR BB| Open rates'!BJ19*0.87*0.85+25</f>
        <v>22875.55</v>
      </c>
      <c r="BK19" s="57">
        <f>'BAR BB| Open rates'!BK19*0.87*0.85+25</f>
        <v>22136.05</v>
      </c>
      <c r="BL19" s="57">
        <f>'BAR BB| Open rates'!BL19*0.87*0.85+25</f>
        <v>22875.55</v>
      </c>
      <c r="BM19" s="57">
        <f>'BAR BB| Open rates'!BM19*0.87*0.85+25</f>
        <v>22136.05</v>
      </c>
      <c r="BN19" s="57">
        <f>'BAR BB| Open rates'!BN19*0.87*0.85+25</f>
        <v>22875.55</v>
      </c>
      <c r="BO19" s="57">
        <f>'BAR BB| Open rates'!BO19*0.87*0.85+25</f>
        <v>25611.7</v>
      </c>
      <c r="BP19" s="57">
        <f>'BAR BB| Open rates'!BP19*0.87*0.85+25</f>
        <v>27238.6</v>
      </c>
    </row>
    <row r="20" spans="1:68"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rates'!B21*0.87*0.85+25</f>
        <v>21026.799999999999</v>
      </c>
      <c r="C21" s="57">
        <f>'BAR BB| Open rates'!C21*0.87*0.85+25</f>
        <v>20287.3</v>
      </c>
      <c r="D21" s="57">
        <f>'BAR BB| Open rates'!D21*0.87*0.85+25</f>
        <v>21026.799999999999</v>
      </c>
      <c r="E21" s="57">
        <f>'BAR BB| Open rates'!E21*0.87*0.85+25</f>
        <v>20287.3</v>
      </c>
      <c r="F21" s="57">
        <f>'BAR BB| Open rates'!F21*0.87*0.85+25</f>
        <v>23023.45</v>
      </c>
      <c r="G21" s="57">
        <f>'BAR BB| Open rates'!G21*0.87*0.85+25</f>
        <v>21026.799999999999</v>
      </c>
      <c r="H21" s="57">
        <f>'BAR BB| Open rates'!H21*0.87*0.85+25</f>
        <v>25020.1</v>
      </c>
      <c r="I21" s="57">
        <f>'BAR BB| Open rates'!I21*0.87*0.85+25</f>
        <v>30122.649999999998</v>
      </c>
      <c r="J21" s="57">
        <f>'BAR BB| Open rates'!J21*0.87*0.85+25</f>
        <v>44247.1</v>
      </c>
      <c r="K21" s="57">
        <f>'BAR BB| Open rates'!K21*0.87*0.85+25</f>
        <v>27016.75</v>
      </c>
      <c r="L21" s="57">
        <f>'BAR BB| Open rates'!L21*0.87*0.85+25</f>
        <v>28643.649999999998</v>
      </c>
      <c r="M21" s="57">
        <f>'BAR BB| Open rates'!M21*0.87*0.85+25</f>
        <v>27016.75</v>
      </c>
      <c r="N21" s="57">
        <f>'BAR BB| Open rates'!N21*0.87*0.85+25</f>
        <v>30122.649999999998</v>
      </c>
      <c r="O21" s="57">
        <f>'BAR BB| Open rates'!O21*0.87*0.85+25</f>
        <v>31601.649999999998</v>
      </c>
      <c r="P21" s="57">
        <f>'BAR BB| Open rates'!P21*0.87*0.85+25</f>
        <v>30122.649999999998</v>
      </c>
      <c r="Q21" s="57">
        <f>'BAR BB| Open rates'!Q21*0.87*0.85+25</f>
        <v>31601.649999999998</v>
      </c>
      <c r="R21" s="57">
        <f>'BAR BB| Open rates'!R21*0.87*0.85+25</f>
        <v>30122.649999999998</v>
      </c>
      <c r="S21" s="57">
        <f>'BAR BB| Open rates'!S21*0.87*0.85+25</f>
        <v>31601.649999999998</v>
      </c>
      <c r="T21" s="57">
        <f>'BAR BB| Open rates'!T21*0.87*0.85+25</f>
        <v>30122.649999999998</v>
      </c>
      <c r="U21" s="57">
        <f>'BAR BB| Open rates'!U21*0.87*0.85+25</f>
        <v>31601.649999999998</v>
      </c>
      <c r="V21" s="57">
        <f>'BAR BB| Open rates'!V21*0.87*0.85+25</f>
        <v>30122.649999999998</v>
      </c>
      <c r="W21" s="57">
        <f>'BAR BB| Open rates'!W21*0.87*0.85+25</f>
        <v>31601.649999999998</v>
      </c>
      <c r="X21" s="57">
        <f>'BAR BB| Open rates'!X21*0.87*0.85+25</f>
        <v>30122.649999999998</v>
      </c>
      <c r="Y21" s="57">
        <f>'BAR BB| Open rates'!Y21*0.87*0.85+25</f>
        <v>31601.649999999998</v>
      </c>
      <c r="Z21" s="57">
        <f>'BAR BB| Open rates'!Z21*0.87*0.85+25</f>
        <v>30122.649999999998</v>
      </c>
      <c r="AA21" s="57">
        <f>'BAR BB| Open rates'!AA21*0.87*0.85+25</f>
        <v>31601.649999999998</v>
      </c>
      <c r="AB21" s="57">
        <f>'BAR BB| Open rates'!AB21*0.87*0.85+25</f>
        <v>30122.649999999998</v>
      </c>
      <c r="AC21" s="57">
        <f>'BAR BB| Open rates'!AC21*0.87*0.85+25</f>
        <v>31601.649999999998</v>
      </c>
      <c r="AD21" s="57">
        <f>'BAR BB| Open rates'!AD21*0.87*0.85+25</f>
        <v>27016.75</v>
      </c>
      <c r="AE21" s="57">
        <f>'BAR BB| Open rates'!AE21*0.87*0.85+25</f>
        <v>28643.649999999998</v>
      </c>
      <c r="AF21" s="57">
        <f>'BAR BB| Open rates'!AF21*0.87*0.85+25</f>
        <v>27016.75</v>
      </c>
      <c r="AG21" s="57">
        <f>'BAR BB| Open rates'!AG21*0.87*0.85+25</f>
        <v>28643.649999999998</v>
      </c>
      <c r="AH21" s="57">
        <f>'BAR BB| Open rates'!AH21*0.87*0.85+25</f>
        <v>28643.649999999998</v>
      </c>
      <c r="AI21" s="57">
        <f>'BAR BB| Open rates'!AI21*0.87*0.85+25</f>
        <v>27016.75</v>
      </c>
      <c r="AJ21" s="57">
        <f>'BAR BB| Open rates'!AJ21*0.87*0.85+25</f>
        <v>28643.649999999998</v>
      </c>
      <c r="AK21" s="57">
        <f>'BAR BB| Open rates'!AK21*0.87*0.85+25</f>
        <v>27016.75</v>
      </c>
      <c r="AL21" s="57">
        <f>'BAR BB| Open rates'!AL21*0.87*0.85+25</f>
        <v>28643.649999999998</v>
      </c>
      <c r="AM21" s="57">
        <f>'BAR BB| Open rates'!AM21*0.87*0.85+25</f>
        <v>27016.75</v>
      </c>
      <c r="AN21" s="57">
        <f>'BAR BB| Open rates'!AN21*0.87*0.85+25</f>
        <v>28643.649999999998</v>
      </c>
      <c r="AO21" s="57">
        <f>'BAR BB| Open rates'!AO21*0.87*0.85+25</f>
        <v>27016.75</v>
      </c>
      <c r="AP21" s="57">
        <f>'BAR BB| Open rates'!AP21*0.87*0.85+25</f>
        <v>23984.799999999999</v>
      </c>
      <c r="AQ21" s="57">
        <f>'BAR BB| Open rates'!AQ21*0.87*0.85+25</f>
        <v>22505.8</v>
      </c>
      <c r="AR21" s="57">
        <f>'BAR BB| Open rates'!AR21*0.87*0.85+25</f>
        <v>23984.799999999999</v>
      </c>
      <c r="AS21" s="57">
        <f>'BAR BB| Open rates'!AS21*0.87*0.85+25</f>
        <v>22505.8</v>
      </c>
      <c r="AT21" s="57">
        <f>'BAR BB| Open rates'!AT21*0.87*0.85+25</f>
        <v>23984.799999999999</v>
      </c>
      <c r="AU21" s="57">
        <f>'BAR BB| Open rates'!AU21*0.87*0.85+25</f>
        <v>22505.8</v>
      </c>
      <c r="AV21" s="57">
        <f>'BAR BB| Open rates'!AV21*0.87*0.85+25</f>
        <v>23984.799999999999</v>
      </c>
      <c r="AW21" s="57">
        <f>'BAR BB| Open rates'!AW21*0.87*0.85+25</f>
        <v>22505.8</v>
      </c>
      <c r="AX21" s="57">
        <f>'BAR BB| Open rates'!AX21*0.87*0.85+25</f>
        <v>23984.799999999999</v>
      </c>
      <c r="AY21" s="57">
        <f>'BAR BB| Open rates'!AY21*0.87*0.85+25</f>
        <v>25241.95</v>
      </c>
      <c r="AZ21" s="57">
        <f>'BAR BB| Open rates'!AZ21*0.87*0.85+25</f>
        <v>26868.85</v>
      </c>
      <c r="BA21" s="57">
        <f>'BAR BB| Open rates'!BA21*0.87*0.85+25</f>
        <v>21766.3</v>
      </c>
      <c r="BB21" s="57">
        <f>'BAR BB| Open rates'!BB21*0.87*0.85+25</f>
        <v>20287.3</v>
      </c>
      <c r="BC21" s="57">
        <f>'BAR BB| Open rates'!BC21*0.87*0.85+25</f>
        <v>21026.799999999999</v>
      </c>
      <c r="BD21" s="57">
        <f>'BAR BB| Open rates'!BD21*0.87*0.85+25</f>
        <v>20287.3</v>
      </c>
      <c r="BE21" s="57">
        <f>'BAR BB| Open rates'!BE21*0.87*0.85+25</f>
        <v>21026.799999999999</v>
      </c>
      <c r="BF21" s="57">
        <f>'BAR BB| Open rates'!BF21*0.87*0.85+25</f>
        <v>20287.3</v>
      </c>
      <c r="BG21" s="57">
        <f>'BAR BB| Open rates'!BG21*0.87*0.85+25</f>
        <v>21026.799999999999</v>
      </c>
      <c r="BH21" s="57">
        <f>'BAR BB| Open rates'!BH21*0.87*0.85+25</f>
        <v>20287.3</v>
      </c>
      <c r="BI21" s="57">
        <f>'BAR BB| Open rates'!BI21*0.87*0.85+25</f>
        <v>20287.3</v>
      </c>
      <c r="BJ21" s="57">
        <f>'BAR BB| Open rates'!BJ21*0.87*0.85+25</f>
        <v>21026.799999999999</v>
      </c>
      <c r="BK21" s="57">
        <f>'BAR BB| Open rates'!BK21*0.87*0.85+25</f>
        <v>20287.3</v>
      </c>
      <c r="BL21" s="57">
        <f>'BAR BB| Open rates'!BL21*0.87*0.85+25</f>
        <v>21026.799999999999</v>
      </c>
      <c r="BM21" s="57">
        <f>'BAR BB| Open rates'!BM21*0.87*0.85+25</f>
        <v>20287.3</v>
      </c>
      <c r="BN21" s="57">
        <f>'BAR BB| Open rates'!BN21*0.87*0.85+25</f>
        <v>21026.799999999999</v>
      </c>
      <c r="BO21" s="57">
        <f>'BAR BB| Open rates'!BO21*0.87*0.85+25</f>
        <v>23762.95</v>
      </c>
      <c r="BP21" s="57">
        <f>'BAR BB| Open rates'!BP21*0.87*0.85+25</f>
        <v>25389.85</v>
      </c>
    </row>
    <row r="22" spans="1:68" s="36" customFormat="1" ht="12" customHeight="1" x14ac:dyDescent="0.2">
      <c r="A22" s="237">
        <v>2</v>
      </c>
      <c r="B22" s="57">
        <f>'BAR BB| Open rates'!B22*0.87*0.85+25</f>
        <v>23245.3</v>
      </c>
      <c r="C22" s="57">
        <f>'BAR BB| Open rates'!C22*0.87*0.85+25</f>
        <v>22505.8</v>
      </c>
      <c r="D22" s="57">
        <f>'BAR BB| Open rates'!D22*0.87*0.85+25</f>
        <v>23245.3</v>
      </c>
      <c r="E22" s="57">
        <f>'BAR BB| Open rates'!E22*0.87*0.85+25</f>
        <v>22505.8</v>
      </c>
      <c r="F22" s="57">
        <f>'BAR BB| Open rates'!F22*0.87*0.85+25</f>
        <v>25241.95</v>
      </c>
      <c r="G22" s="57">
        <f>'BAR BB| Open rates'!G22*0.87*0.85+25</f>
        <v>23245.3</v>
      </c>
      <c r="H22" s="57">
        <f>'BAR BB| Open rates'!H22*0.87*0.85+25</f>
        <v>27238.6</v>
      </c>
      <c r="I22" s="57">
        <f>'BAR BB| Open rates'!I22*0.87*0.85+25</f>
        <v>32341.149999999998</v>
      </c>
      <c r="J22" s="57">
        <f>'BAR BB| Open rates'!J22*0.87*0.85+25</f>
        <v>46465.599999999999</v>
      </c>
      <c r="K22" s="57">
        <f>'BAR BB| Open rates'!K22*0.87*0.85+25</f>
        <v>29235.25</v>
      </c>
      <c r="L22" s="57">
        <f>'BAR BB| Open rates'!L22*0.87*0.85+25</f>
        <v>30862.149999999998</v>
      </c>
      <c r="M22" s="57">
        <f>'BAR BB| Open rates'!M22*0.87*0.85+25</f>
        <v>29235.25</v>
      </c>
      <c r="N22" s="57">
        <f>'BAR BB| Open rates'!N22*0.87*0.85+25</f>
        <v>32341.149999999998</v>
      </c>
      <c r="O22" s="57">
        <f>'BAR BB| Open rates'!O22*0.87*0.85+25</f>
        <v>33820.15</v>
      </c>
      <c r="P22" s="57">
        <f>'BAR BB| Open rates'!P22*0.87*0.85+25</f>
        <v>32341.149999999998</v>
      </c>
      <c r="Q22" s="57">
        <f>'BAR BB| Open rates'!Q22*0.87*0.85+25</f>
        <v>33820.15</v>
      </c>
      <c r="R22" s="57">
        <f>'BAR BB| Open rates'!R22*0.87*0.85+25</f>
        <v>32341.149999999998</v>
      </c>
      <c r="S22" s="57">
        <f>'BAR BB| Open rates'!S22*0.87*0.85+25</f>
        <v>33820.15</v>
      </c>
      <c r="T22" s="57">
        <f>'BAR BB| Open rates'!T22*0.87*0.85+25</f>
        <v>32341.149999999998</v>
      </c>
      <c r="U22" s="57">
        <f>'BAR BB| Open rates'!U22*0.87*0.85+25</f>
        <v>33820.15</v>
      </c>
      <c r="V22" s="57">
        <f>'BAR BB| Open rates'!V22*0.87*0.85+25</f>
        <v>32341.149999999998</v>
      </c>
      <c r="W22" s="57">
        <f>'BAR BB| Open rates'!W22*0.87*0.85+25</f>
        <v>33820.15</v>
      </c>
      <c r="X22" s="57">
        <f>'BAR BB| Open rates'!X22*0.87*0.85+25</f>
        <v>32341.149999999998</v>
      </c>
      <c r="Y22" s="57">
        <f>'BAR BB| Open rates'!Y22*0.87*0.85+25</f>
        <v>33820.15</v>
      </c>
      <c r="Z22" s="57">
        <f>'BAR BB| Open rates'!Z22*0.87*0.85+25</f>
        <v>32341.149999999998</v>
      </c>
      <c r="AA22" s="57">
        <f>'BAR BB| Open rates'!AA22*0.87*0.85+25</f>
        <v>33820.15</v>
      </c>
      <c r="AB22" s="57">
        <f>'BAR BB| Open rates'!AB22*0.87*0.85+25</f>
        <v>32341.149999999998</v>
      </c>
      <c r="AC22" s="57">
        <f>'BAR BB| Open rates'!AC22*0.87*0.85+25</f>
        <v>33820.15</v>
      </c>
      <c r="AD22" s="57">
        <f>'BAR BB| Open rates'!AD22*0.87*0.85+25</f>
        <v>29235.25</v>
      </c>
      <c r="AE22" s="57">
        <f>'BAR BB| Open rates'!AE22*0.87*0.85+25</f>
        <v>30862.149999999998</v>
      </c>
      <c r="AF22" s="57">
        <f>'BAR BB| Open rates'!AF22*0.87*0.85+25</f>
        <v>29235.25</v>
      </c>
      <c r="AG22" s="57">
        <f>'BAR BB| Open rates'!AG22*0.87*0.85+25</f>
        <v>30862.149999999998</v>
      </c>
      <c r="AH22" s="57">
        <f>'BAR BB| Open rates'!AH22*0.87*0.85+25</f>
        <v>30862.149999999998</v>
      </c>
      <c r="AI22" s="57">
        <f>'BAR BB| Open rates'!AI22*0.87*0.85+25</f>
        <v>29235.25</v>
      </c>
      <c r="AJ22" s="57">
        <f>'BAR BB| Open rates'!AJ22*0.87*0.85+25</f>
        <v>30862.149999999998</v>
      </c>
      <c r="AK22" s="57">
        <f>'BAR BB| Open rates'!AK22*0.87*0.85+25</f>
        <v>29235.25</v>
      </c>
      <c r="AL22" s="57">
        <f>'BAR BB| Open rates'!AL22*0.87*0.85+25</f>
        <v>30862.149999999998</v>
      </c>
      <c r="AM22" s="57">
        <f>'BAR BB| Open rates'!AM22*0.87*0.85+25</f>
        <v>29235.25</v>
      </c>
      <c r="AN22" s="57">
        <f>'BAR BB| Open rates'!AN22*0.87*0.85+25</f>
        <v>30862.149999999998</v>
      </c>
      <c r="AO22" s="57">
        <f>'BAR BB| Open rates'!AO22*0.87*0.85+25</f>
        <v>29235.25</v>
      </c>
      <c r="AP22" s="57">
        <f>'BAR BB| Open rates'!AP22*0.87*0.85+25</f>
        <v>26203.3</v>
      </c>
      <c r="AQ22" s="57">
        <f>'BAR BB| Open rates'!AQ22*0.87*0.85+25</f>
        <v>24724.3</v>
      </c>
      <c r="AR22" s="57">
        <f>'BAR BB| Open rates'!AR22*0.87*0.85+25</f>
        <v>26203.3</v>
      </c>
      <c r="AS22" s="57">
        <f>'BAR BB| Open rates'!AS22*0.87*0.85+25</f>
        <v>24724.3</v>
      </c>
      <c r="AT22" s="57">
        <f>'BAR BB| Open rates'!AT22*0.87*0.85+25</f>
        <v>26203.3</v>
      </c>
      <c r="AU22" s="57">
        <f>'BAR BB| Open rates'!AU22*0.87*0.85+25</f>
        <v>24724.3</v>
      </c>
      <c r="AV22" s="57">
        <f>'BAR BB| Open rates'!AV22*0.87*0.85+25</f>
        <v>26203.3</v>
      </c>
      <c r="AW22" s="57">
        <f>'BAR BB| Open rates'!AW22*0.87*0.85+25</f>
        <v>24724.3</v>
      </c>
      <c r="AX22" s="57">
        <f>'BAR BB| Open rates'!AX22*0.87*0.85+25</f>
        <v>26203.3</v>
      </c>
      <c r="AY22" s="57">
        <f>'BAR BB| Open rates'!AY22*0.87*0.85+25</f>
        <v>27460.45</v>
      </c>
      <c r="AZ22" s="57">
        <f>'BAR BB| Open rates'!AZ22*0.87*0.85+25</f>
        <v>29087.35</v>
      </c>
      <c r="BA22" s="57">
        <f>'BAR BB| Open rates'!BA22*0.87*0.85+25</f>
        <v>23984.799999999999</v>
      </c>
      <c r="BB22" s="57">
        <f>'BAR BB| Open rates'!BB22*0.87*0.85+25</f>
        <v>22505.8</v>
      </c>
      <c r="BC22" s="57">
        <f>'BAR BB| Open rates'!BC22*0.87*0.85+25</f>
        <v>23245.3</v>
      </c>
      <c r="BD22" s="57">
        <f>'BAR BB| Open rates'!BD22*0.87*0.85+25</f>
        <v>22505.8</v>
      </c>
      <c r="BE22" s="57">
        <f>'BAR BB| Open rates'!BE22*0.87*0.85+25</f>
        <v>23245.3</v>
      </c>
      <c r="BF22" s="57">
        <f>'BAR BB| Open rates'!BF22*0.87*0.85+25</f>
        <v>22505.8</v>
      </c>
      <c r="BG22" s="57">
        <f>'BAR BB| Open rates'!BG22*0.87*0.85+25</f>
        <v>23245.3</v>
      </c>
      <c r="BH22" s="57">
        <f>'BAR BB| Open rates'!BH22*0.87*0.85+25</f>
        <v>22505.8</v>
      </c>
      <c r="BI22" s="57">
        <f>'BAR BB| Open rates'!BI22*0.87*0.85+25</f>
        <v>22505.8</v>
      </c>
      <c r="BJ22" s="57">
        <f>'BAR BB| Open rates'!BJ22*0.87*0.85+25</f>
        <v>23245.3</v>
      </c>
      <c r="BK22" s="57">
        <f>'BAR BB| Open rates'!BK22*0.87*0.85+25</f>
        <v>22505.8</v>
      </c>
      <c r="BL22" s="57">
        <f>'BAR BB| Open rates'!BL22*0.87*0.85+25</f>
        <v>23245.3</v>
      </c>
      <c r="BM22" s="57">
        <f>'BAR BB| Open rates'!BM22*0.87*0.85+25</f>
        <v>22505.8</v>
      </c>
      <c r="BN22" s="57">
        <f>'BAR BB| Open rates'!BN22*0.87*0.85+25</f>
        <v>23245.3</v>
      </c>
      <c r="BO22" s="57">
        <f>'BAR BB| Open rates'!BO22*0.87*0.85+25</f>
        <v>25981.45</v>
      </c>
      <c r="BP22" s="57">
        <f>'BAR BB| Open rates'!BP22*0.87*0.85+25</f>
        <v>27608.35</v>
      </c>
    </row>
    <row r="23" spans="1:68"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rates'!B24*0.87*0.85+25</f>
        <v>27238.6</v>
      </c>
      <c r="C24" s="57">
        <f>'BAR BB| Open rates'!C24*0.87*0.85+25</f>
        <v>26499.1</v>
      </c>
      <c r="D24" s="57">
        <f>'BAR BB| Open rates'!D24*0.87*0.85+25</f>
        <v>27238.6</v>
      </c>
      <c r="E24" s="57">
        <f>'BAR BB| Open rates'!E24*0.87*0.85+25</f>
        <v>26499.1</v>
      </c>
      <c r="F24" s="57">
        <f>'BAR BB| Open rates'!F24*0.87*0.85+25</f>
        <v>29235.25</v>
      </c>
      <c r="G24" s="57">
        <f>'BAR BB| Open rates'!G24*0.87*0.85+25</f>
        <v>27238.6</v>
      </c>
      <c r="H24" s="57">
        <f>'BAR BB| Open rates'!H24*0.87*0.85+25</f>
        <v>33154.6</v>
      </c>
      <c r="I24" s="57">
        <f>'BAR BB| Open rates'!I24*0.87*0.85+25</f>
        <v>38257.15</v>
      </c>
      <c r="J24" s="57">
        <f>'BAR BB| Open rates'!J24*0.87*0.85+25</f>
        <v>52381.599999999999</v>
      </c>
      <c r="K24" s="57">
        <f>'BAR BB| Open rates'!K24*0.87*0.85+25</f>
        <v>35151.25</v>
      </c>
      <c r="L24" s="57">
        <f>'BAR BB| Open rates'!L24*0.87*0.85+25</f>
        <v>36778.15</v>
      </c>
      <c r="M24" s="57">
        <f>'BAR BB| Open rates'!M24*0.87*0.85+25</f>
        <v>35151.25</v>
      </c>
      <c r="N24" s="57">
        <f>'BAR BB| Open rates'!N24*0.87*0.85+25</f>
        <v>38257.15</v>
      </c>
      <c r="O24" s="57">
        <f>'BAR BB| Open rates'!O24*0.87*0.85+25</f>
        <v>39736.15</v>
      </c>
      <c r="P24" s="57">
        <f>'BAR BB| Open rates'!P24*0.87*0.85+25</f>
        <v>38257.15</v>
      </c>
      <c r="Q24" s="57">
        <f>'BAR BB| Open rates'!Q24*0.87*0.85+25</f>
        <v>39736.15</v>
      </c>
      <c r="R24" s="57">
        <f>'BAR BB| Open rates'!R24*0.87*0.85+25</f>
        <v>38257.15</v>
      </c>
      <c r="S24" s="57">
        <f>'BAR BB| Open rates'!S24*0.87*0.85+25</f>
        <v>39736.15</v>
      </c>
      <c r="T24" s="57">
        <f>'BAR BB| Open rates'!T24*0.87*0.85+25</f>
        <v>38257.15</v>
      </c>
      <c r="U24" s="57">
        <f>'BAR BB| Open rates'!U24*0.87*0.85+25</f>
        <v>39736.15</v>
      </c>
      <c r="V24" s="57">
        <f>'BAR BB| Open rates'!V24*0.87*0.85+25</f>
        <v>38257.15</v>
      </c>
      <c r="W24" s="57">
        <f>'BAR BB| Open rates'!W24*0.87*0.85+25</f>
        <v>39736.15</v>
      </c>
      <c r="X24" s="57">
        <f>'BAR BB| Open rates'!X24*0.87*0.85+25</f>
        <v>38257.15</v>
      </c>
      <c r="Y24" s="57">
        <f>'BAR BB| Open rates'!Y24*0.87*0.85+25</f>
        <v>39736.15</v>
      </c>
      <c r="Z24" s="57">
        <f>'BAR BB| Open rates'!Z24*0.87*0.85+25</f>
        <v>38257.15</v>
      </c>
      <c r="AA24" s="57">
        <f>'BAR BB| Open rates'!AA24*0.87*0.85+25</f>
        <v>39736.15</v>
      </c>
      <c r="AB24" s="57">
        <f>'BAR BB| Open rates'!AB24*0.87*0.85+25</f>
        <v>38257.15</v>
      </c>
      <c r="AC24" s="57">
        <f>'BAR BB| Open rates'!AC24*0.87*0.85+25</f>
        <v>39736.15</v>
      </c>
      <c r="AD24" s="57">
        <f>'BAR BB| Open rates'!AD24*0.87*0.85+25</f>
        <v>35151.25</v>
      </c>
      <c r="AE24" s="57">
        <f>'BAR BB| Open rates'!AE24*0.87*0.85+25</f>
        <v>36778.15</v>
      </c>
      <c r="AF24" s="57">
        <f>'BAR BB| Open rates'!AF24*0.87*0.85+25</f>
        <v>35151.25</v>
      </c>
      <c r="AG24" s="57">
        <f>'BAR BB| Open rates'!AG24*0.87*0.85+25</f>
        <v>32341.149999999998</v>
      </c>
      <c r="AH24" s="57">
        <f>'BAR BB| Open rates'!AH24*0.87*0.85+25</f>
        <v>32341.149999999998</v>
      </c>
      <c r="AI24" s="57">
        <f>'BAR BB| Open rates'!AI24*0.87*0.85+25</f>
        <v>30714.25</v>
      </c>
      <c r="AJ24" s="57">
        <f>'BAR BB| Open rates'!AJ24*0.87*0.85+25</f>
        <v>32341.149999999998</v>
      </c>
      <c r="AK24" s="57">
        <f>'BAR BB| Open rates'!AK24*0.87*0.85+25</f>
        <v>30714.25</v>
      </c>
      <c r="AL24" s="57">
        <f>'BAR BB| Open rates'!AL24*0.87*0.85+25</f>
        <v>32341.149999999998</v>
      </c>
      <c r="AM24" s="57">
        <f>'BAR BB| Open rates'!AM24*0.87*0.85+25</f>
        <v>30714.25</v>
      </c>
      <c r="AN24" s="57">
        <f>'BAR BB| Open rates'!AN24*0.87*0.85+25</f>
        <v>32341.149999999998</v>
      </c>
      <c r="AO24" s="57">
        <f>'BAR BB| Open rates'!AO24*0.87*0.85+25</f>
        <v>30714.25</v>
      </c>
      <c r="AP24" s="57">
        <f>'BAR BB| Open rates'!AP24*0.87*0.85+25</f>
        <v>29457.1</v>
      </c>
      <c r="AQ24" s="57">
        <f>'BAR BB| Open rates'!AQ24*0.87*0.85+25</f>
        <v>27978.1</v>
      </c>
      <c r="AR24" s="57">
        <f>'BAR BB| Open rates'!AR24*0.87*0.85+25</f>
        <v>29457.1</v>
      </c>
      <c r="AS24" s="57">
        <f>'BAR BB| Open rates'!AS24*0.87*0.85+25</f>
        <v>27978.1</v>
      </c>
      <c r="AT24" s="57">
        <f>'BAR BB| Open rates'!AT24*0.87*0.85+25</f>
        <v>29457.1</v>
      </c>
      <c r="AU24" s="57">
        <f>'BAR BB| Open rates'!AU24*0.87*0.85+25</f>
        <v>27978.1</v>
      </c>
      <c r="AV24" s="57">
        <f>'BAR BB| Open rates'!AV24*0.87*0.85+25</f>
        <v>29457.1</v>
      </c>
      <c r="AW24" s="57">
        <f>'BAR BB| Open rates'!AW24*0.87*0.85+25</f>
        <v>27978.1</v>
      </c>
      <c r="AX24" s="57">
        <f>'BAR BB| Open rates'!AX24*0.87*0.85+25</f>
        <v>29457.1</v>
      </c>
      <c r="AY24" s="57">
        <f>'BAR BB| Open rates'!AY24*0.87*0.85+25</f>
        <v>30714.25</v>
      </c>
      <c r="AZ24" s="57">
        <f>'BAR BB| Open rates'!AZ24*0.87*0.85+25</f>
        <v>32341.149999999998</v>
      </c>
      <c r="BA24" s="57">
        <f>'BAR BB| Open rates'!BA24*0.87*0.85+25</f>
        <v>27238.6</v>
      </c>
      <c r="BB24" s="57">
        <f>'BAR BB| Open rates'!BB24*0.87*0.85+25</f>
        <v>25759.599999999999</v>
      </c>
      <c r="BC24" s="57">
        <f>'BAR BB| Open rates'!BC24*0.87*0.85+25</f>
        <v>26499.1</v>
      </c>
      <c r="BD24" s="57">
        <f>'BAR BB| Open rates'!BD24*0.87*0.85+25</f>
        <v>25759.599999999999</v>
      </c>
      <c r="BE24" s="57">
        <f>'BAR BB| Open rates'!BE24*0.87*0.85+25</f>
        <v>26499.1</v>
      </c>
      <c r="BF24" s="57">
        <f>'BAR BB| Open rates'!BF24*0.87*0.85+25</f>
        <v>25759.599999999999</v>
      </c>
      <c r="BG24" s="57">
        <f>'BAR BB| Open rates'!BG24*0.87*0.85+25</f>
        <v>26499.1</v>
      </c>
      <c r="BH24" s="57">
        <f>'BAR BB| Open rates'!BH24*0.87*0.85+25</f>
        <v>25759.599999999999</v>
      </c>
      <c r="BI24" s="57">
        <f>'BAR BB| Open rates'!BI24*0.87*0.85+25</f>
        <v>25759.599999999999</v>
      </c>
      <c r="BJ24" s="57">
        <f>'BAR BB| Open rates'!BJ24*0.87*0.85+25</f>
        <v>26499.1</v>
      </c>
      <c r="BK24" s="57">
        <f>'BAR BB| Open rates'!BK24*0.87*0.85+25</f>
        <v>25759.599999999999</v>
      </c>
      <c r="BL24" s="57">
        <f>'BAR BB| Open rates'!BL24*0.87*0.85+25</f>
        <v>26499.1</v>
      </c>
      <c r="BM24" s="57">
        <f>'BAR BB| Open rates'!BM24*0.87*0.85+25</f>
        <v>25759.599999999999</v>
      </c>
      <c r="BN24" s="57">
        <f>'BAR BB| Open rates'!BN24*0.87*0.85+25</f>
        <v>26499.1</v>
      </c>
      <c r="BO24" s="57">
        <f>'BAR BB| Open rates'!BO24*0.87*0.85+25</f>
        <v>29235.25</v>
      </c>
      <c r="BP24" s="57">
        <f>'BAR BB| Open rates'!BP24*0.87*0.85+25</f>
        <v>30862.149999999998</v>
      </c>
    </row>
    <row r="25" spans="1:68" s="36" customFormat="1" ht="12" customHeight="1" x14ac:dyDescent="0.2">
      <c r="A25" s="237">
        <v>2</v>
      </c>
      <c r="B25" s="57">
        <f>'BAR BB| Open rates'!B25*0.87*0.85+25</f>
        <v>29457.1</v>
      </c>
      <c r="C25" s="57">
        <f>'BAR BB| Open rates'!C25*0.87*0.85+25</f>
        <v>28717.599999999999</v>
      </c>
      <c r="D25" s="57">
        <f>'BAR BB| Open rates'!D25*0.87*0.85+25</f>
        <v>29457.1</v>
      </c>
      <c r="E25" s="57">
        <f>'BAR BB| Open rates'!E25*0.87*0.85+25</f>
        <v>28717.599999999999</v>
      </c>
      <c r="F25" s="57">
        <f>'BAR BB| Open rates'!F25*0.87*0.85+25</f>
        <v>31453.75</v>
      </c>
      <c r="G25" s="57">
        <f>'BAR BB| Open rates'!G25*0.87*0.85+25</f>
        <v>29457.1</v>
      </c>
      <c r="H25" s="57">
        <f>'BAR BB| Open rates'!H25*0.87*0.85+25</f>
        <v>35373.1</v>
      </c>
      <c r="I25" s="57">
        <f>'BAR BB| Open rates'!I25*0.87*0.85+25</f>
        <v>40475.65</v>
      </c>
      <c r="J25" s="57">
        <f>'BAR BB| Open rates'!J25*0.87*0.85+25</f>
        <v>54600.1</v>
      </c>
      <c r="K25" s="57">
        <f>'BAR BB| Open rates'!K25*0.87*0.85+25</f>
        <v>37369.75</v>
      </c>
      <c r="L25" s="57">
        <f>'BAR BB| Open rates'!L25*0.87*0.85+25</f>
        <v>38996.65</v>
      </c>
      <c r="M25" s="57">
        <f>'BAR BB| Open rates'!M25*0.87*0.85+25</f>
        <v>37369.75</v>
      </c>
      <c r="N25" s="57">
        <f>'BAR BB| Open rates'!N25*0.87*0.85+25</f>
        <v>40475.65</v>
      </c>
      <c r="O25" s="57">
        <f>'BAR BB| Open rates'!O25*0.87*0.85+25</f>
        <v>41954.65</v>
      </c>
      <c r="P25" s="57">
        <f>'BAR BB| Open rates'!P25*0.87*0.85+25</f>
        <v>40475.65</v>
      </c>
      <c r="Q25" s="57">
        <f>'BAR BB| Open rates'!Q25*0.87*0.85+25</f>
        <v>41954.65</v>
      </c>
      <c r="R25" s="57">
        <f>'BAR BB| Open rates'!R25*0.87*0.85+25</f>
        <v>40475.65</v>
      </c>
      <c r="S25" s="57">
        <f>'BAR BB| Open rates'!S25*0.87*0.85+25</f>
        <v>41954.65</v>
      </c>
      <c r="T25" s="57">
        <f>'BAR BB| Open rates'!T25*0.87*0.85+25</f>
        <v>40475.65</v>
      </c>
      <c r="U25" s="57">
        <f>'BAR BB| Open rates'!U25*0.87*0.85+25</f>
        <v>41954.65</v>
      </c>
      <c r="V25" s="57">
        <f>'BAR BB| Open rates'!V25*0.87*0.85+25</f>
        <v>40475.65</v>
      </c>
      <c r="W25" s="57">
        <f>'BAR BB| Open rates'!W25*0.87*0.85+25</f>
        <v>41954.65</v>
      </c>
      <c r="X25" s="57">
        <f>'BAR BB| Open rates'!X25*0.87*0.85+25</f>
        <v>40475.65</v>
      </c>
      <c r="Y25" s="57">
        <f>'BAR BB| Open rates'!Y25*0.87*0.85+25</f>
        <v>41954.65</v>
      </c>
      <c r="Z25" s="57">
        <f>'BAR BB| Open rates'!Z25*0.87*0.85+25</f>
        <v>40475.65</v>
      </c>
      <c r="AA25" s="57">
        <f>'BAR BB| Open rates'!AA25*0.87*0.85+25</f>
        <v>41954.65</v>
      </c>
      <c r="AB25" s="57">
        <f>'BAR BB| Open rates'!AB25*0.87*0.85+25</f>
        <v>40475.65</v>
      </c>
      <c r="AC25" s="57">
        <f>'BAR BB| Open rates'!AC25*0.87*0.85+25</f>
        <v>41954.65</v>
      </c>
      <c r="AD25" s="57">
        <f>'BAR BB| Open rates'!AD25*0.87*0.85+25</f>
        <v>37369.75</v>
      </c>
      <c r="AE25" s="57">
        <f>'BAR BB| Open rates'!AE25*0.87*0.85+25</f>
        <v>38996.65</v>
      </c>
      <c r="AF25" s="57">
        <f>'BAR BB| Open rates'!AF25*0.87*0.85+25</f>
        <v>37369.75</v>
      </c>
      <c r="AG25" s="57">
        <f>'BAR BB| Open rates'!AG25*0.87*0.85+25</f>
        <v>34559.65</v>
      </c>
      <c r="AH25" s="57">
        <f>'BAR BB| Open rates'!AH25*0.87*0.85+25</f>
        <v>34559.65</v>
      </c>
      <c r="AI25" s="57">
        <f>'BAR BB| Open rates'!AI25*0.87*0.85+25</f>
        <v>32932.75</v>
      </c>
      <c r="AJ25" s="57">
        <f>'BAR BB| Open rates'!AJ25*0.87*0.85+25</f>
        <v>34559.65</v>
      </c>
      <c r="AK25" s="57">
        <f>'BAR BB| Open rates'!AK25*0.87*0.85+25</f>
        <v>32932.75</v>
      </c>
      <c r="AL25" s="57">
        <f>'BAR BB| Open rates'!AL25*0.87*0.85+25</f>
        <v>34559.65</v>
      </c>
      <c r="AM25" s="57">
        <f>'BAR BB| Open rates'!AM25*0.87*0.85+25</f>
        <v>32932.75</v>
      </c>
      <c r="AN25" s="57">
        <f>'BAR BB| Open rates'!AN25*0.87*0.85+25</f>
        <v>34559.65</v>
      </c>
      <c r="AO25" s="57">
        <f>'BAR BB| Open rates'!AO25*0.87*0.85+25</f>
        <v>32932.75</v>
      </c>
      <c r="AP25" s="57">
        <f>'BAR BB| Open rates'!AP25*0.87*0.85+25</f>
        <v>31675.599999999999</v>
      </c>
      <c r="AQ25" s="57">
        <f>'BAR BB| Open rates'!AQ25*0.87*0.85+25</f>
        <v>30196.6</v>
      </c>
      <c r="AR25" s="57">
        <f>'BAR BB| Open rates'!AR25*0.87*0.85+25</f>
        <v>31675.599999999999</v>
      </c>
      <c r="AS25" s="57">
        <f>'BAR BB| Open rates'!AS25*0.87*0.85+25</f>
        <v>30196.6</v>
      </c>
      <c r="AT25" s="57">
        <f>'BAR BB| Open rates'!AT25*0.87*0.85+25</f>
        <v>31675.599999999999</v>
      </c>
      <c r="AU25" s="57">
        <f>'BAR BB| Open rates'!AU25*0.87*0.85+25</f>
        <v>30196.6</v>
      </c>
      <c r="AV25" s="57">
        <f>'BAR BB| Open rates'!AV25*0.87*0.85+25</f>
        <v>31675.599999999999</v>
      </c>
      <c r="AW25" s="57">
        <f>'BAR BB| Open rates'!AW25*0.87*0.85+25</f>
        <v>30196.6</v>
      </c>
      <c r="AX25" s="57">
        <f>'BAR BB| Open rates'!AX25*0.87*0.85+25</f>
        <v>31675.599999999999</v>
      </c>
      <c r="AY25" s="57">
        <f>'BAR BB| Open rates'!AY25*0.87*0.85+25</f>
        <v>32932.75</v>
      </c>
      <c r="AZ25" s="57">
        <f>'BAR BB| Open rates'!AZ25*0.87*0.85+25</f>
        <v>34559.65</v>
      </c>
      <c r="BA25" s="57">
        <f>'BAR BB| Open rates'!BA25*0.87*0.85+25</f>
        <v>29457.1</v>
      </c>
      <c r="BB25" s="57">
        <f>'BAR BB| Open rates'!BB25*0.87*0.85+25</f>
        <v>27978.1</v>
      </c>
      <c r="BC25" s="57">
        <f>'BAR BB| Open rates'!BC25*0.87*0.85+25</f>
        <v>28717.599999999999</v>
      </c>
      <c r="BD25" s="57">
        <f>'BAR BB| Open rates'!BD25*0.87*0.85+25</f>
        <v>27978.1</v>
      </c>
      <c r="BE25" s="57">
        <f>'BAR BB| Open rates'!BE25*0.87*0.85+25</f>
        <v>28717.599999999999</v>
      </c>
      <c r="BF25" s="57">
        <f>'BAR BB| Open rates'!BF25*0.87*0.85+25</f>
        <v>27978.1</v>
      </c>
      <c r="BG25" s="57">
        <f>'BAR BB| Open rates'!BG25*0.87*0.85+25</f>
        <v>28717.599999999999</v>
      </c>
      <c r="BH25" s="57">
        <f>'BAR BB| Open rates'!BH25*0.87*0.85+25</f>
        <v>27978.1</v>
      </c>
      <c r="BI25" s="57">
        <f>'BAR BB| Open rates'!BI25*0.87*0.85+25</f>
        <v>27978.1</v>
      </c>
      <c r="BJ25" s="57">
        <f>'BAR BB| Open rates'!BJ25*0.87*0.85+25</f>
        <v>28717.599999999999</v>
      </c>
      <c r="BK25" s="57">
        <f>'BAR BB| Open rates'!BK25*0.87*0.85+25</f>
        <v>27978.1</v>
      </c>
      <c r="BL25" s="57">
        <f>'BAR BB| Open rates'!BL25*0.87*0.85+25</f>
        <v>28717.599999999999</v>
      </c>
      <c r="BM25" s="57">
        <f>'BAR BB| Open rates'!BM25*0.87*0.85+25</f>
        <v>27978.1</v>
      </c>
      <c r="BN25" s="57">
        <f>'BAR BB| Open rates'!BN25*0.87*0.85+25</f>
        <v>28717.599999999999</v>
      </c>
      <c r="BO25" s="57">
        <f>'BAR BB| Open rates'!BO25*0.87*0.85+25</f>
        <v>31453.75</v>
      </c>
      <c r="BP25" s="57">
        <f>'BAR BB| Open rates'!BP25*0.87*0.85+25</f>
        <v>33080.65</v>
      </c>
    </row>
    <row r="26" spans="1:68" s="36" customFormat="1" ht="12" customHeight="1" x14ac:dyDescent="0.2">
      <c r="A26" s="237">
        <v>3</v>
      </c>
      <c r="B26" s="57">
        <f>'BAR BB| Open rates'!B26*0.87*0.85+25</f>
        <v>31675.599999999999</v>
      </c>
      <c r="C26" s="57">
        <f>'BAR BB| Open rates'!C26*0.87*0.85+25</f>
        <v>30936.1</v>
      </c>
      <c r="D26" s="57">
        <f>'BAR BB| Open rates'!D26*0.87*0.85+25</f>
        <v>31675.599999999999</v>
      </c>
      <c r="E26" s="57">
        <f>'BAR BB| Open rates'!E26*0.87*0.85+25</f>
        <v>30936.1</v>
      </c>
      <c r="F26" s="57">
        <f>'BAR BB| Open rates'!F26*0.87*0.85+25</f>
        <v>33672.25</v>
      </c>
      <c r="G26" s="57">
        <f>'BAR BB| Open rates'!G26*0.87*0.85+25</f>
        <v>31675.599999999999</v>
      </c>
      <c r="H26" s="57">
        <f>'BAR BB| Open rates'!H26*0.87*0.85+25</f>
        <v>37591.599999999999</v>
      </c>
      <c r="I26" s="57">
        <f>'BAR BB| Open rates'!I26*0.87*0.85+25</f>
        <v>42694.15</v>
      </c>
      <c r="J26" s="57">
        <f>'BAR BB| Open rates'!J26*0.87*0.85+25</f>
        <v>56818.6</v>
      </c>
      <c r="K26" s="57">
        <f>'BAR BB| Open rates'!K26*0.87*0.85+25</f>
        <v>39588.25</v>
      </c>
      <c r="L26" s="57">
        <f>'BAR BB| Open rates'!L26*0.87*0.85+25</f>
        <v>41215.15</v>
      </c>
      <c r="M26" s="57">
        <f>'BAR BB| Open rates'!M26*0.87*0.85+25</f>
        <v>39588.25</v>
      </c>
      <c r="N26" s="57">
        <f>'BAR BB| Open rates'!N26*0.87*0.85+25</f>
        <v>42694.15</v>
      </c>
      <c r="O26" s="57">
        <f>'BAR BB| Open rates'!O26*0.87*0.85+25</f>
        <v>44173.15</v>
      </c>
      <c r="P26" s="57">
        <f>'BAR BB| Open rates'!P26*0.87*0.85+25</f>
        <v>42694.15</v>
      </c>
      <c r="Q26" s="57">
        <f>'BAR BB| Open rates'!Q26*0.87*0.85+25</f>
        <v>44173.15</v>
      </c>
      <c r="R26" s="57">
        <f>'BAR BB| Open rates'!R26*0.87*0.85+25</f>
        <v>42694.15</v>
      </c>
      <c r="S26" s="57">
        <f>'BAR BB| Open rates'!S26*0.87*0.85+25</f>
        <v>44173.15</v>
      </c>
      <c r="T26" s="57">
        <f>'BAR BB| Open rates'!T26*0.87*0.85+25</f>
        <v>42694.15</v>
      </c>
      <c r="U26" s="57">
        <f>'BAR BB| Open rates'!U26*0.87*0.85+25</f>
        <v>44173.15</v>
      </c>
      <c r="V26" s="57">
        <f>'BAR BB| Open rates'!V26*0.87*0.85+25</f>
        <v>42694.15</v>
      </c>
      <c r="W26" s="57">
        <f>'BAR BB| Open rates'!W26*0.87*0.85+25</f>
        <v>44173.15</v>
      </c>
      <c r="X26" s="57">
        <f>'BAR BB| Open rates'!X26*0.87*0.85+25</f>
        <v>42694.15</v>
      </c>
      <c r="Y26" s="57">
        <f>'BAR BB| Open rates'!Y26*0.87*0.85+25</f>
        <v>44173.15</v>
      </c>
      <c r="Z26" s="57">
        <f>'BAR BB| Open rates'!Z26*0.87*0.85+25</f>
        <v>42694.15</v>
      </c>
      <c r="AA26" s="57">
        <f>'BAR BB| Open rates'!AA26*0.87*0.85+25</f>
        <v>44173.15</v>
      </c>
      <c r="AB26" s="57">
        <f>'BAR BB| Open rates'!AB26*0.87*0.85+25</f>
        <v>42694.15</v>
      </c>
      <c r="AC26" s="57">
        <f>'BAR BB| Open rates'!AC26*0.87*0.85+25</f>
        <v>44173.15</v>
      </c>
      <c r="AD26" s="57">
        <f>'BAR BB| Open rates'!AD26*0.87*0.85+25</f>
        <v>39588.25</v>
      </c>
      <c r="AE26" s="57">
        <f>'BAR BB| Open rates'!AE26*0.87*0.85+25</f>
        <v>41215.15</v>
      </c>
      <c r="AF26" s="57">
        <f>'BAR BB| Open rates'!AF26*0.87*0.85+25</f>
        <v>39588.25</v>
      </c>
      <c r="AG26" s="57">
        <f>'BAR BB| Open rates'!AG26*0.87*0.85+25</f>
        <v>36778.15</v>
      </c>
      <c r="AH26" s="57">
        <f>'BAR BB| Open rates'!AH26*0.87*0.85+25</f>
        <v>36778.15</v>
      </c>
      <c r="AI26" s="57">
        <f>'BAR BB| Open rates'!AI26*0.87*0.85+25</f>
        <v>35151.25</v>
      </c>
      <c r="AJ26" s="57">
        <f>'BAR BB| Open rates'!AJ26*0.87*0.85+25</f>
        <v>36778.15</v>
      </c>
      <c r="AK26" s="57">
        <f>'BAR BB| Open rates'!AK26*0.87*0.85+25</f>
        <v>35151.25</v>
      </c>
      <c r="AL26" s="57">
        <f>'BAR BB| Open rates'!AL26*0.87*0.85+25</f>
        <v>36778.15</v>
      </c>
      <c r="AM26" s="57">
        <f>'BAR BB| Open rates'!AM26*0.87*0.85+25</f>
        <v>35151.25</v>
      </c>
      <c r="AN26" s="57">
        <f>'BAR BB| Open rates'!AN26*0.87*0.85+25</f>
        <v>36778.15</v>
      </c>
      <c r="AO26" s="57">
        <f>'BAR BB| Open rates'!AO26*0.87*0.85+25</f>
        <v>35151.25</v>
      </c>
      <c r="AP26" s="57">
        <f>'BAR BB| Open rates'!AP26*0.87*0.85+25</f>
        <v>33894.1</v>
      </c>
      <c r="AQ26" s="57">
        <f>'BAR BB| Open rates'!AQ26*0.87*0.85+25</f>
        <v>32415.1</v>
      </c>
      <c r="AR26" s="57">
        <f>'BAR BB| Open rates'!AR26*0.87*0.85+25</f>
        <v>33894.1</v>
      </c>
      <c r="AS26" s="57">
        <f>'BAR BB| Open rates'!AS26*0.87*0.85+25</f>
        <v>32415.1</v>
      </c>
      <c r="AT26" s="57">
        <f>'BAR BB| Open rates'!AT26*0.87*0.85+25</f>
        <v>33894.1</v>
      </c>
      <c r="AU26" s="57">
        <f>'BAR BB| Open rates'!AU26*0.87*0.85+25</f>
        <v>32415.1</v>
      </c>
      <c r="AV26" s="57">
        <f>'BAR BB| Open rates'!AV26*0.87*0.85+25</f>
        <v>33894.1</v>
      </c>
      <c r="AW26" s="57">
        <f>'BAR BB| Open rates'!AW26*0.87*0.85+25</f>
        <v>32415.1</v>
      </c>
      <c r="AX26" s="57">
        <f>'BAR BB| Open rates'!AX26*0.87*0.85+25</f>
        <v>33894.1</v>
      </c>
      <c r="AY26" s="57">
        <f>'BAR BB| Open rates'!AY26*0.87*0.85+25</f>
        <v>35151.25</v>
      </c>
      <c r="AZ26" s="57">
        <f>'BAR BB| Open rates'!AZ26*0.87*0.85+25</f>
        <v>36778.15</v>
      </c>
      <c r="BA26" s="57">
        <f>'BAR BB| Open rates'!BA26*0.87*0.85+25</f>
        <v>31675.599999999999</v>
      </c>
      <c r="BB26" s="57">
        <f>'BAR BB| Open rates'!BB26*0.87*0.85+25</f>
        <v>30196.6</v>
      </c>
      <c r="BC26" s="57">
        <f>'BAR BB| Open rates'!BC26*0.87*0.85+25</f>
        <v>30936.1</v>
      </c>
      <c r="BD26" s="57">
        <f>'BAR BB| Open rates'!BD26*0.87*0.85+25</f>
        <v>30196.6</v>
      </c>
      <c r="BE26" s="57">
        <f>'BAR BB| Open rates'!BE26*0.87*0.85+25</f>
        <v>30936.1</v>
      </c>
      <c r="BF26" s="57">
        <f>'BAR BB| Open rates'!BF26*0.87*0.85+25</f>
        <v>30196.6</v>
      </c>
      <c r="BG26" s="57">
        <f>'BAR BB| Open rates'!BG26*0.87*0.85+25</f>
        <v>30936.1</v>
      </c>
      <c r="BH26" s="57">
        <f>'BAR BB| Open rates'!BH26*0.87*0.85+25</f>
        <v>30196.6</v>
      </c>
      <c r="BI26" s="57">
        <f>'BAR BB| Open rates'!BI26*0.87*0.85+25</f>
        <v>30196.6</v>
      </c>
      <c r="BJ26" s="57">
        <f>'BAR BB| Open rates'!BJ26*0.87*0.85+25</f>
        <v>30936.1</v>
      </c>
      <c r="BK26" s="57">
        <f>'BAR BB| Open rates'!BK26*0.87*0.85+25</f>
        <v>30196.6</v>
      </c>
      <c r="BL26" s="57">
        <f>'BAR BB| Open rates'!BL26*0.87*0.85+25</f>
        <v>30936.1</v>
      </c>
      <c r="BM26" s="57">
        <f>'BAR BB| Open rates'!BM26*0.87*0.85+25</f>
        <v>30196.6</v>
      </c>
      <c r="BN26" s="57">
        <f>'BAR BB| Open rates'!BN26*0.87*0.85+25</f>
        <v>30936.1</v>
      </c>
      <c r="BO26" s="57">
        <f>'BAR BB| Open rates'!BO26*0.87*0.85+25</f>
        <v>33672.25</v>
      </c>
      <c r="BP26" s="57">
        <f>'BAR BB| Open rates'!BP26*0.87*0.85+25</f>
        <v>35299.15</v>
      </c>
    </row>
    <row r="27" spans="1:68" s="36" customFormat="1" ht="12" customHeight="1" x14ac:dyDescent="0.2">
      <c r="A27" s="237">
        <v>4</v>
      </c>
      <c r="B27" s="57">
        <f>'BAR BB| Open rates'!B27*0.87*0.85+25</f>
        <v>33894.1</v>
      </c>
      <c r="C27" s="57">
        <f>'BAR BB| Open rates'!C27*0.87*0.85+25</f>
        <v>33154.6</v>
      </c>
      <c r="D27" s="57">
        <f>'BAR BB| Open rates'!D27*0.87*0.85+25</f>
        <v>33894.1</v>
      </c>
      <c r="E27" s="57">
        <f>'BAR BB| Open rates'!E27*0.87*0.85+25</f>
        <v>33154.6</v>
      </c>
      <c r="F27" s="57">
        <f>'BAR BB| Open rates'!F27*0.87*0.85+25</f>
        <v>35890.75</v>
      </c>
      <c r="G27" s="57">
        <f>'BAR BB| Open rates'!G27*0.87*0.85+25</f>
        <v>33894.1</v>
      </c>
      <c r="H27" s="57">
        <f>'BAR BB| Open rates'!H27*0.87*0.85+25</f>
        <v>39810.1</v>
      </c>
      <c r="I27" s="57">
        <f>'BAR BB| Open rates'!I27*0.87*0.85+25</f>
        <v>44912.65</v>
      </c>
      <c r="J27" s="57">
        <f>'BAR BB| Open rates'!J27*0.87*0.85+25</f>
        <v>59037.1</v>
      </c>
      <c r="K27" s="57">
        <f>'BAR BB| Open rates'!K27*0.87*0.85+25</f>
        <v>41806.75</v>
      </c>
      <c r="L27" s="57">
        <f>'BAR BB| Open rates'!L27*0.87*0.85+25</f>
        <v>43433.65</v>
      </c>
      <c r="M27" s="57">
        <f>'BAR BB| Open rates'!M27*0.87*0.85+25</f>
        <v>41806.75</v>
      </c>
      <c r="N27" s="57">
        <f>'BAR BB| Open rates'!N27*0.87*0.85+25</f>
        <v>44912.65</v>
      </c>
      <c r="O27" s="57">
        <f>'BAR BB| Open rates'!O27*0.87*0.85+25</f>
        <v>46391.65</v>
      </c>
      <c r="P27" s="57">
        <f>'BAR BB| Open rates'!P27*0.87*0.85+25</f>
        <v>44912.65</v>
      </c>
      <c r="Q27" s="57">
        <f>'BAR BB| Open rates'!Q27*0.87*0.85+25</f>
        <v>46391.65</v>
      </c>
      <c r="R27" s="57">
        <f>'BAR BB| Open rates'!R27*0.87*0.85+25</f>
        <v>44912.65</v>
      </c>
      <c r="S27" s="57">
        <f>'BAR BB| Open rates'!S27*0.87*0.85+25</f>
        <v>46391.65</v>
      </c>
      <c r="T27" s="57">
        <f>'BAR BB| Open rates'!T27*0.87*0.85+25</f>
        <v>44912.65</v>
      </c>
      <c r="U27" s="57">
        <f>'BAR BB| Open rates'!U27*0.87*0.85+25</f>
        <v>46391.65</v>
      </c>
      <c r="V27" s="57">
        <f>'BAR BB| Open rates'!V27*0.87*0.85+25</f>
        <v>44912.65</v>
      </c>
      <c r="W27" s="57">
        <f>'BAR BB| Open rates'!W27*0.87*0.85+25</f>
        <v>46391.65</v>
      </c>
      <c r="X27" s="57">
        <f>'BAR BB| Open rates'!X27*0.87*0.85+25</f>
        <v>44912.65</v>
      </c>
      <c r="Y27" s="57">
        <f>'BAR BB| Open rates'!Y27*0.87*0.85+25</f>
        <v>46391.65</v>
      </c>
      <c r="Z27" s="57">
        <f>'BAR BB| Open rates'!Z27*0.87*0.85+25</f>
        <v>44912.65</v>
      </c>
      <c r="AA27" s="57">
        <f>'BAR BB| Open rates'!AA27*0.87*0.85+25</f>
        <v>46391.65</v>
      </c>
      <c r="AB27" s="57">
        <f>'BAR BB| Open rates'!AB27*0.87*0.85+25</f>
        <v>44912.65</v>
      </c>
      <c r="AC27" s="57">
        <f>'BAR BB| Open rates'!AC27*0.87*0.85+25</f>
        <v>46391.65</v>
      </c>
      <c r="AD27" s="57">
        <f>'BAR BB| Open rates'!AD27*0.87*0.85+25</f>
        <v>41806.75</v>
      </c>
      <c r="AE27" s="57">
        <f>'BAR BB| Open rates'!AE27*0.87*0.85+25</f>
        <v>43433.65</v>
      </c>
      <c r="AF27" s="57">
        <f>'BAR BB| Open rates'!AF27*0.87*0.85+25</f>
        <v>41806.75</v>
      </c>
      <c r="AG27" s="57">
        <f>'BAR BB| Open rates'!AG27*0.87*0.85+25</f>
        <v>38996.65</v>
      </c>
      <c r="AH27" s="57">
        <f>'BAR BB| Open rates'!AH27*0.87*0.85+25</f>
        <v>38996.65</v>
      </c>
      <c r="AI27" s="57">
        <f>'BAR BB| Open rates'!AI27*0.87*0.85+25</f>
        <v>37369.75</v>
      </c>
      <c r="AJ27" s="57">
        <f>'BAR BB| Open rates'!AJ27*0.87*0.85+25</f>
        <v>38996.65</v>
      </c>
      <c r="AK27" s="57">
        <f>'BAR BB| Open rates'!AK27*0.87*0.85+25</f>
        <v>37369.75</v>
      </c>
      <c r="AL27" s="57">
        <f>'BAR BB| Open rates'!AL27*0.87*0.85+25</f>
        <v>38996.65</v>
      </c>
      <c r="AM27" s="57">
        <f>'BAR BB| Open rates'!AM27*0.87*0.85+25</f>
        <v>37369.75</v>
      </c>
      <c r="AN27" s="57">
        <f>'BAR BB| Open rates'!AN27*0.87*0.85+25</f>
        <v>38996.65</v>
      </c>
      <c r="AO27" s="57">
        <f>'BAR BB| Open rates'!AO27*0.87*0.85+25</f>
        <v>37369.75</v>
      </c>
      <c r="AP27" s="57">
        <f>'BAR BB| Open rates'!AP27*0.87*0.85+25</f>
        <v>36112.6</v>
      </c>
      <c r="AQ27" s="57">
        <f>'BAR BB| Open rates'!AQ27*0.87*0.85+25</f>
        <v>34633.599999999999</v>
      </c>
      <c r="AR27" s="57">
        <f>'BAR BB| Open rates'!AR27*0.87*0.85+25</f>
        <v>36112.6</v>
      </c>
      <c r="AS27" s="57">
        <f>'BAR BB| Open rates'!AS27*0.87*0.85+25</f>
        <v>34633.599999999999</v>
      </c>
      <c r="AT27" s="57">
        <f>'BAR BB| Open rates'!AT27*0.87*0.85+25</f>
        <v>36112.6</v>
      </c>
      <c r="AU27" s="57">
        <f>'BAR BB| Open rates'!AU27*0.87*0.85+25</f>
        <v>34633.599999999999</v>
      </c>
      <c r="AV27" s="57">
        <f>'BAR BB| Open rates'!AV27*0.87*0.85+25</f>
        <v>36112.6</v>
      </c>
      <c r="AW27" s="57">
        <f>'BAR BB| Open rates'!AW27*0.87*0.85+25</f>
        <v>34633.599999999999</v>
      </c>
      <c r="AX27" s="57">
        <f>'BAR BB| Open rates'!AX27*0.87*0.85+25</f>
        <v>36112.6</v>
      </c>
      <c r="AY27" s="57">
        <f>'BAR BB| Open rates'!AY27*0.87*0.85+25</f>
        <v>37369.75</v>
      </c>
      <c r="AZ27" s="57">
        <f>'BAR BB| Open rates'!AZ27*0.87*0.85+25</f>
        <v>38996.65</v>
      </c>
      <c r="BA27" s="57">
        <f>'BAR BB| Open rates'!BA27*0.87*0.85+25</f>
        <v>33894.1</v>
      </c>
      <c r="BB27" s="57">
        <f>'BAR BB| Open rates'!BB27*0.87*0.85+25</f>
        <v>32415.1</v>
      </c>
      <c r="BC27" s="57">
        <f>'BAR BB| Open rates'!BC27*0.87*0.85+25</f>
        <v>33154.6</v>
      </c>
      <c r="BD27" s="57">
        <f>'BAR BB| Open rates'!BD27*0.87*0.85+25</f>
        <v>32415.1</v>
      </c>
      <c r="BE27" s="57">
        <f>'BAR BB| Open rates'!BE27*0.87*0.85+25</f>
        <v>33154.6</v>
      </c>
      <c r="BF27" s="57">
        <f>'BAR BB| Open rates'!BF27*0.87*0.85+25</f>
        <v>32415.1</v>
      </c>
      <c r="BG27" s="57">
        <f>'BAR BB| Open rates'!BG27*0.87*0.85+25</f>
        <v>33154.6</v>
      </c>
      <c r="BH27" s="57">
        <f>'BAR BB| Open rates'!BH27*0.87*0.85+25</f>
        <v>32415.1</v>
      </c>
      <c r="BI27" s="57">
        <f>'BAR BB| Open rates'!BI27*0.87*0.85+25</f>
        <v>32415.1</v>
      </c>
      <c r="BJ27" s="57">
        <f>'BAR BB| Open rates'!BJ27*0.87*0.85+25</f>
        <v>33154.6</v>
      </c>
      <c r="BK27" s="57">
        <f>'BAR BB| Open rates'!BK27*0.87*0.85+25</f>
        <v>32415.1</v>
      </c>
      <c r="BL27" s="57">
        <f>'BAR BB| Open rates'!BL27*0.87*0.85+25</f>
        <v>33154.6</v>
      </c>
      <c r="BM27" s="57">
        <f>'BAR BB| Open rates'!BM27*0.87*0.85+25</f>
        <v>32415.1</v>
      </c>
      <c r="BN27" s="57">
        <f>'BAR BB| Open rates'!BN27*0.87*0.85+25</f>
        <v>33154.6</v>
      </c>
      <c r="BO27" s="57">
        <f>'BAR BB| Open rates'!BO27*0.87*0.85+25</f>
        <v>35890.75</v>
      </c>
      <c r="BP27" s="57">
        <f>'BAR BB| Open rates'!BP27*0.87*0.85+25</f>
        <v>37517.65</v>
      </c>
    </row>
    <row r="28" spans="1:68"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rates'!B29*0.87*0.85+25</f>
        <v>29457.1</v>
      </c>
      <c r="C29" s="57">
        <f>'BAR BB| Open rates'!C29*0.87*0.85+25</f>
        <v>28717.599999999999</v>
      </c>
      <c r="D29" s="57">
        <f>'BAR BB| Open rates'!D29*0.87*0.85+25</f>
        <v>29457.1</v>
      </c>
      <c r="E29" s="57">
        <f>'BAR BB| Open rates'!E29*0.87*0.85+25</f>
        <v>28717.599999999999</v>
      </c>
      <c r="F29" s="57">
        <f>'BAR BB| Open rates'!F29*0.87*0.85+25</f>
        <v>31453.75</v>
      </c>
      <c r="G29" s="57">
        <f>'BAR BB| Open rates'!G29*0.87*0.85+25</f>
        <v>29457.1</v>
      </c>
      <c r="H29" s="57">
        <f>'BAR BB| Open rates'!H29*0.87*0.85+25</f>
        <v>34633.599999999999</v>
      </c>
      <c r="I29" s="57">
        <f>'BAR BB| Open rates'!I29*0.87*0.85+25</f>
        <v>39736.15</v>
      </c>
      <c r="J29" s="57">
        <f>'BAR BB| Open rates'!J29*0.87*0.85+25</f>
        <v>53860.6</v>
      </c>
      <c r="K29" s="57">
        <f>'BAR BB| Open rates'!K29*0.87*0.85+25</f>
        <v>36630.25</v>
      </c>
      <c r="L29" s="57">
        <f>'BAR BB| Open rates'!L29*0.87*0.85+25</f>
        <v>38257.15</v>
      </c>
      <c r="M29" s="57">
        <f>'BAR BB| Open rates'!M29*0.87*0.85+25</f>
        <v>36630.25</v>
      </c>
      <c r="N29" s="57">
        <f>'BAR BB| Open rates'!N29*0.87*0.85+25</f>
        <v>39736.15</v>
      </c>
      <c r="O29" s="57">
        <f>'BAR BB| Open rates'!O29*0.87*0.85+25</f>
        <v>41215.15</v>
      </c>
      <c r="P29" s="57">
        <f>'BAR BB| Open rates'!P29*0.87*0.85+25</f>
        <v>39736.15</v>
      </c>
      <c r="Q29" s="57">
        <f>'BAR BB| Open rates'!Q29*0.87*0.85+25</f>
        <v>41215.15</v>
      </c>
      <c r="R29" s="57">
        <f>'BAR BB| Open rates'!R29*0.87*0.85+25</f>
        <v>39736.15</v>
      </c>
      <c r="S29" s="57">
        <f>'BAR BB| Open rates'!S29*0.87*0.85+25</f>
        <v>41215.15</v>
      </c>
      <c r="T29" s="57">
        <f>'BAR BB| Open rates'!T29*0.87*0.85+25</f>
        <v>39736.15</v>
      </c>
      <c r="U29" s="57">
        <f>'BAR BB| Open rates'!U29*0.87*0.85+25</f>
        <v>41215.15</v>
      </c>
      <c r="V29" s="57">
        <f>'BAR BB| Open rates'!V29*0.87*0.85+25</f>
        <v>39736.15</v>
      </c>
      <c r="W29" s="57">
        <f>'BAR BB| Open rates'!W29*0.87*0.85+25</f>
        <v>41215.15</v>
      </c>
      <c r="X29" s="57">
        <f>'BAR BB| Open rates'!X29*0.87*0.85+25</f>
        <v>39736.15</v>
      </c>
      <c r="Y29" s="57">
        <f>'BAR BB| Open rates'!Y29*0.87*0.85+25</f>
        <v>41215.15</v>
      </c>
      <c r="Z29" s="57">
        <f>'BAR BB| Open rates'!Z29*0.87*0.85+25</f>
        <v>39736.15</v>
      </c>
      <c r="AA29" s="57">
        <f>'BAR BB| Open rates'!AA29*0.87*0.85+25</f>
        <v>41215.15</v>
      </c>
      <c r="AB29" s="57">
        <f>'BAR BB| Open rates'!AB29*0.87*0.85+25</f>
        <v>39736.15</v>
      </c>
      <c r="AC29" s="57">
        <f>'BAR BB| Open rates'!AC29*0.87*0.85+25</f>
        <v>41215.15</v>
      </c>
      <c r="AD29" s="57">
        <f>'BAR BB| Open rates'!AD29*0.87*0.85+25</f>
        <v>36630.25</v>
      </c>
      <c r="AE29" s="57">
        <f>'BAR BB| Open rates'!AE29*0.87*0.85+25</f>
        <v>38257.15</v>
      </c>
      <c r="AF29" s="57">
        <f>'BAR BB| Open rates'!AF29*0.87*0.85+25</f>
        <v>36630.25</v>
      </c>
      <c r="AG29" s="57">
        <f>'BAR BB| Open rates'!AG29*0.87*0.85+25</f>
        <v>35299.15</v>
      </c>
      <c r="AH29" s="57">
        <f>'BAR BB| Open rates'!AH29*0.87*0.85+25</f>
        <v>35299.15</v>
      </c>
      <c r="AI29" s="57">
        <f>'BAR BB| Open rates'!AI29*0.87*0.85+25</f>
        <v>33672.25</v>
      </c>
      <c r="AJ29" s="57">
        <f>'BAR BB| Open rates'!AJ29*0.87*0.85+25</f>
        <v>35299.15</v>
      </c>
      <c r="AK29" s="57">
        <f>'BAR BB| Open rates'!AK29*0.87*0.85+25</f>
        <v>33672.25</v>
      </c>
      <c r="AL29" s="57">
        <f>'BAR BB| Open rates'!AL29*0.87*0.85+25</f>
        <v>35299.15</v>
      </c>
      <c r="AM29" s="57">
        <f>'BAR BB| Open rates'!AM29*0.87*0.85+25</f>
        <v>33672.25</v>
      </c>
      <c r="AN29" s="57">
        <f>'BAR BB| Open rates'!AN29*0.87*0.85+25</f>
        <v>35299.15</v>
      </c>
      <c r="AO29" s="57">
        <f>'BAR BB| Open rates'!AO29*0.87*0.85+25</f>
        <v>33672.25</v>
      </c>
      <c r="AP29" s="57">
        <f>'BAR BB| Open rates'!AP29*0.87*0.85+25</f>
        <v>30936.1</v>
      </c>
      <c r="AQ29" s="57">
        <f>'BAR BB| Open rates'!AQ29*0.87*0.85+25</f>
        <v>29457.1</v>
      </c>
      <c r="AR29" s="57">
        <f>'BAR BB| Open rates'!AR29*0.87*0.85+25</f>
        <v>30936.1</v>
      </c>
      <c r="AS29" s="57">
        <f>'BAR BB| Open rates'!AS29*0.87*0.85+25</f>
        <v>29457.1</v>
      </c>
      <c r="AT29" s="57">
        <f>'BAR BB| Open rates'!AT29*0.87*0.85+25</f>
        <v>30936.1</v>
      </c>
      <c r="AU29" s="57">
        <f>'BAR BB| Open rates'!AU29*0.87*0.85+25</f>
        <v>29457.1</v>
      </c>
      <c r="AV29" s="57">
        <f>'BAR BB| Open rates'!AV29*0.87*0.85+25</f>
        <v>30936.1</v>
      </c>
      <c r="AW29" s="57">
        <f>'BAR BB| Open rates'!AW29*0.87*0.85+25</f>
        <v>29457.1</v>
      </c>
      <c r="AX29" s="57">
        <f>'BAR BB| Open rates'!AX29*0.87*0.85+25</f>
        <v>30936.1</v>
      </c>
      <c r="AY29" s="57">
        <f>'BAR BB| Open rates'!AY29*0.87*0.85+25</f>
        <v>32193.25</v>
      </c>
      <c r="AZ29" s="57">
        <f>'BAR BB| Open rates'!AZ29*0.87*0.85+25</f>
        <v>33820.15</v>
      </c>
      <c r="BA29" s="57">
        <f>'BAR BB| Open rates'!BA29*0.87*0.85+25</f>
        <v>28717.599999999999</v>
      </c>
      <c r="BB29" s="57">
        <f>'BAR BB| Open rates'!BB29*0.87*0.85+25</f>
        <v>27978.1</v>
      </c>
      <c r="BC29" s="57">
        <f>'BAR BB| Open rates'!BC29*0.87*0.85+25</f>
        <v>28717.599999999999</v>
      </c>
      <c r="BD29" s="57">
        <f>'BAR BB| Open rates'!BD29*0.87*0.85+25</f>
        <v>27978.1</v>
      </c>
      <c r="BE29" s="57">
        <f>'BAR BB| Open rates'!BE29*0.87*0.85+25</f>
        <v>28717.599999999999</v>
      </c>
      <c r="BF29" s="57">
        <f>'BAR BB| Open rates'!BF29*0.87*0.85+25</f>
        <v>27978.1</v>
      </c>
      <c r="BG29" s="57">
        <f>'BAR BB| Open rates'!BG29*0.87*0.85+25</f>
        <v>28717.599999999999</v>
      </c>
      <c r="BH29" s="57">
        <f>'BAR BB| Open rates'!BH29*0.87*0.85+25</f>
        <v>27978.1</v>
      </c>
      <c r="BI29" s="57">
        <f>'BAR BB| Open rates'!BI29*0.87*0.85+25</f>
        <v>27978.1</v>
      </c>
      <c r="BJ29" s="57">
        <f>'BAR BB| Open rates'!BJ29*0.87*0.85+25</f>
        <v>28717.599999999999</v>
      </c>
      <c r="BK29" s="57">
        <f>'BAR BB| Open rates'!BK29*0.87*0.85+25</f>
        <v>27978.1</v>
      </c>
      <c r="BL29" s="57">
        <f>'BAR BB| Open rates'!BL29*0.87*0.85+25</f>
        <v>28717.599999999999</v>
      </c>
      <c r="BM29" s="57">
        <f>'BAR BB| Open rates'!BM29*0.87*0.85+25</f>
        <v>27978.1</v>
      </c>
      <c r="BN29" s="57">
        <f>'BAR BB| Open rates'!BN29*0.87*0.85+25</f>
        <v>28717.599999999999</v>
      </c>
      <c r="BO29" s="57">
        <f>'BAR BB| Open rates'!BO29*0.87*0.85+25</f>
        <v>31453.75</v>
      </c>
      <c r="BP29" s="57">
        <f>'BAR BB| Open rates'!BP29*0.87*0.85+25</f>
        <v>33080.65</v>
      </c>
    </row>
    <row r="30" spans="1:68" s="36" customFormat="1" ht="12" customHeight="1" x14ac:dyDescent="0.2">
      <c r="A30" s="237">
        <v>2</v>
      </c>
      <c r="B30" s="57">
        <f>'BAR BB| Open rates'!B30*0.87*0.85+25</f>
        <v>31675.599999999999</v>
      </c>
      <c r="C30" s="57">
        <f>'BAR BB| Open rates'!C30*0.87*0.85+25</f>
        <v>30936.1</v>
      </c>
      <c r="D30" s="57">
        <f>'BAR BB| Open rates'!D30*0.87*0.85+25</f>
        <v>31675.599999999999</v>
      </c>
      <c r="E30" s="57">
        <f>'BAR BB| Open rates'!E30*0.87*0.85+25</f>
        <v>30936.1</v>
      </c>
      <c r="F30" s="57">
        <f>'BAR BB| Open rates'!F30*0.87*0.85+25</f>
        <v>33672.25</v>
      </c>
      <c r="G30" s="57">
        <f>'BAR BB| Open rates'!G30*0.87*0.85+25</f>
        <v>31675.599999999999</v>
      </c>
      <c r="H30" s="57">
        <f>'BAR BB| Open rates'!H30*0.87*0.85+25</f>
        <v>36852.1</v>
      </c>
      <c r="I30" s="57">
        <f>'BAR BB| Open rates'!I30*0.87*0.85+25</f>
        <v>41954.65</v>
      </c>
      <c r="J30" s="57">
        <f>'BAR BB| Open rates'!J30*0.87*0.85+25</f>
        <v>56079.1</v>
      </c>
      <c r="K30" s="57">
        <f>'BAR BB| Open rates'!K30*0.87*0.85+25</f>
        <v>38848.75</v>
      </c>
      <c r="L30" s="57">
        <f>'BAR BB| Open rates'!L30*0.87*0.85+25</f>
        <v>40475.65</v>
      </c>
      <c r="M30" s="57">
        <f>'BAR BB| Open rates'!M30*0.87*0.85+25</f>
        <v>38848.75</v>
      </c>
      <c r="N30" s="57">
        <f>'BAR BB| Open rates'!N30*0.87*0.85+25</f>
        <v>41954.65</v>
      </c>
      <c r="O30" s="57">
        <f>'BAR BB| Open rates'!O30*0.87*0.85+25</f>
        <v>43433.65</v>
      </c>
      <c r="P30" s="57">
        <f>'BAR BB| Open rates'!P30*0.87*0.85+25</f>
        <v>41954.65</v>
      </c>
      <c r="Q30" s="57">
        <f>'BAR BB| Open rates'!Q30*0.87*0.85+25</f>
        <v>43433.65</v>
      </c>
      <c r="R30" s="57">
        <f>'BAR BB| Open rates'!R30*0.87*0.85+25</f>
        <v>41954.65</v>
      </c>
      <c r="S30" s="57">
        <f>'BAR BB| Open rates'!S30*0.87*0.85+25</f>
        <v>43433.65</v>
      </c>
      <c r="T30" s="57">
        <f>'BAR BB| Open rates'!T30*0.87*0.85+25</f>
        <v>41954.65</v>
      </c>
      <c r="U30" s="57">
        <f>'BAR BB| Open rates'!U30*0.87*0.85+25</f>
        <v>43433.65</v>
      </c>
      <c r="V30" s="57">
        <f>'BAR BB| Open rates'!V30*0.87*0.85+25</f>
        <v>41954.65</v>
      </c>
      <c r="W30" s="57">
        <f>'BAR BB| Open rates'!W30*0.87*0.85+25</f>
        <v>43433.65</v>
      </c>
      <c r="X30" s="57">
        <f>'BAR BB| Open rates'!X30*0.87*0.85+25</f>
        <v>41954.65</v>
      </c>
      <c r="Y30" s="57">
        <f>'BAR BB| Open rates'!Y30*0.87*0.85+25</f>
        <v>43433.65</v>
      </c>
      <c r="Z30" s="57">
        <f>'BAR BB| Open rates'!Z30*0.87*0.85+25</f>
        <v>41954.65</v>
      </c>
      <c r="AA30" s="57">
        <f>'BAR BB| Open rates'!AA30*0.87*0.85+25</f>
        <v>43433.65</v>
      </c>
      <c r="AB30" s="57">
        <f>'BAR BB| Open rates'!AB30*0.87*0.85+25</f>
        <v>41954.65</v>
      </c>
      <c r="AC30" s="57">
        <f>'BAR BB| Open rates'!AC30*0.87*0.85+25</f>
        <v>43433.65</v>
      </c>
      <c r="AD30" s="57">
        <f>'BAR BB| Open rates'!AD30*0.87*0.85+25</f>
        <v>38848.75</v>
      </c>
      <c r="AE30" s="57">
        <f>'BAR BB| Open rates'!AE30*0.87*0.85+25</f>
        <v>40475.65</v>
      </c>
      <c r="AF30" s="57">
        <f>'BAR BB| Open rates'!AF30*0.87*0.85+25</f>
        <v>38848.75</v>
      </c>
      <c r="AG30" s="57">
        <f>'BAR BB| Open rates'!AG30*0.87*0.85+25</f>
        <v>37517.65</v>
      </c>
      <c r="AH30" s="57">
        <f>'BAR BB| Open rates'!AH30*0.87*0.85+25</f>
        <v>37517.65</v>
      </c>
      <c r="AI30" s="57">
        <f>'BAR BB| Open rates'!AI30*0.87*0.85+25</f>
        <v>35890.75</v>
      </c>
      <c r="AJ30" s="57">
        <f>'BAR BB| Open rates'!AJ30*0.87*0.85+25</f>
        <v>37517.65</v>
      </c>
      <c r="AK30" s="57">
        <f>'BAR BB| Open rates'!AK30*0.87*0.85+25</f>
        <v>35890.75</v>
      </c>
      <c r="AL30" s="57">
        <f>'BAR BB| Open rates'!AL30*0.87*0.85+25</f>
        <v>37517.65</v>
      </c>
      <c r="AM30" s="57">
        <f>'BAR BB| Open rates'!AM30*0.87*0.85+25</f>
        <v>35890.75</v>
      </c>
      <c r="AN30" s="57">
        <f>'BAR BB| Open rates'!AN30*0.87*0.85+25</f>
        <v>37517.65</v>
      </c>
      <c r="AO30" s="57">
        <f>'BAR BB| Open rates'!AO30*0.87*0.85+25</f>
        <v>35890.75</v>
      </c>
      <c r="AP30" s="57">
        <f>'BAR BB| Open rates'!AP30*0.87*0.85+25</f>
        <v>33154.6</v>
      </c>
      <c r="AQ30" s="57">
        <f>'BAR BB| Open rates'!AQ30*0.87*0.85+25</f>
        <v>31675.599999999999</v>
      </c>
      <c r="AR30" s="57">
        <f>'BAR BB| Open rates'!AR30*0.87*0.85+25</f>
        <v>33154.6</v>
      </c>
      <c r="AS30" s="57">
        <f>'BAR BB| Open rates'!AS30*0.87*0.85+25</f>
        <v>31675.599999999999</v>
      </c>
      <c r="AT30" s="57">
        <f>'BAR BB| Open rates'!AT30*0.87*0.85+25</f>
        <v>33154.6</v>
      </c>
      <c r="AU30" s="57">
        <f>'BAR BB| Open rates'!AU30*0.87*0.85+25</f>
        <v>31675.599999999999</v>
      </c>
      <c r="AV30" s="57">
        <f>'BAR BB| Open rates'!AV30*0.87*0.85+25</f>
        <v>33154.6</v>
      </c>
      <c r="AW30" s="57">
        <f>'BAR BB| Open rates'!AW30*0.87*0.85+25</f>
        <v>31675.599999999999</v>
      </c>
      <c r="AX30" s="57">
        <f>'BAR BB| Open rates'!AX30*0.87*0.85+25</f>
        <v>33154.6</v>
      </c>
      <c r="AY30" s="57">
        <f>'BAR BB| Open rates'!AY30*0.87*0.85+25</f>
        <v>34411.75</v>
      </c>
      <c r="AZ30" s="57">
        <f>'BAR BB| Open rates'!AZ30*0.87*0.85+25</f>
        <v>36038.65</v>
      </c>
      <c r="BA30" s="57">
        <f>'BAR BB| Open rates'!BA30*0.87*0.85+25</f>
        <v>30936.1</v>
      </c>
      <c r="BB30" s="57">
        <f>'BAR BB| Open rates'!BB30*0.87*0.85+25</f>
        <v>30196.6</v>
      </c>
      <c r="BC30" s="57">
        <f>'BAR BB| Open rates'!BC30*0.87*0.85+25</f>
        <v>30936.1</v>
      </c>
      <c r="BD30" s="57">
        <f>'BAR BB| Open rates'!BD30*0.87*0.85+25</f>
        <v>30196.6</v>
      </c>
      <c r="BE30" s="57">
        <f>'BAR BB| Open rates'!BE30*0.87*0.85+25</f>
        <v>30936.1</v>
      </c>
      <c r="BF30" s="57">
        <f>'BAR BB| Open rates'!BF30*0.87*0.85+25</f>
        <v>30196.6</v>
      </c>
      <c r="BG30" s="57">
        <f>'BAR BB| Open rates'!BG30*0.87*0.85+25</f>
        <v>30936.1</v>
      </c>
      <c r="BH30" s="57">
        <f>'BAR BB| Open rates'!BH30*0.87*0.85+25</f>
        <v>30196.6</v>
      </c>
      <c r="BI30" s="57">
        <f>'BAR BB| Open rates'!BI30*0.87*0.85+25</f>
        <v>30196.6</v>
      </c>
      <c r="BJ30" s="57">
        <f>'BAR BB| Open rates'!BJ30*0.87*0.85+25</f>
        <v>30936.1</v>
      </c>
      <c r="BK30" s="57">
        <f>'BAR BB| Open rates'!BK30*0.87*0.85+25</f>
        <v>30196.6</v>
      </c>
      <c r="BL30" s="57">
        <f>'BAR BB| Open rates'!BL30*0.87*0.85+25</f>
        <v>30936.1</v>
      </c>
      <c r="BM30" s="57">
        <f>'BAR BB| Open rates'!BM30*0.87*0.85+25</f>
        <v>30196.6</v>
      </c>
      <c r="BN30" s="57">
        <f>'BAR BB| Open rates'!BN30*0.87*0.85+25</f>
        <v>30936.1</v>
      </c>
      <c r="BO30" s="57">
        <f>'BAR BB| Open rates'!BO30*0.87*0.85+25</f>
        <v>33672.25</v>
      </c>
      <c r="BP30" s="57">
        <f>'BAR BB| Open rates'!BP30*0.87*0.85+25</f>
        <v>35299.15</v>
      </c>
    </row>
    <row r="31" spans="1:68" s="36" customFormat="1" ht="12" customHeight="1" x14ac:dyDescent="0.2">
      <c r="A31" s="237">
        <v>3</v>
      </c>
      <c r="B31" s="57">
        <f>'BAR BB| Open rates'!B31*0.87*0.85+25</f>
        <v>33894.1</v>
      </c>
      <c r="C31" s="57">
        <f>'BAR BB| Open rates'!C31*0.87*0.85+25</f>
        <v>33154.6</v>
      </c>
      <c r="D31" s="57">
        <f>'BAR BB| Open rates'!D31*0.87*0.85+25</f>
        <v>33894.1</v>
      </c>
      <c r="E31" s="57">
        <f>'BAR BB| Open rates'!E31*0.87*0.85+25</f>
        <v>33154.6</v>
      </c>
      <c r="F31" s="57">
        <f>'BAR BB| Open rates'!F31*0.87*0.85+25</f>
        <v>35890.75</v>
      </c>
      <c r="G31" s="57">
        <f>'BAR BB| Open rates'!G31*0.87*0.85+25</f>
        <v>33894.1</v>
      </c>
      <c r="H31" s="57">
        <f>'BAR BB| Open rates'!H31*0.87*0.85+25</f>
        <v>39070.6</v>
      </c>
      <c r="I31" s="57">
        <f>'BAR BB| Open rates'!I31*0.87*0.85+25</f>
        <v>44173.15</v>
      </c>
      <c r="J31" s="57">
        <f>'BAR BB| Open rates'!J31*0.87*0.85+25</f>
        <v>58297.599999999999</v>
      </c>
      <c r="K31" s="57">
        <f>'BAR BB| Open rates'!K31*0.87*0.85+25</f>
        <v>41067.25</v>
      </c>
      <c r="L31" s="57">
        <f>'BAR BB| Open rates'!L31*0.87*0.85+25</f>
        <v>42694.15</v>
      </c>
      <c r="M31" s="57">
        <f>'BAR BB| Open rates'!M31*0.87*0.85+25</f>
        <v>41067.25</v>
      </c>
      <c r="N31" s="57">
        <f>'BAR BB| Open rates'!N31*0.87*0.85+25</f>
        <v>44173.15</v>
      </c>
      <c r="O31" s="57">
        <f>'BAR BB| Open rates'!O31*0.87*0.85+25</f>
        <v>45652.15</v>
      </c>
      <c r="P31" s="57">
        <f>'BAR BB| Open rates'!P31*0.87*0.85+25</f>
        <v>44173.15</v>
      </c>
      <c r="Q31" s="57">
        <f>'BAR BB| Open rates'!Q31*0.87*0.85+25</f>
        <v>45652.15</v>
      </c>
      <c r="R31" s="57">
        <f>'BAR BB| Open rates'!R31*0.87*0.85+25</f>
        <v>44173.15</v>
      </c>
      <c r="S31" s="57">
        <f>'BAR BB| Open rates'!S31*0.87*0.85+25</f>
        <v>45652.15</v>
      </c>
      <c r="T31" s="57">
        <f>'BAR BB| Open rates'!T31*0.87*0.85+25</f>
        <v>44173.15</v>
      </c>
      <c r="U31" s="57">
        <f>'BAR BB| Open rates'!U31*0.87*0.85+25</f>
        <v>45652.15</v>
      </c>
      <c r="V31" s="57">
        <f>'BAR BB| Open rates'!V31*0.87*0.85+25</f>
        <v>44173.15</v>
      </c>
      <c r="W31" s="57">
        <f>'BAR BB| Open rates'!W31*0.87*0.85+25</f>
        <v>45652.15</v>
      </c>
      <c r="X31" s="57">
        <f>'BAR BB| Open rates'!X31*0.87*0.85+25</f>
        <v>44173.15</v>
      </c>
      <c r="Y31" s="57">
        <f>'BAR BB| Open rates'!Y31*0.87*0.85+25</f>
        <v>45652.15</v>
      </c>
      <c r="Z31" s="57">
        <f>'BAR BB| Open rates'!Z31*0.87*0.85+25</f>
        <v>44173.15</v>
      </c>
      <c r="AA31" s="57">
        <f>'BAR BB| Open rates'!AA31*0.87*0.85+25</f>
        <v>45652.15</v>
      </c>
      <c r="AB31" s="57">
        <f>'BAR BB| Open rates'!AB31*0.87*0.85+25</f>
        <v>44173.15</v>
      </c>
      <c r="AC31" s="57">
        <f>'BAR BB| Open rates'!AC31*0.87*0.85+25</f>
        <v>45652.15</v>
      </c>
      <c r="AD31" s="57">
        <f>'BAR BB| Open rates'!AD31*0.87*0.85+25</f>
        <v>41067.25</v>
      </c>
      <c r="AE31" s="57">
        <f>'BAR BB| Open rates'!AE31*0.87*0.85+25</f>
        <v>42694.15</v>
      </c>
      <c r="AF31" s="57">
        <f>'BAR BB| Open rates'!AF31*0.87*0.85+25</f>
        <v>41067.25</v>
      </c>
      <c r="AG31" s="57">
        <f>'BAR BB| Open rates'!AG31*0.87*0.85+25</f>
        <v>39736.15</v>
      </c>
      <c r="AH31" s="57">
        <f>'BAR BB| Open rates'!AH31*0.87*0.85+25</f>
        <v>39736.15</v>
      </c>
      <c r="AI31" s="57">
        <f>'BAR BB| Open rates'!AI31*0.87*0.85+25</f>
        <v>38109.25</v>
      </c>
      <c r="AJ31" s="57">
        <f>'BAR BB| Open rates'!AJ31*0.87*0.85+25</f>
        <v>39736.15</v>
      </c>
      <c r="AK31" s="57">
        <f>'BAR BB| Open rates'!AK31*0.87*0.85+25</f>
        <v>38109.25</v>
      </c>
      <c r="AL31" s="57">
        <f>'BAR BB| Open rates'!AL31*0.87*0.85+25</f>
        <v>39736.15</v>
      </c>
      <c r="AM31" s="57">
        <f>'BAR BB| Open rates'!AM31*0.87*0.85+25</f>
        <v>38109.25</v>
      </c>
      <c r="AN31" s="57">
        <f>'BAR BB| Open rates'!AN31*0.87*0.85+25</f>
        <v>39736.15</v>
      </c>
      <c r="AO31" s="57">
        <f>'BAR BB| Open rates'!AO31*0.87*0.85+25</f>
        <v>38109.25</v>
      </c>
      <c r="AP31" s="57">
        <f>'BAR BB| Open rates'!AP31*0.87*0.85+25</f>
        <v>35373.1</v>
      </c>
      <c r="AQ31" s="57">
        <f>'BAR BB| Open rates'!AQ31*0.87*0.85+25</f>
        <v>33894.1</v>
      </c>
      <c r="AR31" s="57">
        <f>'BAR BB| Open rates'!AR31*0.87*0.85+25</f>
        <v>35373.1</v>
      </c>
      <c r="AS31" s="57">
        <f>'BAR BB| Open rates'!AS31*0.87*0.85+25</f>
        <v>33894.1</v>
      </c>
      <c r="AT31" s="57">
        <f>'BAR BB| Open rates'!AT31*0.87*0.85+25</f>
        <v>35373.1</v>
      </c>
      <c r="AU31" s="57">
        <f>'BAR BB| Open rates'!AU31*0.87*0.85+25</f>
        <v>33894.1</v>
      </c>
      <c r="AV31" s="57">
        <f>'BAR BB| Open rates'!AV31*0.87*0.85+25</f>
        <v>35373.1</v>
      </c>
      <c r="AW31" s="57">
        <f>'BAR BB| Open rates'!AW31*0.87*0.85+25</f>
        <v>33894.1</v>
      </c>
      <c r="AX31" s="57">
        <f>'BAR BB| Open rates'!AX31*0.87*0.85+25</f>
        <v>35373.1</v>
      </c>
      <c r="AY31" s="57">
        <f>'BAR BB| Open rates'!AY31*0.87*0.85+25</f>
        <v>36630.25</v>
      </c>
      <c r="AZ31" s="57">
        <f>'BAR BB| Open rates'!AZ31*0.87*0.85+25</f>
        <v>38257.15</v>
      </c>
      <c r="BA31" s="57">
        <f>'BAR BB| Open rates'!BA31*0.87*0.85+25</f>
        <v>33154.6</v>
      </c>
      <c r="BB31" s="57">
        <f>'BAR BB| Open rates'!BB31*0.87*0.85+25</f>
        <v>32415.1</v>
      </c>
      <c r="BC31" s="57">
        <f>'BAR BB| Open rates'!BC31*0.87*0.85+25</f>
        <v>33154.6</v>
      </c>
      <c r="BD31" s="57">
        <f>'BAR BB| Open rates'!BD31*0.87*0.85+25</f>
        <v>32415.1</v>
      </c>
      <c r="BE31" s="57">
        <f>'BAR BB| Open rates'!BE31*0.87*0.85+25</f>
        <v>33154.6</v>
      </c>
      <c r="BF31" s="57">
        <f>'BAR BB| Open rates'!BF31*0.87*0.85+25</f>
        <v>32415.1</v>
      </c>
      <c r="BG31" s="57">
        <f>'BAR BB| Open rates'!BG31*0.87*0.85+25</f>
        <v>33154.6</v>
      </c>
      <c r="BH31" s="57">
        <f>'BAR BB| Open rates'!BH31*0.87*0.85+25</f>
        <v>32415.1</v>
      </c>
      <c r="BI31" s="57">
        <f>'BAR BB| Open rates'!BI31*0.87*0.85+25</f>
        <v>32415.1</v>
      </c>
      <c r="BJ31" s="57">
        <f>'BAR BB| Open rates'!BJ31*0.87*0.85+25</f>
        <v>33154.6</v>
      </c>
      <c r="BK31" s="57">
        <f>'BAR BB| Open rates'!BK31*0.87*0.85+25</f>
        <v>32415.1</v>
      </c>
      <c r="BL31" s="57">
        <f>'BAR BB| Open rates'!BL31*0.87*0.85+25</f>
        <v>33154.6</v>
      </c>
      <c r="BM31" s="57">
        <f>'BAR BB| Open rates'!BM31*0.87*0.85+25</f>
        <v>32415.1</v>
      </c>
      <c r="BN31" s="57">
        <f>'BAR BB| Open rates'!BN31*0.87*0.85+25</f>
        <v>33154.6</v>
      </c>
      <c r="BO31" s="57">
        <f>'BAR BB| Open rates'!BO31*0.87*0.85+25</f>
        <v>35890.75</v>
      </c>
      <c r="BP31" s="57">
        <f>'BAR BB| Open rates'!BP31*0.87*0.85+25</f>
        <v>37517.65</v>
      </c>
    </row>
    <row r="32" spans="1:68" s="36" customFormat="1" ht="12" customHeight="1" x14ac:dyDescent="0.2">
      <c r="A32" s="237">
        <v>4</v>
      </c>
      <c r="B32" s="57">
        <f>'BAR BB| Open rates'!B32*0.87*0.85+25</f>
        <v>36112.6</v>
      </c>
      <c r="C32" s="57">
        <f>'BAR BB| Open rates'!C32*0.87*0.85+25</f>
        <v>35373.1</v>
      </c>
      <c r="D32" s="57">
        <f>'BAR BB| Open rates'!D32*0.87*0.85+25</f>
        <v>36112.6</v>
      </c>
      <c r="E32" s="57">
        <f>'BAR BB| Open rates'!E32*0.87*0.85+25</f>
        <v>35373.1</v>
      </c>
      <c r="F32" s="57">
        <f>'BAR BB| Open rates'!F32*0.87*0.85+25</f>
        <v>38109.25</v>
      </c>
      <c r="G32" s="57">
        <f>'BAR BB| Open rates'!G32*0.87*0.85+25</f>
        <v>36112.6</v>
      </c>
      <c r="H32" s="57">
        <f>'BAR BB| Open rates'!H32*0.87*0.85+25</f>
        <v>41289.1</v>
      </c>
      <c r="I32" s="57">
        <f>'BAR BB| Open rates'!I32*0.87*0.85+25</f>
        <v>46391.65</v>
      </c>
      <c r="J32" s="57">
        <f>'BAR BB| Open rates'!J32*0.87*0.85+25</f>
        <v>60516.1</v>
      </c>
      <c r="K32" s="57">
        <f>'BAR BB| Open rates'!K32*0.87*0.85+25</f>
        <v>43285.75</v>
      </c>
      <c r="L32" s="57">
        <f>'BAR BB| Open rates'!L32*0.87*0.85+25</f>
        <v>44912.65</v>
      </c>
      <c r="M32" s="57">
        <f>'BAR BB| Open rates'!M32*0.87*0.85+25</f>
        <v>43285.75</v>
      </c>
      <c r="N32" s="57">
        <f>'BAR BB| Open rates'!N32*0.87*0.85+25</f>
        <v>46391.65</v>
      </c>
      <c r="O32" s="57">
        <f>'BAR BB| Open rates'!O32*0.87*0.85+25</f>
        <v>47870.65</v>
      </c>
      <c r="P32" s="57">
        <f>'BAR BB| Open rates'!P32*0.87*0.85+25</f>
        <v>46391.65</v>
      </c>
      <c r="Q32" s="57">
        <f>'BAR BB| Open rates'!Q32*0.87*0.85+25</f>
        <v>47870.65</v>
      </c>
      <c r="R32" s="57">
        <f>'BAR BB| Open rates'!R32*0.87*0.85+25</f>
        <v>46391.65</v>
      </c>
      <c r="S32" s="57">
        <f>'BAR BB| Open rates'!S32*0.87*0.85+25</f>
        <v>47870.65</v>
      </c>
      <c r="T32" s="57">
        <f>'BAR BB| Open rates'!T32*0.87*0.85+25</f>
        <v>46391.65</v>
      </c>
      <c r="U32" s="57">
        <f>'BAR BB| Open rates'!U32*0.87*0.85+25</f>
        <v>47870.65</v>
      </c>
      <c r="V32" s="57">
        <f>'BAR BB| Open rates'!V32*0.87*0.85+25</f>
        <v>46391.65</v>
      </c>
      <c r="W32" s="57">
        <f>'BAR BB| Open rates'!W32*0.87*0.85+25</f>
        <v>47870.65</v>
      </c>
      <c r="X32" s="57">
        <f>'BAR BB| Open rates'!X32*0.87*0.85+25</f>
        <v>46391.65</v>
      </c>
      <c r="Y32" s="57">
        <f>'BAR BB| Open rates'!Y32*0.87*0.85+25</f>
        <v>47870.65</v>
      </c>
      <c r="Z32" s="57">
        <f>'BAR BB| Open rates'!Z32*0.87*0.85+25</f>
        <v>46391.65</v>
      </c>
      <c r="AA32" s="57">
        <f>'BAR BB| Open rates'!AA32*0.87*0.85+25</f>
        <v>47870.65</v>
      </c>
      <c r="AB32" s="57">
        <f>'BAR BB| Open rates'!AB32*0.87*0.85+25</f>
        <v>46391.65</v>
      </c>
      <c r="AC32" s="57">
        <f>'BAR BB| Open rates'!AC32*0.87*0.85+25</f>
        <v>47870.65</v>
      </c>
      <c r="AD32" s="57">
        <f>'BAR BB| Open rates'!AD32*0.87*0.85+25</f>
        <v>43285.75</v>
      </c>
      <c r="AE32" s="57">
        <f>'BAR BB| Open rates'!AE32*0.87*0.85+25</f>
        <v>44912.65</v>
      </c>
      <c r="AF32" s="57">
        <f>'BAR BB| Open rates'!AF32*0.87*0.85+25</f>
        <v>43285.75</v>
      </c>
      <c r="AG32" s="57">
        <f>'BAR BB| Open rates'!AG32*0.87*0.85+25</f>
        <v>41954.65</v>
      </c>
      <c r="AH32" s="57">
        <f>'BAR BB| Open rates'!AH32*0.87*0.85+25</f>
        <v>41954.65</v>
      </c>
      <c r="AI32" s="57">
        <f>'BAR BB| Open rates'!AI32*0.87*0.85+25</f>
        <v>40327.75</v>
      </c>
      <c r="AJ32" s="57">
        <f>'BAR BB| Open rates'!AJ32*0.87*0.85+25</f>
        <v>41954.65</v>
      </c>
      <c r="AK32" s="57">
        <f>'BAR BB| Open rates'!AK32*0.87*0.85+25</f>
        <v>40327.75</v>
      </c>
      <c r="AL32" s="57">
        <f>'BAR BB| Open rates'!AL32*0.87*0.85+25</f>
        <v>41954.65</v>
      </c>
      <c r="AM32" s="57">
        <f>'BAR BB| Open rates'!AM32*0.87*0.85+25</f>
        <v>40327.75</v>
      </c>
      <c r="AN32" s="57">
        <f>'BAR BB| Open rates'!AN32*0.87*0.85+25</f>
        <v>41954.65</v>
      </c>
      <c r="AO32" s="57">
        <f>'BAR BB| Open rates'!AO32*0.87*0.85+25</f>
        <v>40327.75</v>
      </c>
      <c r="AP32" s="57">
        <f>'BAR BB| Open rates'!AP32*0.87*0.85+25</f>
        <v>37591.599999999999</v>
      </c>
      <c r="AQ32" s="57">
        <f>'BAR BB| Open rates'!AQ32*0.87*0.85+25</f>
        <v>36112.6</v>
      </c>
      <c r="AR32" s="57">
        <f>'BAR BB| Open rates'!AR32*0.87*0.85+25</f>
        <v>37591.599999999999</v>
      </c>
      <c r="AS32" s="57">
        <f>'BAR BB| Open rates'!AS32*0.87*0.85+25</f>
        <v>36112.6</v>
      </c>
      <c r="AT32" s="57">
        <f>'BAR BB| Open rates'!AT32*0.87*0.85+25</f>
        <v>37591.599999999999</v>
      </c>
      <c r="AU32" s="57">
        <f>'BAR BB| Open rates'!AU32*0.87*0.85+25</f>
        <v>36112.6</v>
      </c>
      <c r="AV32" s="57">
        <f>'BAR BB| Open rates'!AV32*0.87*0.85+25</f>
        <v>37591.599999999999</v>
      </c>
      <c r="AW32" s="57">
        <f>'BAR BB| Open rates'!AW32*0.87*0.85+25</f>
        <v>36112.6</v>
      </c>
      <c r="AX32" s="57">
        <f>'BAR BB| Open rates'!AX32*0.87*0.85+25</f>
        <v>37591.599999999999</v>
      </c>
      <c r="AY32" s="57">
        <f>'BAR BB| Open rates'!AY32*0.87*0.85+25</f>
        <v>38848.75</v>
      </c>
      <c r="AZ32" s="57">
        <f>'BAR BB| Open rates'!AZ32*0.87*0.85+25</f>
        <v>40475.65</v>
      </c>
      <c r="BA32" s="57">
        <f>'BAR BB| Open rates'!BA32*0.87*0.85+25</f>
        <v>35373.1</v>
      </c>
      <c r="BB32" s="57">
        <f>'BAR BB| Open rates'!BB32*0.87*0.85+25</f>
        <v>34633.599999999999</v>
      </c>
      <c r="BC32" s="57">
        <f>'BAR BB| Open rates'!BC32*0.87*0.85+25</f>
        <v>35373.1</v>
      </c>
      <c r="BD32" s="57">
        <f>'BAR BB| Open rates'!BD32*0.87*0.85+25</f>
        <v>34633.599999999999</v>
      </c>
      <c r="BE32" s="57">
        <f>'BAR BB| Open rates'!BE32*0.87*0.85+25</f>
        <v>35373.1</v>
      </c>
      <c r="BF32" s="57">
        <f>'BAR BB| Open rates'!BF32*0.87*0.85+25</f>
        <v>34633.599999999999</v>
      </c>
      <c r="BG32" s="57">
        <f>'BAR BB| Open rates'!BG32*0.87*0.85+25</f>
        <v>35373.1</v>
      </c>
      <c r="BH32" s="57">
        <f>'BAR BB| Open rates'!BH32*0.87*0.85+25</f>
        <v>34633.599999999999</v>
      </c>
      <c r="BI32" s="57">
        <f>'BAR BB| Open rates'!BI32*0.87*0.85+25</f>
        <v>34633.599999999999</v>
      </c>
      <c r="BJ32" s="57">
        <f>'BAR BB| Open rates'!BJ32*0.87*0.85+25</f>
        <v>35373.1</v>
      </c>
      <c r="BK32" s="57">
        <f>'BAR BB| Open rates'!BK32*0.87*0.85+25</f>
        <v>34633.599999999999</v>
      </c>
      <c r="BL32" s="57">
        <f>'BAR BB| Open rates'!BL32*0.87*0.85+25</f>
        <v>35373.1</v>
      </c>
      <c r="BM32" s="57">
        <f>'BAR BB| Open rates'!BM32*0.87*0.85+25</f>
        <v>34633.599999999999</v>
      </c>
      <c r="BN32" s="57">
        <f>'BAR BB| Open rates'!BN32*0.87*0.85+25</f>
        <v>35373.1</v>
      </c>
      <c r="BO32" s="57">
        <f>'BAR BB| Open rates'!BO32*0.87*0.85+25</f>
        <v>38109.25</v>
      </c>
      <c r="BP32" s="57">
        <f>'BAR BB| Open rates'!BP32*0.87*0.85+25</f>
        <v>39736.15</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rates'!B34*0.87*0.85+25</f>
        <v>36852.1</v>
      </c>
      <c r="C34" s="57">
        <f>'BAR BB| Open rates'!C34*0.87*0.85+25</f>
        <v>36112.6</v>
      </c>
      <c r="D34" s="57">
        <f>'BAR BB| Open rates'!D34*0.87*0.85+25</f>
        <v>36852.1</v>
      </c>
      <c r="E34" s="57">
        <f>'BAR BB| Open rates'!E34*0.87*0.85+25</f>
        <v>36112.6</v>
      </c>
      <c r="F34" s="57">
        <f>'BAR BB| Open rates'!F34*0.87*0.85+25</f>
        <v>38848.75</v>
      </c>
      <c r="G34" s="57">
        <f>'BAR BB| Open rates'!G34*0.87*0.85+25</f>
        <v>36852.1</v>
      </c>
      <c r="H34" s="57">
        <f>'BAR BB| Open rates'!H34*0.87*0.85+25</f>
        <v>50976.549999999996</v>
      </c>
      <c r="I34" s="57">
        <f>'BAR BB| Open rates'!I34*0.87*0.85+25</f>
        <v>56079.1</v>
      </c>
      <c r="J34" s="57">
        <f>'BAR BB| Open rates'!J34*0.87*0.85+25</f>
        <v>70203.55</v>
      </c>
      <c r="K34" s="57">
        <f>'BAR BB| Open rates'!K34*0.87*0.85+25</f>
        <v>52973.2</v>
      </c>
      <c r="L34" s="57">
        <f>'BAR BB| Open rates'!L34*0.87*0.85+25</f>
        <v>54600.1</v>
      </c>
      <c r="M34" s="57">
        <f>'BAR BB| Open rates'!M34*0.87*0.85+25</f>
        <v>52973.2</v>
      </c>
      <c r="N34" s="57">
        <f>'BAR BB| Open rates'!N34*0.87*0.85+25</f>
        <v>56079.1</v>
      </c>
      <c r="O34" s="57">
        <f>'BAR BB| Open rates'!O34*0.87*0.85+25</f>
        <v>57558.1</v>
      </c>
      <c r="P34" s="57">
        <f>'BAR BB| Open rates'!P34*0.87*0.85+25</f>
        <v>56079.1</v>
      </c>
      <c r="Q34" s="57">
        <f>'BAR BB| Open rates'!Q34*0.87*0.85+25</f>
        <v>57558.1</v>
      </c>
      <c r="R34" s="57">
        <f>'BAR BB| Open rates'!R34*0.87*0.85+25</f>
        <v>56079.1</v>
      </c>
      <c r="S34" s="57">
        <f>'BAR BB| Open rates'!S34*0.87*0.85+25</f>
        <v>57558.1</v>
      </c>
      <c r="T34" s="57">
        <f>'BAR BB| Open rates'!T34*0.87*0.85+25</f>
        <v>56079.1</v>
      </c>
      <c r="U34" s="57">
        <f>'BAR BB| Open rates'!U34*0.87*0.85+25</f>
        <v>57558.1</v>
      </c>
      <c r="V34" s="57">
        <f>'BAR BB| Open rates'!V34*0.87*0.85+25</f>
        <v>56079.1</v>
      </c>
      <c r="W34" s="57">
        <f>'BAR BB| Open rates'!W34*0.87*0.85+25</f>
        <v>57558.1</v>
      </c>
      <c r="X34" s="57">
        <f>'BAR BB| Open rates'!X34*0.87*0.85+25</f>
        <v>56079.1</v>
      </c>
      <c r="Y34" s="57">
        <f>'BAR BB| Open rates'!Y34*0.87*0.85+25</f>
        <v>57558.1</v>
      </c>
      <c r="Z34" s="57">
        <f>'BAR BB| Open rates'!Z34*0.87*0.85+25</f>
        <v>56079.1</v>
      </c>
      <c r="AA34" s="57">
        <f>'BAR BB| Open rates'!AA34*0.87*0.85+25</f>
        <v>57558.1</v>
      </c>
      <c r="AB34" s="57">
        <f>'BAR BB| Open rates'!AB34*0.87*0.85+25</f>
        <v>56079.1</v>
      </c>
      <c r="AC34" s="57">
        <f>'BAR BB| Open rates'!AC34*0.87*0.85+25</f>
        <v>57558.1</v>
      </c>
      <c r="AD34" s="57">
        <f>'BAR BB| Open rates'!AD34*0.87*0.85+25</f>
        <v>52973.2</v>
      </c>
      <c r="AE34" s="57">
        <f>'BAR BB| Open rates'!AE34*0.87*0.85+25</f>
        <v>54600.1</v>
      </c>
      <c r="AF34" s="57">
        <f>'BAR BB| Open rates'!AF34*0.87*0.85+25</f>
        <v>52973.2</v>
      </c>
      <c r="AG34" s="57">
        <f>'BAR BB| Open rates'!AG34*0.87*0.85+25</f>
        <v>40475.65</v>
      </c>
      <c r="AH34" s="57">
        <f>'BAR BB| Open rates'!AH34*0.87*0.85+25</f>
        <v>40475.65</v>
      </c>
      <c r="AI34" s="57">
        <f>'BAR BB| Open rates'!AI34*0.87*0.85+25</f>
        <v>38848.75</v>
      </c>
      <c r="AJ34" s="57">
        <f>'BAR BB| Open rates'!AJ34*0.87*0.85+25</f>
        <v>40475.65</v>
      </c>
      <c r="AK34" s="57">
        <f>'BAR BB| Open rates'!AK34*0.87*0.85+25</f>
        <v>38848.75</v>
      </c>
      <c r="AL34" s="57">
        <f>'BAR BB| Open rates'!AL34*0.87*0.85+25</f>
        <v>40475.65</v>
      </c>
      <c r="AM34" s="57">
        <f>'BAR BB| Open rates'!AM34*0.87*0.85+25</f>
        <v>38848.75</v>
      </c>
      <c r="AN34" s="57">
        <f>'BAR BB| Open rates'!AN34*0.87*0.85+25</f>
        <v>40475.65</v>
      </c>
      <c r="AO34" s="57">
        <f>'BAR BB| Open rates'!AO34*0.87*0.85+25</f>
        <v>38848.75</v>
      </c>
      <c r="AP34" s="57">
        <f>'BAR BB| Open rates'!AP34*0.87*0.85+25</f>
        <v>37591.599999999999</v>
      </c>
      <c r="AQ34" s="57">
        <f>'BAR BB| Open rates'!AQ34*0.87*0.85+25</f>
        <v>36112.6</v>
      </c>
      <c r="AR34" s="57">
        <f>'BAR BB| Open rates'!AR34*0.87*0.85+25</f>
        <v>37591.599999999999</v>
      </c>
      <c r="AS34" s="57">
        <f>'BAR BB| Open rates'!AS34*0.87*0.85+25</f>
        <v>36112.6</v>
      </c>
      <c r="AT34" s="57">
        <f>'BAR BB| Open rates'!AT34*0.87*0.85+25</f>
        <v>37591.599999999999</v>
      </c>
      <c r="AU34" s="57">
        <f>'BAR BB| Open rates'!AU34*0.87*0.85+25</f>
        <v>36112.6</v>
      </c>
      <c r="AV34" s="57">
        <f>'BAR BB| Open rates'!AV34*0.87*0.85+25</f>
        <v>37591.599999999999</v>
      </c>
      <c r="AW34" s="57">
        <f>'BAR BB| Open rates'!AW34*0.87*0.85+25</f>
        <v>36112.6</v>
      </c>
      <c r="AX34" s="57">
        <f>'BAR BB| Open rates'!AX34*0.87*0.85+25</f>
        <v>37591.599999999999</v>
      </c>
      <c r="AY34" s="57">
        <f>'BAR BB| Open rates'!AY34*0.87*0.85+25</f>
        <v>38848.75</v>
      </c>
      <c r="AZ34" s="57">
        <f>'BAR BB| Open rates'!AZ34*0.87*0.85+25</f>
        <v>40475.65</v>
      </c>
      <c r="BA34" s="57">
        <f>'BAR BB| Open rates'!BA34*0.87*0.85+25</f>
        <v>35373.1</v>
      </c>
      <c r="BB34" s="57">
        <f>'BAR BB| Open rates'!BB34*0.87*0.85+25</f>
        <v>31675.599999999999</v>
      </c>
      <c r="BC34" s="57">
        <f>'BAR BB| Open rates'!BC34*0.87*0.85+25</f>
        <v>32415.1</v>
      </c>
      <c r="BD34" s="57">
        <f>'BAR BB| Open rates'!BD34*0.87*0.85+25</f>
        <v>31675.599999999999</v>
      </c>
      <c r="BE34" s="57">
        <f>'BAR BB| Open rates'!BE34*0.87*0.85+25</f>
        <v>32415.1</v>
      </c>
      <c r="BF34" s="57">
        <f>'BAR BB| Open rates'!BF34*0.87*0.85+25</f>
        <v>31675.599999999999</v>
      </c>
      <c r="BG34" s="57">
        <f>'BAR BB| Open rates'!BG34*0.87*0.85+25</f>
        <v>32415.1</v>
      </c>
      <c r="BH34" s="57">
        <f>'BAR BB| Open rates'!BH34*0.87*0.85+25</f>
        <v>31675.599999999999</v>
      </c>
      <c r="BI34" s="57">
        <f>'BAR BB| Open rates'!BI34*0.87*0.85+25</f>
        <v>31675.599999999999</v>
      </c>
      <c r="BJ34" s="57">
        <f>'BAR BB| Open rates'!BJ34*0.87*0.85+25</f>
        <v>32415.1</v>
      </c>
      <c r="BK34" s="57">
        <f>'BAR BB| Open rates'!BK34*0.87*0.85+25</f>
        <v>31675.599999999999</v>
      </c>
      <c r="BL34" s="57">
        <f>'BAR BB| Open rates'!BL34*0.87*0.85+25</f>
        <v>32415.1</v>
      </c>
      <c r="BM34" s="57">
        <f>'BAR BB| Open rates'!BM34*0.87*0.85+25</f>
        <v>31675.599999999999</v>
      </c>
      <c r="BN34" s="57">
        <f>'BAR BB| Open rates'!BN34*0.87*0.85+25</f>
        <v>32415.1</v>
      </c>
      <c r="BO34" s="57">
        <f>'BAR BB| Open rates'!BO34*0.87*0.85+25</f>
        <v>35151.25</v>
      </c>
      <c r="BP34" s="57">
        <f>'BAR BB| Open rates'!BP34*0.87*0.85+25</f>
        <v>36778.15</v>
      </c>
    </row>
    <row r="35" spans="1:68" s="36" customFormat="1" ht="12" customHeight="1" x14ac:dyDescent="0.2">
      <c r="A35" s="237">
        <v>2</v>
      </c>
      <c r="B35" s="57">
        <f>'BAR BB| Open rates'!B35*0.87*0.85+25</f>
        <v>39070.6</v>
      </c>
      <c r="C35" s="57">
        <f>'BAR BB| Open rates'!C35*0.87*0.85+25</f>
        <v>38331.1</v>
      </c>
      <c r="D35" s="57">
        <f>'BAR BB| Open rates'!D35*0.87*0.85+25</f>
        <v>39070.6</v>
      </c>
      <c r="E35" s="57">
        <f>'BAR BB| Open rates'!E35*0.87*0.85+25</f>
        <v>38331.1</v>
      </c>
      <c r="F35" s="57">
        <f>'BAR BB| Open rates'!F35*0.87*0.85+25</f>
        <v>41067.25</v>
      </c>
      <c r="G35" s="57">
        <f>'BAR BB| Open rates'!G35*0.87*0.85+25</f>
        <v>39070.6</v>
      </c>
      <c r="H35" s="57">
        <f>'BAR BB| Open rates'!H35*0.87*0.85+25</f>
        <v>53195.049999999996</v>
      </c>
      <c r="I35" s="57">
        <f>'BAR BB| Open rates'!I35*0.87*0.85+25</f>
        <v>58297.599999999999</v>
      </c>
      <c r="J35" s="57">
        <f>'BAR BB| Open rates'!J35*0.87*0.85+25</f>
        <v>72422.05</v>
      </c>
      <c r="K35" s="57">
        <f>'BAR BB| Open rates'!K35*0.87*0.85+25</f>
        <v>55191.7</v>
      </c>
      <c r="L35" s="57">
        <f>'BAR BB| Open rates'!L35*0.87*0.85+25</f>
        <v>56818.6</v>
      </c>
      <c r="M35" s="57">
        <f>'BAR BB| Open rates'!M35*0.87*0.85+25</f>
        <v>55191.7</v>
      </c>
      <c r="N35" s="57">
        <f>'BAR BB| Open rates'!N35*0.87*0.85+25</f>
        <v>58297.599999999999</v>
      </c>
      <c r="O35" s="57">
        <f>'BAR BB| Open rates'!O35*0.87*0.85+25</f>
        <v>59776.6</v>
      </c>
      <c r="P35" s="57">
        <f>'BAR BB| Open rates'!P35*0.87*0.85+25</f>
        <v>58297.599999999999</v>
      </c>
      <c r="Q35" s="57">
        <f>'BAR BB| Open rates'!Q35*0.87*0.85+25</f>
        <v>59776.6</v>
      </c>
      <c r="R35" s="57">
        <f>'BAR BB| Open rates'!R35*0.87*0.85+25</f>
        <v>58297.599999999999</v>
      </c>
      <c r="S35" s="57">
        <f>'BAR BB| Open rates'!S35*0.87*0.85+25</f>
        <v>59776.6</v>
      </c>
      <c r="T35" s="57">
        <f>'BAR BB| Open rates'!T35*0.87*0.85+25</f>
        <v>58297.599999999999</v>
      </c>
      <c r="U35" s="57">
        <f>'BAR BB| Open rates'!U35*0.87*0.85+25</f>
        <v>59776.6</v>
      </c>
      <c r="V35" s="57">
        <f>'BAR BB| Open rates'!V35*0.87*0.85+25</f>
        <v>58297.599999999999</v>
      </c>
      <c r="W35" s="57">
        <f>'BAR BB| Open rates'!W35*0.87*0.85+25</f>
        <v>59776.6</v>
      </c>
      <c r="X35" s="57">
        <f>'BAR BB| Open rates'!X35*0.87*0.85+25</f>
        <v>58297.599999999999</v>
      </c>
      <c r="Y35" s="57">
        <f>'BAR BB| Open rates'!Y35*0.87*0.85+25</f>
        <v>59776.6</v>
      </c>
      <c r="Z35" s="57">
        <f>'BAR BB| Open rates'!Z35*0.87*0.85+25</f>
        <v>58297.599999999999</v>
      </c>
      <c r="AA35" s="57">
        <f>'BAR BB| Open rates'!AA35*0.87*0.85+25</f>
        <v>59776.6</v>
      </c>
      <c r="AB35" s="57">
        <f>'BAR BB| Open rates'!AB35*0.87*0.85+25</f>
        <v>58297.599999999999</v>
      </c>
      <c r="AC35" s="57">
        <f>'BAR BB| Open rates'!AC35*0.87*0.85+25</f>
        <v>59776.6</v>
      </c>
      <c r="AD35" s="57">
        <f>'BAR BB| Open rates'!AD35*0.87*0.85+25</f>
        <v>55191.7</v>
      </c>
      <c r="AE35" s="57">
        <f>'BAR BB| Open rates'!AE35*0.87*0.85+25</f>
        <v>56818.6</v>
      </c>
      <c r="AF35" s="57">
        <f>'BAR BB| Open rates'!AF35*0.87*0.85+25</f>
        <v>55191.7</v>
      </c>
      <c r="AG35" s="57">
        <f>'BAR BB| Open rates'!AG35*0.87*0.85+25</f>
        <v>42694.15</v>
      </c>
      <c r="AH35" s="57">
        <f>'BAR BB| Open rates'!AH35*0.87*0.85+25</f>
        <v>42694.15</v>
      </c>
      <c r="AI35" s="57">
        <f>'BAR BB| Open rates'!AI35*0.87*0.85+25</f>
        <v>41067.25</v>
      </c>
      <c r="AJ35" s="57">
        <f>'BAR BB| Open rates'!AJ35*0.87*0.85+25</f>
        <v>42694.15</v>
      </c>
      <c r="AK35" s="57">
        <f>'BAR BB| Open rates'!AK35*0.87*0.85+25</f>
        <v>41067.25</v>
      </c>
      <c r="AL35" s="57">
        <f>'BAR BB| Open rates'!AL35*0.87*0.85+25</f>
        <v>42694.15</v>
      </c>
      <c r="AM35" s="57">
        <f>'BAR BB| Open rates'!AM35*0.87*0.85+25</f>
        <v>41067.25</v>
      </c>
      <c r="AN35" s="57">
        <f>'BAR BB| Open rates'!AN35*0.87*0.85+25</f>
        <v>42694.15</v>
      </c>
      <c r="AO35" s="57">
        <f>'BAR BB| Open rates'!AO35*0.87*0.85+25</f>
        <v>41067.25</v>
      </c>
      <c r="AP35" s="57">
        <f>'BAR BB| Open rates'!AP35*0.87*0.85+25</f>
        <v>39810.1</v>
      </c>
      <c r="AQ35" s="57">
        <f>'BAR BB| Open rates'!AQ35*0.87*0.85+25</f>
        <v>38331.1</v>
      </c>
      <c r="AR35" s="57">
        <f>'BAR BB| Open rates'!AR35*0.87*0.85+25</f>
        <v>39810.1</v>
      </c>
      <c r="AS35" s="57">
        <f>'BAR BB| Open rates'!AS35*0.87*0.85+25</f>
        <v>38331.1</v>
      </c>
      <c r="AT35" s="57">
        <f>'BAR BB| Open rates'!AT35*0.87*0.85+25</f>
        <v>39810.1</v>
      </c>
      <c r="AU35" s="57">
        <f>'BAR BB| Open rates'!AU35*0.87*0.85+25</f>
        <v>38331.1</v>
      </c>
      <c r="AV35" s="57">
        <f>'BAR BB| Open rates'!AV35*0.87*0.85+25</f>
        <v>39810.1</v>
      </c>
      <c r="AW35" s="57">
        <f>'BAR BB| Open rates'!AW35*0.87*0.85+25</f>
        <v>38331.1</v>
      </c>
      <c r="AX35" s="57">
        <f>'BAR BB| Open rates'!AX35*0.87*0.85+25</f>
        <v>39810.1</v>
      </c>
      <c r="AY35" s="57">
        <f>'BAR BB| Open rates'!AY35*0.87*0.85+25</f>
        <v>41067.25</v>
      </c>
      <c r="AZ35" s="57">
        <f>'BAR BB| Open rates'!AZ35*0.87*0.85+25</f>
        <v>42694.15</v>
      </c>
      <c r="BA35" s="57">
        <f>'BAR BB| Open rates'!BA35*0.87*0.85+25</f>
        <v>37591.599999999999</v>
      </c>
      <c r="BB35" s="57">
        <f>'BAR BB| Open rates'!BB35*0.87*0.85+25</f>
        <v>33894.1</v>
      </c>
      <c r="BC35" s="57">
        <f>'BAR BB| Open rates'!BC35*0.87*0.85+25</f>
        <v>34633.599999999999</v>
      </c>
      <c r="BD35" s="57">
        <f>'BAR BB| Open rates'!BD35*0.87*0.85+25</f>
        <v>33894.1</v>
      </c>
      <c r="BE35" s="57">
        <f>'BAR BB| Open rates'!BE35*0.87*0.85+25</f>
        <v>34633.599999999999</v>
      </c>
      <c r="BF35" s="57">
        <f>'BAR BB| Open rates'!BF35*0.87*0.85+25</f>
        <v>33894.1</v>
      </c>
      <c r="BG35" s="57">
        <f>'BAR BB| Open rates'!BG35*0.87*0.85+25</f>
        <v>34633.599999999999</v>
      </c>
      <c r="BH35" s="57">
        <f>'BAR BB| Open rates'!BH35*0.87*0.85+25</f>
        <v>33894.1</v>
      </c>
      <c r="BI35" s="57">
        <f>'BAR BB| Open rates'!BI35*0.87*0.85+25</f>
        <v>33894.1</v>
      </c>
      <c r="BJ35" s="57">
        <f>'BAR BB| Open rates'!BJ35*0.87*0.85+25</f>
        <v>34633.599999999999</v>
      </c>
      <c r="BK35" s="57">
        <f>'BAR BB| Open rates'!BK35*0.87*0.85+25</f>
        <v>33894.1</v>
      </c>
      <c r="BL35" s="57">
        <f>'BAR BB| Open rates'!BL35*0.87*0.85+25</f>
        <v>34633.599999999999</v>
      </c>
      <c r="BM35" s="57">
        <f>'BAR BB| Open rates'!BM35*0.87*0.85+25</f>
        <v>33894.1</v>
      </c>
      <c r="BN35" s="57">
        <f>'BAR BB| Open rates'!BN35*0.87*0.85+25</f>
        <v>34633.599999999999</v>
      </c>
      <c r="BO35" s="57">
        <f>'BAR BB| Open rates'!BO35*0.87*0.85+25</f>
        <v>37369.75</v>
      </c>
      <c r="BP35" s="57">
        <f>'BAR BB| Open rates'!BP35*0.87*0.85+25</f>
        <v>38996.65</v>
      </c>
    </row>
    <row r="36" spans="1:68" s="36" customFormat="1" ht="12" customHeight="1" x14ac:dyDescent="0.2">
      <c r="A36" s="237">
        <v>3</v>
      </c>
      <c r="B36" s="57">
        <f>'BAR BB| Open rates'!B36*0.87*0.85+25</f>
        <v>41289.1</v>
      </c>
      <c r="C36" s="57">
        <f>'BAR BB| Open rates'!C36*0.87*0.85+25</f>
        <v>40549.599999999999</v>
      </c>
      <c r="D36" s="57">
        <f>'BAR BB| Open rates'!D36*0.87*0.85+25</f>
        <v>41289.1</v>
      </c>
      <c r="E36" s="57">
        <f>'BAR BB| Open rates'!E36*0.87*0.85+25</f>
        <v>40549.599999999999</v>
      </c>
      <c r="F36" s="57">
        <f>'BAR BB| Open rates'!F36*0.87*0.85+25</f>
        <v>43285.75</v>
      </c>
      <c r="G36" s="57">
        <f>'BAR BB| Open rates'!G36*0.87*0.85+25</f>
        <v>41289.1</v>
      </c>
      <c r="H36" s="57">
        <f>'BAR BB| Open rates'!H36*0.87*0.85+25</f>
        <v>55413.549999999996</v>
      </c>
      <c r="I36" s="57">
        <f>'BAR BB| Open rates'!I36*0.87*0.85+25</f>
        <v>60516.1</v>
      </c>
      <c r="J36" s="57">
        <f>'BAR BB| Open rates'!J36*0.87*0.85+25</f>
        <v>74640.55</v>
      </c>
      <c r="K36" s="57">
        <f>'BAR BB| Open rates'!K36*0.87*0.85+25</f>
        <v>57410.2</v>
      </c>
      <c r="L36" s="57">
        <f>'BAR BB| Open rates'!L36*0.87*0.85+25</f>
        <v>59037.1</v>
      </c>
      <c r="M36" s="57">
        <f>'BAR BB| Open rates'!M36*0.87*0.85+25</f>
        <v>57410.2</v>
      </c>
      <c r="N36" s="57">
        <f>'BAR BB| Open rates'!N36*0.87*0.85+25</f>
        <v>60516.1</v>
      </c>
      <c r="O36" s="57">
        <f>'BAR BB| Open rates'!O36*0.87*0.85+25</f>
        <v>61995.1</v>
      </c>
      <c r="P36" s="57">
        <f>'BAR BB| Open rates'!P36*0.87*0.85+25</f>
        <v>60516.1</v>
      </c>
      <c r="Q36" s="57">
        <f>'BAR BB| Open rates'!Q36*0.87*0.85+25</f>
        <v>61995.1</v>
      </c>
      <c r="R36" s="57">
        <f>'BAR BB| Open rates'!R36*0.87*0.85+25</f>
        <v>60516.1</v>
      </c>
      <c r="S36" s="57">
        <f>'BAR BB| Open rates'!S36*0.87*0.85+25</f>
        <v>61995.1</v>
      </c>
      <c r="T36" s="57">
        <f>'BAR BB| Open rates'!T36*0.87*0.85+25</f>
        <v>60516.1</v>
      </c>
      <c r="U36" s="57">
        <f>'BAR BB| Open rates'!U36*0.87*0.85+25</f>
        <v>61995.1</v>
      </c>
      <c r="V36" s="57">
        <f>'BAR BB| Open rates'!V36*0.87*0.85+25</f>
        <v>60516.1</v>
      </c>
      <c r="W36" s="57">
        <f>'BAR BB| Open rates'!W36*0.87*0.85+25</f>
        <v>61995.1</v>
      </c>
      <c r="X36" s="57">
        <f>'BAR BB| Open rates'!X36*0.87*0.85+25</f>
        <v>60516.1</v>
      </c>
      <c r="Y36" s="57">
        <f>'BAR BB| Open rates'!Y36*0.87*0.85+25</f>
        <v>61995.1</v>
      </c>
      <c r="Z36" s="57">
        <f>'BAR BB| Open rates'!Z36*0.87*0.85+25</f>
        <v>60516.1</v>
      </c>
      <c r="AA36" s="57">
        <f>'BAR BB| Open rates'!AA36*0.87*0.85+25</f>
        <v>61995.1</v>
      </c>
      <c r="AB36" s="57">
        <f>'BAR BB| Open rates'!AB36*0.87*0.85+25</f>
        <v>60516.1</v>
      </c>
      <c r="AC36" s="57">
        <f>'BAR BB| Open rates'!AC36*0.87*0.85+25</f>
        <v>61995.1</v>
      </c>
      <c r="AD36" s="57">
        <f>'BAR BB| Open rates'!AD36*0.87*0.85+25</f>
        <v>57410.2</v>
      </c>
      <c r="AE36" s="57">
        <f>'BAR BB| Open rates'!AE36*0.87*0.85+25</f>
        <v>59037.1</v>
      </c>
      <c r="AF36" s="57">
        <f>'BAR BB| Open rates'!AF36*0.87*0.85+25</f>
        <v>57410.2</v>
      </c>
      <c r="AG36" s="57">
        <f>'BAR BB| Open rates'!AG36*0.87*0.85+25</f>
        <v>44912.65</v>
      </c>
      <c r="AH36" s="57">
        <f>'BAR BB| Open rates'!AH36*0.87*0.85+25</f>
        <v>44912.65</v>
      </c>
      <c r="AI36" s="57">
        <f>'BAR BB| Open rates'!AI36*0.87*0.85+25</f>
        <v>43285.75</v>
      </c>
      <c r="AJ36" s="57">
        <f>'BAR BB| Open rates'!AJ36*0.87*0.85+25</f>
        <v>44912.65</v>
      </c>
      <c r="AK36" s="57">
        <f>'BAR BB| Open rates'!AK36*0.87*0.85+25</f>
        <v>43285.75</v>
      </c>
      <c r="AL36" s="57">
        <f>'BAR BB| Open rates'!AL36*0.87*0.85+25</f>
        <v>44912.65</v>
      </c>
      <c r="AM36" s="57">
        <f>'BAR BB| Open rates'!AM36*0.87*0.85+25</f>
        <v>43285.75</v>
      </c>
      <c r="AN36" s="57">
        <f>'BAR BB| Open rates'!AN36*0.87*0.85+25</f>
        <v>44912.65</v>
      </c>
      <c r="AO36" s="57">
        <f>'BAR BB| Open rates'!AO36*0.87*0.85+25</f>
        <v>43285.75</v>
      </c>
      <c r="AP36" s="57">
        <f>'BAR BB| Open rates'!AP36*0.87*0.85+25</f>
        <v>42028.6</v>
      </c>
      <c r="AQ36" s="57">
        <f>'BAR BB| Open rates'!AQ36*0.87*0.85+25</f>
        <v>40549.599999999999</v>
      </c>
      <c r="AR36" s="57">
        <f>'BAR BB| Open rates'!AR36*0.87*0.85+25</f>
        <v>42028.6</v>
      </c>
      <c r="AS36" s="57">
        <f>'BAR BB| Open rates'!AS36*0.87*0.85+25</f>
        <v>40549.599999999999</v>
      </c>
      <c r="AT36" s="57">
        <f>'BAR BB| Open rates'!AT36*0.87*0.85+25</f>
        <v>42028.6</v>
      </c>
      <c r="AU36" s="57">
        <f>'BAR BB| Open rates'!AU36*0.87*0.85+25</f>
        <v>40549.599999999999</v>
      </c>
      <c r="AV36" s="57">
        <f>'BAR BB| Open rates'!AV36*0.87*0.85+25</f>
        <v>42028.6</v>
      </c>
      <c r="AW36" s="57">
        <f>'BAR BB| Open rates'!AW36*0.87*0.85+25</f>
        <v>40549.599999999999</v>
      </c>
      <c r="AX36" s="57">
        <f>'BAR BB| Open rates'!AX36*0.87*0.85+25</f>
        <v>42028.6</v>
      </c>
      <c r="AY36" s="57">
        <f>'BAR BB| Open rates'!AY36*0.87*0.85+25</f>
        <v>43285.75</v>
      </c>
      <c r="AZ36" s="57">
        <f>'BAR BB| Open rates'!AZ36*0.87*0.85+25</f>
        <v>44912.65</v>
      </c>
      <c r="BA36" s="57">
        <f>'BAR BB| Open rates'!BA36*0.87*0.85+25</f>
        <v>39810.1</v>
      </c>
      <c r="BB36" s="57">
        <f>'BAR BB| Open rates'!BB36*0.87*0.85+25</f>
        <v>36112.6</v>
      </c>
      <c r="BC36" s="57">
        <f>'BAR BB| Open rates'!BC36*0.87*0.85+25</f>
        <v>36852.1</v>
      </c>
      <c r="BD36" s="57">
        <f>'BAR BB| Open rates'!BD36*0.87*0.85+25</f>
        <v>36112.6</v>
      </c>
      <c r="BE36" s="57">
        <f>'BAR BB| Open rates'!BE36*0.87*0.85+25</f>
        <v>36852.1</v>
      </c>
      <c r="BF36" s="57">
        <f>'BAR BB| Open rates'!BF36*0.87*0.85+25</f>
        <v>36112.6</v>
      </c>
      <c r="BG36" s="57">
        <f>'BAR BB| Open rates'!BG36*0.87*0.85+25</f>
        <v>36852.1</v>
      </c>
      <c r="BH36" s="57">
        <f>'BAR BB| Open rates'!BH36*0.87*0.85+25</f>
        <v>36112.6</v>
      </c>
      <c r="BI36" s="57">
        <f>'BAR BB| Open rates'!BI36*0.87*0.85+25</f>
        <v>36112.6</v>
      </c>
      <c r="BJ36" s="57">
        <f>'BAR BB| Open rates'!BJ36*0.87*0.85+25</f>
        <v>36852.1</v>
      </c>
      <c r="BK36" s="57">
        <f>'BAR BB| Open rates'!BK36*0.87*0.85+25</f>
        <v>36112.6</v>
      </c>
      <c r="BL36" s="57">
        <f>'BAR BB| Open rates'!BL36*0.87*0.85+25</f>
        <v>36852.1</v>
      </c>
      <c r="BM36" s="57">
        <f>'BAR BB| Open rates'!BM36*0.87*0.85+25</f>
        <v>36112.6</v>
      </c>
      <c r="BN36" s="57">
        <f>'BAR BB| Open rates'!BN36*0.87*0.85+25</f>
        <v>36852.1</v>
      </c>
      <c r="BO36" s="57">
        <f>'BAR BB| Open rates'!BO36*0.87*0.85+25</f>
        <v>39588.25</v>
      </c>
      <c r="BP36" s="57">
        <f>'BAR BB| Open rates'!BP36*0.87*0.85+25</f>
        <v>41215.15</v>
      </c>
    </row>
    <row r="37" spans="1:68" s="36" customFormat="1" ht="12" customHeight="1" x14ac:dyDescent="0.2">
      <c r="A37" s="237">
        <v>4</v>
      </c>
      <c r="B37" s="57">
        <f>'BAR BB| Open rates'!B37*0.87*0.85+25</f>
        <v>43507.6</v>
      </c>
      <c r="C37" s="57">
        <f>'BAR BB| Open rates'!C37*0.87*0.85+25</f>
        <v>42768.1</v>
      </c>
      <c r="D37" s="57">
        <f>'BAR BB| Open rates'!D37*0.87*0.85+25</f>
        <v>43507.6</v>
      </c>
      <c r="E37" s="57">
        <f>'BAR BB| Open rates'!E37*0.87*0.85+25</f>
        <v>42768.1</v>
      </c>
      <c r="F37" s="57">
        <f>'BAR BB| Open rates'!F37*0.87*0.85+25</f>
        <v>45504.25</v>
      </c>
      <c r="G37" s="57">
        <f>'BAR BB| Open rates'!G37*0.87*0.85+25</f>
        <v>43507.6</v>
      </c>
      <c r="H37" s="57">
        <f>'BAR BB| Open rates'!H37*0.87*0.85+25</f>
        <v>57632.049999999996</v>
      </c>
      <c r="I37" s="57">
        <f>'BAR BB| Open rates'!I37*0.87*0.85+25</f>
        <v>62734.6</v>
      </c>
      <c r="J37" s="57">
        <f>'BAR BB| Open rates'!J37*0.87*0.85+25</f>
        <v>76859.05</v>
      </c>
      <c r="K37" s="57">
        <f>'BAR BB| Open rates'!K37*0.87*0.85+25</f>
        <v>59628.7</v>
      </c>
      <c r="L37" s="57">
        <f>'BAR BB| Open rates'!L37*0.87*0.85+25</f>
        <v>61255.6</v>
      </c>
      <c r="M37" s="57">
        <f>'BAR BB| Open rates'!M37*0.87*0.85+25</f>
        <v>59628.7</v>
      </c>
      <c r="N37" s="57">
        <f>'BAR BB| Open rates'!N37*0.87*0.85+25</f>
        <v>62734.6</v>
      </c>
      <c r="O37" s="57">
        <f>'BAR BB| Open rates'!O37*0.87*0.85+25</f>
        <v>64213.599999999999</v>
      </c>
      <c r="P37" s="57">
        <f>'BAR BB| Open rates'!P37*0.87*0.85+25</f>
        <v>62734.6</v>
      </c>
      <c r="Q37" s="57">
        <f>'BAR BB| Open rates'!Q37*0.87*0.85+25</f>
        <v>64213.599999999999</v>
      </c>
      <c r="R37" s="57">
        <f>'BAR BB| Open rates'!R37*0.87*0.85+25</f>
        <v>62734.6</v>
      </c>
      <c r="S37" s="57">
        <f>'BAR BB| Open rates'!S37*0.87*0.85+25</f>
        <v>64213.599999999999</v>
      </c>
      <c r="T37" s="57">
        <f>'BAR BB| Open rates'!T37*0.87*0.85+25</f>
        <v>62734.6</v>
      </c>
      <c r="U37" s="57">
        <f>'BAR BB| Open rates'!U37*0.87*0.85+25</f>
        <v>64213.599999999999</v>
      </c>
      <c r="V37" s="57">
        <f>'BAR BB| Open rates'!V37*0.87*0.85+25</f>
        <v>62734.6</v>
      </c>
      <c r="W37" s="57">
        <f>'BAR BB| Open rates'!W37*0.87*0.85+25</f>
        <v>64213.599999999999</v>
      </c>
      <c r="X37" s="57">
        <f>'BAR BB| Open rates'!X37*0.87*0.85+25</f>
        <v>62734.6</v>
      </c>
      <c r="Y37" s="57">
        <f>'BAR BB| Open rates'!Y37*0.87*0.85+25</f>
        <v>64213.599999999999</v>
      </c>
      <c r="Z37" s="57">
        <f>'BAR BB| Open rates'!Z37*0.87*0.85+25</f>
        <v>62734.6</v>
      </c>
      <c r="AA37" s="57">
        <f>'BAR BB| Open rates'!AA37*0.87*0.85+25</f>
        <v>64213.599999999999</v>
      </c>
      <c r="AB37" s="57">
        <f>'BAR BB| Open rates'!AB37*0.87*0.85+25</f>
        <v>62734.6</v>
      </c>
      <c r="AC37" s="57">
        <f>'BAR BB| Open rates'!AC37*0.87*0.85+25</f>
        <v>64213.599999999999</v>
      </c>
      <c r="AD37" s="57">
        <f>'BAR BB| Open rates'!AD37*0.87*0.85+25</f>
        <v>59628.7</v>
      </c>
      <c r="AE37" s="57">
        <f>'BAR BB| Open rates'!AE37*0.87*0.85+25</f>
        <v>61255.6</v>
      </c>
      <c r="AF37" s="57">
        <f>'BAR BB| Open rates'!AF37*0.87*0.85+25</f>
        <v>59628.7</v>
      </c>
      <c r="AG37" s="57">
        <f>'BAR BB| Open rates'!AG37*0.87*0.85+25</f>
        <v>47131.15</v>
      </c>
      <c r="AH37" s="57">
        <f>'BAR BB| Open rates'!AH37*0.87*0.85+25</f>
        <v>47131.15</v>
      </c>
      <c r="AI37" s="57">
        <f>'BAR BB| Open rates'!AI37*0.87*0.85+25</f>
        <v>45504.25</v>
      </c>
      <c r="AJ37" s="57">
        <f>'BAR BB| Open rates'!AJ37*0.87*0.85+25</f>
        <v>47131.15</v>
      </c>
      <c r="AK37" s="57">
        <f>'BAR BB| Open rates'!AK37*0.87*0.85+25</f>
        <v>45504.25</v>
      </c>
      <c r="AL37" s="57">
        <f>'BAR BB| Open rates'!AL37*0.87*0.85+25</f>
        <v>47131.15</v>
      </c>
      <c r="AM37" s="57">
        <f>'BAR BB| Open rates'!AM37*0.87*0.85+25</f>
        <v>45504.25</v>
      </c>
      <c r="AN37" s="57">
        <f>'BAR BB| Open rates'!AN37*0.87*0.85+25</f>
        <v>47131.15</v>
      </c>
      <c r="AO37" s="57">
        <f>'BAR BB| Open rates'!AO37*0.87*0.85+25</f>
        <v>45504.25</v>
      </c>
      <c r="AP37" s="57">
        <f>'BAR BB| Open rates'!AP37*0.87*0.85+25</f>
        <v>44247.1</v>
      </c>
      <c r="AQ37" s="57">
        <f>'BAR BB| Open rates'!AQ37*0.87*0.85+25</f>
        <v>42768.1</v>
      </c>
      <c r="AR37" s="57">
        <f>'BAR BB| Open rates'!AR37*0.87*0.85+25</f>
        <v>44247.1</v>
      </c>
      <c r="AS37" s="57">
        <f>'BAR BB| Open rates'!AS37*0.87*0.85+25</f>
        <v>42768.1</v>
      </c>
      <c r="AT37" s="57">
        <f>'BAR BB| Open rates'!AT37*0.87*0.85+25</f>
        <v>44247.1</v>
      </c>
      <c r="AU37" s="57">
        <f>'BAR BB| Open rates'!AU37*0.87*0.85+25</f>
        <v>42768.1</v>
      </c>
      <c r="AV37" s="57">
        <f>'BAR BB| Open rates'!AV37*0.87*0.85+25</f>
        <v>44247.1</v>
      </c>
      <c r="AW37" s="57">
        <f>'BAR BB| Open rates'!AW37*0.87*0.85+25</f>
        <v>42768.1</v>
      </c>
      <c r="AX37" s="57">
        <f>'BAR BB| Open rates'!AX37*0.87*0.85+25</f>
        <v>44247.1</v>
      </c>
      <c r="AY37" s="57">
        <f>'BAR BB| Open rates'!AY37*0.87*0.85+25</f>
        <v>45504.25</v>
      </c>
      <c r="AZ37" s="57">
        <f>'BAR BB| Open rates'!AZ37*0.87*0.85+25</f>
        <v>47131.15</v>
      </c>
      <c r="BA37" s="57">
        <f>'BAR BB| Open rates'!BA37*0.87*0.85+25</f>
        <v>42028.6</v>
      </c>
      <c r="BB37" s="57">
        <f>'BAR BB| Open rates'!BB37*0.87*0.85+25</f>
        <v>38331.1</v>
      </c>
      <c r="BC37" s="57">
        <f>'BAR BB| Open rates'!BC37*0.87*0.85+25</f>
        <v>39070.6</v>
      </c>
      <c r="BD37" s="57">
        <f>'BAR BB| Open rates'!BD37*0.87*0.85+25</f>
        <v>38331.1</v>
      </c>
      <c r="BE37" s="57">
        <f>'BAR BB| Open rates'!BE37*0.87*0.85+25</f>
        <v>39070.6</v>
      </c>
      <c r="BF37" s="57">
        <f>'BAR BB| Open rates'!BF37*0.87*0.85+25</f>
        <v>38331.1</v>
      </c>
      <c r="BG37" s="57">
        <f>'BAR BB| Open rates'!BG37*0.87*0.85+25</f>
        <v>39070.6</v>
      </c>
      <c r="BH37" s="57">
        <f>'BAR BB| Open rates'!BH37*0.87*0.85+25</f>
        <v>38331.1</v>
      </c>
      <c r="BI37" s="57">
        <f>'BAR BB| Open rates'!BI37*0.87*0.85+25</f>
        <v>38331.1</v>
      </c>
      <c r="BJ37" s="57">
        <f>'BAR BB| Open rates'!BJ37*0.87*0.85+25</f>
        <v>39070.6</v>
      </c>
      <c r="BK37" s="57">
        <f>'BAR BB| Open rates'!BK37*0.87*0.85+25</f>
        <v>38331.1</v>
      </c>
      <c r="BL37" s="57">
        <f>'BAR BB| Open rates'!BL37*0.87*0.85+25</f>
        <v>39070.6</v>
      </c>
      <c r="BM37" s="57">
        <f>'BAR BB| Open rates'!BM37*0.87*0.85+25</f>
        <v>38331.1</v>
      </c>
      <c r="BN37" s="57">
        <f>'BAR BB| Open rates'!BN37*0.87*0.85+25</f>
        <v>39070.6</v>
      </c>
      <c r="BO37" s="57">
        <f>'BAR BB| Open rates'!BO37*0.87*0.85+25</f>
        <v>41806.75</v>
      </c>
      <c r="BP37" s="57">
        <f>'BAR BB| Open rates'!BP37*0.87*0.85+25</f>
        <v>43433.65</v>
      </c>
    </row>
    <row r="38" spans="1:68" s="36" customFormat="1" ht="12" customHeight="1" x14ac:dyDescent="0.2">
      <c r="A38" s="237">
        <v>5</v>
      </c>
      <c r="B38" s="57">
        <f>'BAR BB| Open rates'!B38*0.87*0.85+25</f>
        <v>45726.1</v>
      </c>
      <c r="C38" s="57">
        <f>'BAR BB| Open rates'!C38*0.87*0.85+25</f>
        <v>44986.6</v>
      </c>
      <c r="D38" s="57">
        <f>'BAR BB| Open rates'!D38*0.87*0.85+25</f>
        <v>45726.1</v>
      </c>
      <c r="E38" s="57">
        <f>'BAR BB| Open rates'!E38*0.87*0.85+25</f>
        <v>44986.6</v>
      </c>
      <c r="F38" s="57">
        <f>'BAR BB| Open rates'!F38*0.87*0.85+25</f>
        <v>47722.75</v>
      </c>
      <c r="G38" s="57">
        <f>'BAR BB| Open rates'!G38*0.87*0.85+25</f>
        <v>45726.1</v>
      </c>
      <c r="H38" s="57">
        <f>'BAR BB| Open rates'!H38*0.87*0.85+25</f>
        <v>59850.549999999996</v>
      </c>
      <c r="I38" s="57">
        <f>'BAR BB| Open rates'!I38*0.87*0.85+25</f>
        <v>64953.1</v>
      </c>
      <c r="J38" s="57">
        <f>'BAR BB| Open rates'!J38*0.87*0.85+25</f>
        <v>79077.55</v>
      </c>
      <c r="K38" s="57">
        <f>'BAR BB| Open rates'!K38*0.87*0.85+25</f>
        <v>61847.199999999997</v>
      </c>
      <c r="L38" s="57">
        <f>'BAR BB| Open rates'!L38*0.87*0.85+25</f>
        <v>63474.1</v>
      </c>
      <c r="M38" s="57">
        <f>'BAR BB| Open rates'!M38*0.87*0.85+25</f>
        <v>61847.199999999997</v>
      </c>
      <c r="N38" s="57">
        <f>'BAR BB| Open rates'!N38*0.87*0.85+25</f>
        <v>64953.1</v>
      </c>
      <c r="O38" s="57">
        <f>'BAR BB| Open rates'!O38*0.87*0.85+25</f>
        <v>66432.099999999991</v>
      </c>
      <c r="P38" s="57">
        <f>'BAR BB| Open rates'!P38*0.87*0.85+25</f>
        <v>64953.1</v>
      </c>
      <c r="Q38" s="57">
        <f>'BAR BB| Open rates'!Q38*0.87*0.85+25</f>
        <v>66432.099999999991</v>
      </c>
      <c r="R38" s="57">
        <f>'BAR BB| Open rates'!R38*0.87*0.85+25</f>
        <v>64953.1</v>
      </c>
      <c r="S38" s="57">
        <f>'BAR BB| Open rates'!S38*0.87*0.85+25</f>
        <v>66432.099999999991</v>
      </c>
      <c r="T38" s="57">
        <f>'BAR BB| Open rates'!T38*0.87*0.85+25</f>
        <v>64953.1</v>
      </c>
      <c r="U38" s="57">
        <f>'BAR BB| Open rates'!U38*0.87*0.85+25</f>
        <v>66432.099999999991</v>
      </c>
      <c r="V38" s="57">
        <f>'BAR BB| Open rates'!V38*0.87*0.85+25</f>
        <v>64953.1</v>
      </c>
      <c r="W38" s="57">
        <f>'BAR BB| Open rates'!W38*0.87*0.85+25</f>
        <v>66432.099999999991</v>
      </c>
      <c r="X38" s="57">
        <f>'BAR BB| Open rates'!X38*0.87*0.85+25</f>
        <v>64953.1</v>
      </c>
      <c r="Y38" s="57">
        <f>'BAR BB| Open rates'!Y38*0.87*0.85+25</f>
        <v>66432.099999999991</v>
      </c>
      <c r="Z38" s="57">
        <f>'BAR BB| Open rates'!Z38*0.87*0.85+25</f>
        <v>64953.1</v>
      </c>
      <c r="AA38" s="57">
        <f>'BAR BB| Open rates'!AA38*0.87*0.85+25</f>
        <v>66432.099999999991</v>
      </c>
      <c r="AB38" s="57">
        <f>'BAR BB| Open rates'!AB38*0.87*0.85+25</f>
        <v>64953.1</v>
      </c>
      <c r="AC38" s="57">
        <f>'BAR BB| Open rates'!AC38*0.87*0.85+25</f>
        <v>66432.099999999991</v>
      </c>
      <c r="AD38" s="57">
        <f>'BAR BB| Open rates'!AD38*0.87*0.85+25</f>
        <v>61847.199999999997</v>
      </c>
      <c r="AE38" s="57">
        <f>'BAR BB| Open rates'!AE38*0.87*0.85+25</f>
        <v>63474.1</v>
      </c>
      <c r="AF38" s="57">
        <f>'BAR BB| Open rates'!AF38*0.87*0.85+25</f>
        <v>61847.199999999997</v>
      </c>
      <c r="AG38" s="57">
        <f>'BAR BB| Open rates'!AG38*0.87*0.85+25</f>
        <v>49349.65</v>
      </c>
      <c r="AH38" s="57">
        <f>'BAR BB| Open rates'!AH38*0.87*0.85+25</f>
        <v>49349.65</v>
      </c>
      <c r="AI38" s="57">
        <f>'BAR BB| Open rates'!AI38*0.87*0.85+25</f>
        <v>47722.75</v>
      </c>
      <c r="AJ38" s="57">
        <f>'BAR BB| Open rates'!AJ38*0.87*0.85+25</f>
        <v>49349.65</v>
      </c>
      <c r="AK38" s="57">
        <f>'BAR BB| Open rates'!AK38*0.87*0.85+25</f>
        <v>47722.75</v>
      </c>
      <c r="AL38" s="57">
        <f>'BAR BB| Open rates'!AL38*0.87*0.85+25</f>
        <v>49349.65</v>
      </c>
      <c r="AM38" s="57">
        <f>'BAR BB| Open rates'!AM38*0.87*0.85+25</f>
        <v>47722.75</v>
      </c>
      <c r="AN38" s="57">
        <f>'BAR BB| Open rates'!AN38*0.87*0.85+25</f>
        <v>49349.65</v>
      </c>
      <c r="AO38" s="57">
        <f>'BAR BB| Open rates'!AO38*0.87*0.85+25</f>
        <v>47722.75</v>
      </c>
      <c r="AP38" s="57">
        <f>'BAR BB| Open rates'!AP38*0.87*0.85+25</f>
        <v>46465.599999999999</v>
      </c>
      <c r="AQ38" s="57">
        <f>'BAR BB| Open rates'!AQ38*0.87*0.85+25</f>
        <v>44986.6</v>
      </c>
      <c r="AR38" s="57">
        <f>'BAR BB| Open rates'!AR38*0.87*0.85+25</f>
        <v>46465.599999999999</v>
      </c>
      <c r="AS38" s="57">
        <f>'BAR BB| Open rates'!AS38*0.87*0.85+25</f>
        <v>44986.6</v>
      </c>
      <c r="AT38" s="57">
        <f>'BAR BB| Open rates'!AT38*0.87*0.85+25</f>
        <v>46465.599999999999</v>
      </c>
      <c r="AU38" s="57">
        <f>'BAR BB| Open rates'!AU38*0.87*0.85+25</f>
        <v>44986.6</v>
      </c>
      <c r="AV38" s="57">
        <f>'BAR BB| Open rates'!AV38*0.87*0.85+25</f>
        <v>46465.599999999999</v>
      </c>
      <c r="AW38" s="57">
        <f>'BAR BB| Open rates'!AW38*0.87*0.85+25</f>
        <v>44986.6</v>
      </c>
      <c r="AX38" s="57">
        <f>'BAR BB| Open rates'!AX38*0.87*0.85+25</f>
        <v>46465.599999999999</v>
      </c>
      <c r="AY38" s="57">
        <f>'BAR BB| Open rates'!AY38*0.87*0.85+25</f>
        <v>47722.75</v>
      </c>
      <c r="AZ38" s="57">
        <f>'BAR BB| Open rates'!AZ38*0.87*0.85+25</f>
        <v>49349.65</v>
      </c>
      <c r="BA38" s="57">
        <f>'BAR BB| Open rates'!BA38*0.87*0.85+25</f>
        <v>44247.1</v>
      </c>
      <c r="BB38" s="57">
        <f>'BAR BB| Open rates'!BB38*0.87*0.85+25</f>
        <v>40549.599999999999</v>
      </c>
      <c r="BC38" s="57">
        <f>'BAR BB| Open rates'!BC38*0.87*0.85+25</f>
        <v>41289.1</v>
      </c>
      <c r="BD38" s="57">
        <f>'BAR BB| Open rates'!BD38*0.87*0.85+25</f>
        <v>40549.599999999999</v>
      </c>
      <c r="BE38" s="57">
        <f>'BAR BB| Open rates'!BE38*0.87*0.85+25</f>
        <v>41289.1</v>
      </c>
      <c r="BF38" s="57">
        <f>'BAR BB| Open rates'!BF38*0.87*0.85+25</f>
        <v>40549.599999999999</v>
      </c>
      <c r="BG38" s="57">
        <f>'BAR BB| Open rates'!BG38*0.87*0.85+25</f>
        <v>41289.1</v>
      </c>
      <c r="BH38" s="57">
        <f>'BAR BB| Open rates'!BH38*0.87*0.85+25</f>
        <v>40549.599999999999</v>
      </c>
      <c r="BI38" s="57">
        <f>'BAR BB| Open rates'!BI38*0.87*0.85+25</f>
        <v>40549.599999999999</v>
      </c>
      <c r="BJ38" s="57">
        <f>'BAR BB| Open rates'!BJ38*0.87*0.85+25</f>
        <v>41289.1</v>
      </c>
      <c r="BK38" s="57">
        <f>'BAR BB| Open rates'!BK38*0.87*0.85+25</f>
        <v>40549.599999999999</v>
      </c>
      <c r="BL38" s="57">
        <f>'BAR BB| Open rates'!BL38*0.87*0.85+25</f>
        <v>41289.1</v>
      </c>
      <c r="BM38" s="57">
        <f>'BAR BB| Open rates'!BM38*0.87*0.85+25</f>
        <v>40549.599999999999</v>
      </c>
      <c r="BN38" s="57">
        <f>'BAR BB| Open rates'!BN38*0.87*0.85+25</f>
        <v>41289.1</v>
      </c>
      <c r="BO38" s="57">
        <f>'BAR BB| Open rates'!BO38*0.87*0.85+25</f>
        <v>44025.25</v>
      </c>
      <c r="BP38" s="57">
        <f>'BAR BB| Open rates'!BP38*0.87*0.85+25</f>
        <v>45652.15</v>
      </c>
    </row>
    <row r="39" spans="1:68" s="36" customFormat="1" ht="12" customHeight="1" x14ac:dyDescent="0.2">
      <c r="A39" s="237">
        <v>6</v>
      </c>
      <c r="B39" s="57">
        <f>'BAR BB| Open rates'!B39*0.87*0.85+25</f>
        <v>47944.6</v>
      </c>
      <c r="C39" s="57">
        <f>'BAR BB| Open rates'!C39*0.87*0.85+25</f>
        <v>47205.1</v>
      </c>
      <c r="D39" s="57">
        <f>'BAR BB| Open rates'!D39*0.87*0.85+25</f>
        <v>47944.6</v>
      </c>
      <c r="E39" s="57">
        <f>'BAR BB| Open rates'!E39*0.87*0.85+25</f>
        <v>47205.1</v>
      </c>
      <c r="F39" s="57">
        <f>'BAR BB| Open rates'!F39*0.87*0.85+25</f>
        <v>49941.25</v>
      </c>
      <c r="G39" s="57">
        <f>'BAR BB| Open rates'!G39*0.87*0.85+25</f>
        <v>47944.6</v>
      </c>
      <c r="H39" s="57">
        <f>'BAR BB| Open rates'!H39*0.87*0.85+25</f>
        <v>62069.049999999996</v>
      </c>
      <c r="I39" s="57">
        <f>'BAR BB| Open rates'!I39*0.87*0.85+25</f>
        <v>67171.599999999991</v>
      </c>
      <c r="J39" s="57">
        <f>'BAR BB| Open rates'!J39*0.87*0.85+25</f>
        <v>81296.05</v>
      </c>
      <c r="K39" s="57">
        <f>'BAR BB| Open rates'!K39*0.87*0.85+25</f>
        <v>64065.7</v>
      </c>
      <c r="L39" s="57">
        <f>'BAR BB| Open rates'!L39*0.87*0.85+25</f>
        <v>65692.599999999991</v>
      </c>
      <c r="M39" s="57">
        <f>'BAR BB| Open rates'!M39*0.87*0.85+25</f>
        <v>64065.7</v>
      </c>
      <c r="N39" s="57">
        <f>'BAR BB| Open rates'!N39*0.87*0.85+25</f>
        <v>67171.599999999991</v>
      </c>
      <c r="O39" s="57">
        <f>'BAR BB| Open rates'!O39*0.87*0.85+25</f>
        <v>68650.599999999991</v>
      </c>
      <c r="P39" s="57">
        <f>'BAR BB| Open rates'!P39*0.87*0.85+25</f>
        <v>67171.599999999991</v>
      </c>
      <c r="Q39" s="57">
        <f>'BAR BB| Open rates'!Q39*0.87*0.85+25</f>
        <v>68650.599999999991</v>
      </c>
      <c r="R39" s="57">
        <f>'BAR BB| Open rates'!R39*0.87*0.85+25</f>
        <v>67171.599999999991</v>
      </c>
      <c r="S39" s="57">
        <f>'BAR BB| Open rates'!S39*0.87*0.85+25</f>
        <v>68650.599999999991</v>
      </c>
      <c r="T39" s="57">
        <f>'BAR BB| Open rates'!T39*0.87*0.85+25</f>
        <v>67171.599999999991</v>
      </c>
      <c r="U39" s="57">
        <f>'BAR BB| Open rates'!U39*0.87*0.85+25</f>
        <v>68650.599999999991</v>
      </c>
      <c r="V39" s="57">
        <f>'BAR BB| Open rates'!V39*0.87*0.85+25</f>
        <v>67171.599999999991</v>
      </c>
      <c r="W39" s="57">
        <f>'BAR BB| Open rates'!W39*0.87*0.85+25</f>
        <v>68650.599999999991</v>
      </c>
      <c r="X39" s="57">
        <f>'BAR BB| Open rates'!X39*0.87*0.85+25</f>
        <v>67171.599999999991</v>
      </c>
      <c r="Y39" s="57">
        <f>'BAR BB| Open rates'!Y39*0.87*0.85+25</f>
        <v>68650.599999999991</v>
      </c>
      <c r="Z39" s="57">
        <f>'BAR BB| Open rates'!Z39*0.87*0.85+25</f>
        <v>67171.599999999991</v>
      </c>
      <c r="AA39" s="57">
        <f>'BAR BB| Open rates'!AA39*0.87*0.85+25</f>
        <v>68650.599999999991</v>
      </c>
      <c r="AB39" s="57">
        <f>'BAR BB| Open rates'!AB39*0.87*0.85+25</f>
        <v>67171.599999999991</v>
      </c>
      <c r="AC39" s="57">
        <f>'BAR BB| Open rates'!AC39*0.87*0.85+25</f>
        <v>68650.599999999991</v>
      </c>
      <c r="AD39" s="57">
        <f>'BAR BB| Open rates'!AD39*0.87*0.85+25</f>
        <v>64065.7</v>
      </c>
      <c r="AE39" s="57">
        <f>'BAR BB| Open rates'!AE39*0.87*0.85+25</f>
        <v>65692.599999999991</v>
      </c>
      <c r="AF39" s="57">
        <f>'BAR BB| Open rates'!AF39*0.87*0.85+25</f>
        <v>64065.7</v>
      </c>
      <c r="AG39" s="57">
        <f>'BAR BB| Open rates'!AG39*0.87*0.85+25</f>
        <v>51568.15</v>
      </c>
      <c r="AH39" s="57">
        <f>'BAR BB| Open rates'!AH39*0.87*0.85+25</f>
        <v>51568.15</v>
      </c>
      <c r="AI39" s="57">
        <f>'BAR BB| Open rates'!AI39*0.87*0.85+25</f>
        <v>49941.25</v>
      </c>
      <c r="AJ39" s="57">
        <f>'BAR BB| Open rates'!AJ39*0.87*0.85+25</f>
        <v>51568.15</v>
      </c>
      <c r="AK39" s="57">
        <f>'BAR BB| Open rates'!AK39*0.87*0.85+25</f>
        <v>49941.25</v>
      </c>
      <c r="AL39" s="57">
        <f>'BAR BB| Open rates'!AL39*0.87*0.85+25</f>
        <v>51568.15</v>
      </c>
      <c r="AM39" s="57">
        <f>'BAR BB| Open rates'!AM39*0.87*0.85+25</f>
        <v>49941.25</v>
      </c>
      <c r="AN39" s="57">
        <f>'BAR BB| Open rates'!AN39*0.87*0.85+25</f>
        <v>51568.15</v>
      </c>
      <c r="AO39" s="57">
        <f>'BAR BB| Open rates'!AO39*0.87*0.85+25</f>
        <v>49941.25</v>
      </c>
      <c r="AP39" s="57">
        <f>'BAR BB| Open rates'!AP39*0.87*0.85+25</f>
        <v>48684.1</v>
      </c>
      <c r="AQ39" s="57">
        <f>'BAR BB| Open rates'!AQ39*0.87*0.85+25</f>
        <v>47205.1</v>
      </c>
      <c r="AR39" s="57">
        <f>'BAR BB| Open rates'!AR39*0.87*0.85+25</f>
        <v>48684.1</v>
      </c>
      <c r="AS39" s="57">
        <f>'BAR BB| Open rates'!AS39*0.87*0.85+25</f>
        <v>47205.1</v>
      </c>
      <c r="AT39" s="57">
        <f>'BAR BB| Open rates'!AT39*0.87*0.85+25</f>
        <v>48684.1</v>
      </c>
      <c r="AU39" s="57">
        <f>'BAR BB| Open rates'!AU39*0.87*0.85+25</f>
        <v>47205.1</v>
      </c>
      <c r="AV39" s="57">
        <f>'BAR BB| Open rates'!AV39*0.87*0.85+25</f>
        <v>48684.1</v>
      </c>
      <c r="AW39" s="57">
        <f>'BAR BB| Open rates'!AW39*0.87*0.85+25</f>
        <v>47205.1</v>
      </c>
      <c r="AX39" s="57">
        <f>'BAR BB| Open rates'!AX39*0.87*0.85+25</f>
        <v>48684.1</v>
      </c>
      <c r="AY39" s="57">
        <f>'BAR BB| Open rates'!AY39*0.87*0.85+25</f>
        <v>49941.25</v>
      </c>
      <c r="AZ39" s="57">
        <f>'BAR BB| Open rates'!AZ39*0.87*0.85+25</f>
        <v>51568.15</v>
      </c>
      <c r="BA39" s="57">
        <f>'BAR BB| Open rates'!BA39*0.87*0.85+25</f>
        <v>46465.599999999999</v>
      </c>
      <c r="BB39" s="57">
        <f>'BAR BB| Open rates'!BB39*0.87*0.85+25</f>
        <v>42768.1</v>
      </c>
      <c r="BC39" s="57">
        <f>'BAR BB| Open rates'!BC39*0.87*0.85+25</f>
        <v>43507.6</v>
      </c>
      <c r="BD39" s="57">
        <f>'BAR BB| Open rates'!BD39*0.87*0.85+25</f>
        <v>42768.1</v>
      </c>
      <c r="BE39" s="57">
        <f>'BAR BB| Open rates'!BE39*0.87*0.85+25</f>
        <v>43507.6</v>
      </c>
      <c r="BF39" s="57">
        <f>'BAR BB| Open rates'!BF39*0.87*0.85+25</f>
        <v>42768.1</v>
      </c>
      <c r="BG39" s="57">
        <f>'BAR BB| Open rates'!BG39*0.87*0.85+25</f>
        <v>43507.6</v>
      </c>
      <c r="BH39" s="57">
        <f>'BAR BB| Open rates'!BH39*0.87*0.85+25</f>
        <v>42768.1</v>
      </c>
      <c r="BI39" s="57">
        <f>'BAR BB| Open rates'!BI39*0.87*0.85+25</f>
        <v>42768.1</v>
      </c>
      <c r="BJ39" s="57">
        <f>'BAR BB| Open rates'!BJ39*0.87*0.85+25</f>
        <v>43507.6</v>
      </c>
      <c r="BK39" s="57">
        <f>'BAR BB| Open rates'!BK39*0.87*0.85+25</f>
        <v>42768.1</v>
      </c>
      <c r="BL39" s="57">
        <f>'BAR BB| Open rates'!BL39*0.87*0.85+25</f>
        <v>43507.6</v>
      </c>
      <c r="BM39" s="57">
        <f>'BAR BB| Open rates'!BM39*0.87*0.85+25</f>
        <v>42768.1</v>
      </c>
      <c r="BN39" s="57">
        <f>'BAR BB| Open rates'!BN39*0.87*0.85+25</f>
        <v>43507.6</v>
      </c>
      <c r="BO39" s="57">
        <f>'BAR BB| Open rates'!BO39*0.87*0.85+25</f>
        <v>46243.75</v>
      </c>
      <c r="BP39" s="57">
        <f>'BAR BB| Open rates'!BP39*0.87*0.85+25</f>
        <v>47870.65</v>
      </c>
    </row>
    <row r="40" spans="1:68" s="36" customFormat="1" ht="12" customHeight="1" x14ac:dyDescent="0.2">
      <c r="A40" s="89"/>
    </row>
    <row r="41" spans="1:68" s="33" customFormat="1" x14ac:dyDescent="0.2">
      <c r="A41" s="89"/>
    </row>
    <row r="42" spans="1:68" s="33" customFormat="1" x14ac:dyDescent="0.2">
      <c r="A42" s="369" t="s">
        <v>172</v>
      </c>
    </row>
    <row r="43" spans="1:68" s="33" customFormat="1" x14ac:dyDescent="0.2">
      <c r="A43" s="369"/>
    </row>
    <row r="44" spans="1:68" s="31" customFormat="1" ht="13.5" customHeight="1" x14ac:dyDescent="0.2"/>
    <row r="45" spans="1:68" s="6" customFormat="1" ht="12.75" customHeight="1" x14ac:dyDescent="0.2">
      <c r="A45" s="174" t="s">
        <v>74</v>
      </c>
    </row>
    <row r="46" spans="1:68" s="6" customFormat="1" ht="12.75" customHeight="1" x14ac:dyDescent="0.2">
      <c r="A46" s="172" t="s">
        <v>75</v>
      </c>
    </row>
    <row r="47" spans="1:68" s="6" customFormat="1" ht="21" customHeight="1" x14ac:dyDescent="0.2">
      <c r="A47" s="279" t="s">
        <v>371</v>
      </c>
    </row>
    <row r="48" spans="1:68"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6" customFormat="1" ht="21" customHeight="1" x14ac:dyDescent="0.2">
      <c r="A51" s="173" t="s">
        <v>442</v>
      </c>
    </row>
    <row r="52" spans="1:1" s="36" customFormat="1" ht="21" customHeight="1" x14ac:dyDescent="0.2">
      <c r="A52" s="175" t="s">
        <v>79</v>
      </c>
    </row>
    <row r="53" spans="1:1" s="36" customFormat="1" ht="21" customHeight="1" x14ac:dyDescent="0.2">
      <c r="A53" s="175" t="s">
        <v>187</v>
      </c>
    </row>
    <row r="54" spans="1:1" s="33" customFormat="1" x14ac:dyDescent="0.2">
      <c r="A54" s="89"/>
    </row>
    <row r="55" spans="1:1" s="33" customFormat="1" x14ac:dyDescent="0.2">
      <c r="A55" s="171" t="s">
        <v>81</v>
      </c>
    </row>
    <row r="56" spans="1:1" s="33" customFormat="1" ht="108" x14ac:dyDescent="0.2">
      <c r="A56" s="176" t="s">
        <v>462</v>
      </c>
    </row>
    <row r="57" spans="1:1" s="33" customFormat="1" x14ac:dyDescent="0.2"/>
    <row r="58" spans="1:1" s="33" customFormat="1" x14ac:dyDescent="0.2">
      <c r="A58" s="171" t="s">
        <v>83</v>
      </c>
    </row>
    <row r="59" spans="1:1" s="33" customFormat="1" ht="30" customHeight="1" x14ac:dyDescent="0.2">
      <c r="A59" s="256" t="s">
        <v>436</v>
      </c>
    </row>
    <row r="60" spans="1:1" s="33" customFormat="1" ht="24" x14ac:dyDescent="0.2">
      <c r="A60" s="213" t="s">
        <v>437</v>
      </c>
    </row>
    <row r="61" spans="1:1" s="33" customFormat="1" x14ac:dyDescent="0.2"/>
    <row r="62" spans="1:1" s="33" customFormat="1" ht="24" x14ac:dyDescent="0.2">
      <c r="A62" s="262" t="s">
        <v>432</v>
      </c>
    </row>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sheetData>
  <mergeCells count="1">
    <mergeCell ref="A42:A4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BP75"/>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6.85546875" style="32" customWidth="1"/>
    <col min="2" max="16384" width="9.85546875" style="32"/>
  </cols>
  <sheetData>
    <row r="1" spans="1:68" x14ac:dyDescent="0.2">
      <c r="A1" s="63" t="s">
        <v>61</v>
      </c>
    </row>
    <row r="2" spans="1:68" x14ac:dyDescent="0.2">
      <c r="A2" s="11" t="s">
        <v>185</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57">
        <f>'BAR BB| Open rates'!B6*0.85*0.85</f>
        <v>10042.75</v>
      </c>
      <c r="C6" s="57">
        <f>'BAR BB| Open rates'!C6*0.85*0.85</f>
        <v>9320.25</v>
      </c>
      <c r="D6" s="57">
        <f>'BAR BB| Open rates'!D6*0.85*0.85</f>
        <v>10042.75</v>
      </c>
      <c r="E6" s="57">
        <f>'BAR BB| Open rates'!E6*0.85*0.85</f>
        <v>9320.25</v>
      </c>
      <c r="F6" s="57">
        <f>'BAR BB| Open rates'!F6*0.85*0.85</f>
        <v>11993.5</v>
      </c>
      <c r="G6" s="57">
        <f>'BAR BB| Open rates'!G6*0.85*0.85</f>
        <v>10042.75</v>
      </c>
      <c r="H6" s="57">
        <f>'BAR BB| Open rates'!H6*0.85*0.85</f>
        <v>10042.75</v>
      </c>
      <c r="I6" s="57">
        <f>'BAR BB| Open rates'!I6*0.85*0.85</f>
        <v>15028</v>
      </c>
      <c r="J6" s="57">
        <f>'BAR BB| Open rates'!J6*0.85*0.85</f>
        <v>28827.75</v>
      </c>
      <c r="K6" s="57">
        <f>'BAR BB| Open rates'!K6*0.85*0.85</f>
        <v>11993.5</v>
      </c>
      <c r="L6" s="57">
        <f>'BAR BB| Open rates'!L6*0.85*0.85</f>
        <v>13583</v>
      </c>
      <c r="M6" s="57">
        <f>'BAR BB| Open rates'!M6*0.85*0.85</f>
        <v>11993.5</v>
      </c>
      <c r="N6" s="57">
        <f>'BAR BB| Open rates'!N6*0.85*0.85</f>
        <v>15028</v>
      </c>
      <c r="O6" s="57">
        <f>'BAR BB| Open rates'!O6*0.85*0.85</f>
        <v>16473</v>
      </c>
      <c r="P6" s="57">
        <f>'BAR BB| Open rates'!P6*0.85*0.85</f>
        <v>15028</v>
      </c>
      <c r="Q6" s="57">
        <f>'BAR BB| Open rates'!Q6*0.85*0.85</f>
        <v>16473</v>
      </c>
      <c r="R6" s="57">
        <f>'BAR BB| Open rates'!R6*0.85*0.85</f>
        <v>15028</v>
      </c>
      <c r="S6" s="57">
        <f>'BAR BB| Open rates'!S6*0.85*0.85</f>
        <v>16473</v>
      </c>
      <c r="T6" s="57">
        <f>'BAR BB| Open rates'!T6*0.85*0.85</f>
        <v>15028</v>
      </c>
      <c r="U6" s="57">
        <f>'BAR BB| Open rates'!U6*0.85*0.85</f>
        <v>16473</v>
      </c>
      <c r="V6" s="57">
        <f>'BAR BB| Open rates'!V6*0.85*0.85</f>
        <v>15028</v>
      </c>
      <c r="W6" s="57">
        <f>'BAR BB| Open rates'!W6*0.85*0.85</f>
        <v>16473</v>
      </c>
      <c r="X6" s="57">
        <f>'BAR BB| Open rates'!X6*0.85*0.85</f>
        <v>15028</v>
      </c>
      <c r="Y6" s="57">
        <f>'BAR BB| Open rates'!Y6*0.85*0.85</f>
        <v>16473</v>
      </c>
      <c r="Z6" s="57">
        <f>'BAR BB| Open rates'!Z6*0.85*0.85</f>
        <v>15028</v>
      </c>
      <c r="AA6" s="57">
        <f>'BAR BB| Open rates'!AA6*0.85*0.85</f>
        <v>16473</v>
      </c>
      <c r="AB6" s="57">
        <f>'BAR BB| Open rates'!AB6*0.85*0.85</f>
        <v>15028</v>
      </c>
      <c r="AC6" s="57">
        <f>'BAR BB| Open rates'!AC6*0.85*0.85</f>
        <v>16473</v>
      </c>
      <c r="AD6" s="57">
        <f>'BAR BB| Open rates'!AD6*0.85*0.85</f>
        <v>11993.5</v>
      </c>
      <c r="AE6" s="57">
        <f>'BAR BB| Open rates'!AE6*0.85*0.85</f>
        <v>13583</v>
      </c>
      <c r="AF6" s="57">
        <f>'BAR BB| Open rates'!AF6*0.85*0.85</f>
        <v>11993.5</v>
      </c>
      <c r="AG6" s="57">
        <f>'BAR BB| Open rates'!AG6*0.85*0.85</f>
        <v>13583</v>
      </c>
      <c r="AH6" s="57">
        <f>'BAR BB| Open rates'!AH6*0.85*0.85</f>
        <v>13583</v>
      </c>
      <c r="AI6" s="57">
        <f>'BAR BB| Open rates'!AI6*0.85*0.85</f>
        <v>11993.5</v>
      </c>
      <c r="AJ6" s="57">
        <f>'BAR BB| Open rates'!AJ6*0.85*0.85</f>
        <v>13583</v>
      </c>
      <c r="AK6" s="57">
        <f>'BAR BB| Open rates'!AK6*0.85*0.85</f>
        <v>11993.5</v>
      </c>
      <c r="AL6" s="57">
        <f>'BAR BB| Open rates'!AL6*0.85*0.85</f>
        <v>13583</v>
      </c>
      <c r="AM6" s="57">
        <f>'BAR BB| Open rates'!AM6*0.85*0.85</f>
        <v>11993.5</v>
      </c>
      <c r="AN6" s="57">
        <f>'BAR BB| Open rates'!AN6*0.85*0.85</f>
        <v>13583</v>
      </c>
      <c r="AO6" s="57">
        <f>'BAR BB| Open rates'!AO6*0.85*0.85</f>
        <v>11993.5</v>
      </c>
      <c r="AP6" s="57">
        <f>'BAR BB| Open rates'!AP6*0.85*0.85</f>
        <v>10765.25</v>
      </c>
      <c r="AQ6" s="57">
        <f>'BAR BB| Open rates'!AQ6*0.85*0.85</f>
        <v>9320.25</v>
      </c>
      <c r="AR6" s="57">
        <f>'BAR BB| Open rates'!AR6*0.85*0.85</f>
        <v>10765.25</v>
      </c>
      <c r="AS6" s="57">
        <f>'BAR BB| Open rates'!AS6*0.85*0.85</f>
        <v>9320.25</v>
      </c>
      <c r="AT6" s="57">
        <f>'BAR BB| Open rates'!AT6*0.85*0.85</f>
        <v>10765.25</v>
      </c>
      <c r="AU6" s="57">
        <f>'BAR BB| Open rates'!AU6*0.85*0.85</f>
        <v>9320.25</v>
      </c>
      <c r="AV6" s="57">
        <f>'BAR BB| Open rates'!AV6*0.85*0.85</f>
        <v>10765.25</v>
      </c>
      <c r="AW6" s="57">
        <f>'BAR BB| Open rates'!AW6*0.85*0.85</f>
        <v>9320.25</v>
      </c>
      <c r="AX6" s="57">
        <f>'BAR BB| Open rates'!AX6*0.85*0.85</f>
        <v>10765.25</v>
      </c>
      <c r="AY6" s="57">
        <f>'BAR BB| Open rates'!AY6*0.85*0.85</f>
        <v>11993.5</v>
      </c>
      <c r="AZ6" s="57">
        <f>'BAR BB| Open rates'!AZ6*0.85*0.85</f>
        <v>13583</v>
      </c>
      <c r="BA6" s="57">
        <f>'BAR BB| Open rates'!BA6*0.85*0.85</f>
        <v>8597.75</v>
      </c>
      <c r="BB6" s="57">
        <f>'BAR BB| Open rates'!BB6*0.85*0.85</f>
        <v>8597.75</v>
      </c>
      <c r="BC6" s="57">
        <f>'BAR BB| Open rates'!BC6*0.85*0.85</f>
        <v>9320.25</v>
      </c>
      <c r="BD6" s="57">
        <f>'BAR BB| Open rates'!BD6*0.85*0.85</f>
        <v>8597.75</v>
      </c>
      <c r="BE6" s="57">
        <f>'BAR BB| Open rates'!BE6*0.85*0.85</f>
        <v>9320.25</v>
      </c>
      <c r="BF6" s="57">
        <f>'BAR BB| Open rates'!BF6*0.85*0.85</f>
        <v>8597.75</v>
      </c>
      <c r="BG6" s="57">
        <f>'BAR BB| Open rates'!BG6*0.85*0.85</f>
        <v>9320.25</v>
      </c>
      <c r="BH6" s="57">
        <f>'BAR BB| Open rates'!BH6*0.85*0.85</f>
        <v>8597.75</v>
      </c>
      <c r="BI6" s="57">
        <f>'BAR BB| Open rates'!BI6*0.85*0.85</f>
        <v>8597.75</v>
      </c>
      <c r="BJ6" s="57">
        <f>'BAR BB| Open rates'!BJ6*0.85*0.85</f>
        <v>9320.25</v>
      </c>
      <c r="BK6" s="57">
        <f>'BAR BB| Open rates'!BK6*0.85*0.85</f>
        <v>8597.75</v>
      </c>
      <c r="BL6" s="57">
        <f>'BAR BB| Open rates'!BL6*0.85*0.85</f>
        <v>9320.25</v>
      </c>
      <c r="BM6" s="57">
        <f>'BAR BB| Open rates'!BM6*0.85*0.85</f>
        <v>8597.75</v>
      </c>
      <c r="BN6" s="57">
        <f>'BAR BB| Open rates'!BN6*0.85*0.85</f>
        <v>9320.25</v>
      </c>
      <c r="BO6" s="57">
        <f>'BAR BB| Open rates'!BO6*0.85*0.85</f>
        <v>11993.5</v>
      </c>
      <c r="BP6" s="57">
        <f>'BAR BB| Open rates'!BP6*0.85*0.85</f>
        <v>13583</v>
      </c>
    </row>
    <row r="7" spans="1:68" s="36" customFormat="1" ht="12" customHeight="1" x14ac:dyDescent="0.2">
      <c r="A7" s="183">
        <v>2</v>
      </c>
      <c r="B7" s="57">
        <f>'BAR BB| Open rates'!B7*0.85*0.85</f>
        <v>12210.25</v>
      </c>
      <c r="C7" s="57">
        <f>'BAR BB| Open rates'!C7*0.85*0.85</f>
        <v>11487.75</v>
      </c>
      <c r="D7" s="57">
        <f>'BAR BB| Open rates'!D7*0.85*0.85</f>
        <v>12210.25</v>
      </c>
      <c r="E7" s="57">
        <f>'BAR BB| Open rates'!E7*0.85*0.85</f>
        <v>11487.75</v>
      </c>
      <c r="F7" s="57">
        <f>'BAR BB| Open rates'!F7*0.85*0.85</f>
        <v>14161</v>
      </c>
      <c r="G7" s="57">
        <f>'BAR BB| Open rates'!G7*0.85*0.85</f>
        <v>12210.25</v>
      </c>
      <c r="H7" s="57">
        <f>'BAR BB| Open rates'!H7*0.85*0.85</f>
        <v>12210.25</v>
      </c>
      <c r="I7" s="57">
        <f>'BAR BB| Open rates'!I7*0.85*0.85</f>
        <v>17195.5</v>
      </c>
      <c r="J7" s="57">
        <f>'BAR BB| Open rates'!J7*0.85*0.85</f>
        <v>30995.25</v>
      </c>
      <c r="K7" s="57">
        <f>'BAR BB| Open rates'!K7*0.85*0.85</f>
        <v>14161</v>
      </c>
      <c r="L7" s="57">
        <f>'BAR BB| Open rates'!L7*0.85*0.85</f>
        <v>15750.5</v>
      </c>
      <c r="M7" s="57">
        <f>'BAR BB| Open rates'!M7*0.85*0.85</f>
        <v>14161</v>
      </c>
      <c r="N7" s="57">
        <f>'BAR BB| Open rates'!N7*0.85*0.85</f>
        <v>17195.5</v>
      </c>
      <c r="O7" s="57">
        <f>'BAR BB| Open rates'!O7*0.85*0.85</f>
        <v>18640.5</v>
      </c>
      <c r="P7" s="57">
        <f>'BAR BB| Open rates'!P7*0.85*0.85</f>
        <v>17195.5</v>
      </c>
      <c r="Q7" s="57">
        <f>'BAR BB| Open rates'!Q7*0.85*0.85</f>
        <v>18640.5</v>
      </c>
      <c r="R7" s="57">
        <f>'BAR BB| Open rates'!R7*0.85*0.85</f>
        <v>17195.5</v>
      </c>
      <c r="S7" s="57">
        <f>'BAR BB| Open rates'!S7*0.85*0.85</f>
        <v>18640.5</v>
      </c>
      <c r="T7" s="57">
        <f>'BAR BB| Open rates'!T7*0.85*0.85</f>
        <v>17195.5</v>
      </c>
      <c r="U7" s="57">
        <f>'BAR BB| Open rates'!U7*0.85*0.85</f>
        <v>18640.5</v>
      </c>
      <c r="V7" s="57">
        <f>'BAR BB| Open rates'!V7*0.85*0.85</f>
        <v>17195.5</v>
      </c>
      <c r="W7" s="57">
        <f>'BAR BB| Open rates'!W7*0.85*0.85</f>
        <v>18640.5</v>
      </c>
      <c r="X7" s="57">
        <f>'BAR BB| Open rates'!X7*0.85*0.85</f>
        <v>17195.5</v>
      </c>
      <c r="Y7" s="57">
        <f>'BAR BB| Open rates'!Y7*0.85*0.85</f>
        <v>18640.5</v>
      </c>
      <c r="Z7" s="57">
        <f>'BAR BB| Open rates'!Z7*0.85*0.85</f>
        <v>17195.5</v>
      </c>
      <c r="AA7" s="57">
        <f>'BAR BB| Open rates'!AA7*0.85*0.85</f>
        <v>18640.5</v>
      </c>
      <c r="AB7" s="57">
        <f>'BAR BB| Open rates'!AB7*0.85*0.85</f>
        <v>17195.5</v>
      </c>
      <c r="AC7" s="57">
        <f>'BAR BB| Open rates'!AC7*0.85*0.85</f>
        <v>18640.5</v>
      </c>
      <c r="AD7" s="57">
        <f>'BAR BB| Open rates'!AD7*0.85*0.85</f>
        <v>14161</v>
      </c>
      <c r="AE7" s="57">
        <f>'BAR BB| Open rates'!AE7*0.85*0.85</f>
        <v>15750.5</v>
      </c>
      <c r="AF7" s="57">
        <f>'BAR BB| Open rates'!AF7*0.85*0.85</f>
        <v>14161</v>
      </c>
      <c r="AG7" s="57">
        <f>'BAR BB| Open rates'!AG7*0.85*0.85</f>
        <v>15750.5</v>
      </c>
      <c r="AH7" s="57">
        <f>'BAR BB| Open rates'!AH7*0.85*0.85</f>
        <v>15750.5</v>
      </c>
      <c r="AI7" s="57">
        <f>'BAR BB| Open rates'!AI7*0.85*0.85</f>
        <v>14161</v>
      </c>
      <c r="AJ7" s="57">
        <f>'BAR BB| Open rates'!AJ7*0.85*0.85</f>
        <v>15750.5</v>
      </c>
      <c r="AK7" s="57">
        <f>'BAR BB| Open rates'!AK7*0.85*0.85</f>
        <v>14161</v>
      </c>
      <c r="AL7" s="57">
        <f>'BAR BB| Open rates'!AL7*0.85*0.85</f>
        <v>15750.5</v>
      </c>
      <c r="AM7" s="57">
        <f>'BAR BB| Open rates'!AM7*0.85*0.85</f>
        <v>14161</v>
      </c>
      <c r="AN7" s="57">
        <f>'BAR BB| Open rates'!AN7*0.85*0.85</f>
        <v>15750.5</v>
      </c>
      <c r="AO7" s="57">
        <f>'BAR BB| Open rates'!AO7*0.85*0.85</f>
        <v>14161</v>
      </c>
      <c r="AP7" s="57">
        <f>'BAR BB| Open rates'!AP7*0.85*0.85</f>
        <v>12932.75</v>
      </c>
      <c r="AQ7" s="57">
        <f>'BAR BB| Open rates'!AQ7*0.85*0.85</f>
        <v>11487.75</v>
      </c>
      <c r="AR7" s="57">
        <f>'BAR BB| Open rates'!AR7*0.85*0.85</f>
        <v>12932.75</v>
      </c>
      <c r="AS7" s="57">
        <f>'BAR BB| Open rates'!AS7*0.85*0.85</f>
        <v>11487.75</v>
      </c>
      <c r="AT7" s="57">
        <f>'BAR BB| Open rates'!AT7*0.85*0.85</f>
        <v>12932.75</v>
      </c>
      <c r="AU7" s="57">
        <f>'BAR BB| Open rates'!AU7*0.85*0.85</f>
        <v>11487.75</v>
      </c>
      <c r="AV7" s="57">
        <f>'BAR BB| Open rates'!AV7*0.85*0.85</f>
        <v>12932.75</v>
      </c>
      <c r="AW7" s="57">
        <f>'BAR BB| Open rates'!AW7*0.85*0.85</f>
        <v>11487.75</v>
      </c>
      <c r="AX7" s="57">
        <f>'BAR BB| Open rates'!AX7*0.85*0.85</f>
        <v>12932.75</v>
      </c>
      <c r="AY7" s="57">
        <f>'BAR BB| Open rates'!AY7*0.85*0.85</f>
        <v>14161</v>
      </c>
      <c r="AZ7" s="57">
        <f>'BAR BB| Open rates'!AZ7*0.85*0.85</f>
        <v>15750.5</v>
      </c>
      <c r="BA7" s="57">
        <f>'BAR BB| Open rates'!BA7*0.85*0.85</f>
        <v>10765.25</v>
      </c>
      <c r="BB7" s="57">
        <f>'BAR BB| Open rates'!BB7*0.85*0.85</f>
        <v>10765.25</v>
      </c>
      <c r="BC7" s="57">
        <f>'BAR BB| Open rates'!BC7*0.85*0.85</f>
        <v>11487.75</v>
      </c>
      <c r="BD7" s="57">
        <f>'BAR BB| Open rates'!BD7*0.85*0.85</f>
        <v>10765.25</v>
      </c>
      <c r="BE7" s="57">
        <f>'BAR BB| Open rates'!BE7*0.85*0.85</f>
        <v>11487.75</v>
      </c>
      <c r="BF7" s="57">
        <f>'BAR BB| Open rates'!BF7*0.85*0.85</f>
        <v>10765.25</v>
      </c>
      <c r="BG7" s="57">
        <f>'BAR BB| Open rates'!BG7*0.85*0.85</f>
        <v>11487.75</v>
      </c>
      <c r="BH7" s="57">
        <f>'BAR BB| Open rates'!BH7*0.85*0.85</f>
        <v>10765.25</v>
      </c>
      <c r="BI7" s="57">
        <f>'BAR BB| Open rates'!BI7*0.85*0.85</f>
        <v>10765.25</v>
      </c>
      <c r="BJ7" s="57">
        <f>'BAR BB| Open rates'!BJ7*0.85*0.85</f>
        <v>11487.75</v>
      </c>
      <c r="BK7" s="57">
        <f>'BAR BB| Open rates'!BK7*0.85*0.85</f>
        <v>10765.25</v>
      </c>
      <c r="BL7" s="57">
        <f>'BAR BB| Open rates'!BL7*0.85*0.85</f>
        <v>11487.75</v>
      </c>
      <c r="BM7" s="57">
        <f>'BAR BB| Open rates'!BM7*0.85*0.85</f>
        <v>10765.25</v>
      </c>
      <c r="BN7" s="57">
        <f>'BAR BB| Open rates'!BN7*0.85*0.85</f>
        <v>11487.75</v>
      </c>
      <c r="BO7" s="57">
        <f>'BAR BB| Open rates'!BO7*0.85*0.85</f>
        <v>14161</v>
      </c>
      <c r="BP7" s="57">
        <f>'BAR BB| Open rates'!BP7*0.85*0.85</f>
        <v>15750.5</v>
      </c>
    </row>
    <row r="8" spans="1:68"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row>
    <row r="9" spans="1:68" s="36" customFormat="1" ht="12" customHeight="1" x14ac:dyDescent="0.2">
      <c r="A9" s="237">
        <v>1</v>
      </c>
      <c r="B9" s="57">
        <f>'BAR BB| Open rates'!B9*0.85*0.85</f>
        <v>11487.75</v>
      </c>
      <c r="C9" s="57">
        <f>'BAR BB| Open rates'!C9*0.85*0.85</f>
        <v>10765.25</v>
      </c>
      <c r="D9" s="57">
        <f>'BAR BB| Open rates'!D9*0.85*0.85</f>
        <v>11487.75</v>
      </c>
      <c r="E9" s="57">
        <f>'BAR BB| Open rates'!E9*0.85*0.85</f>
        <v>10765.25</v>
      </c>
      <c r="F9" s="57">
        <f>'BAR BB| Open rates'!F9*0.85*0.85</f>
        <v>13438.5</v>
      </c>
      <c r="G9" s="57">
        <f>'BAR BB| Open rates'!G9*0.85*0.85</f>
        <v>11487.75</v>
      </c>
      <c r="H9" s="57">
        <f>'BAR BB| Open rates'!H9*0.85*0.85</f>
        <v>12210.25</v>
      </c>
      <c r="I9" s="57">
        <f>'BAR BB| Open rates'!I9*0.85*0.85</f>
        <v>17195.5</v>
      </c>
      <c r="J9" s="57">
        <f>'BAR BB| Open rates'!J9*0.85*0.85</f>
        <v>30995.25</v>
      </c>
      <c r="K9" s="57">
        <f>'BAR BB| Open rates'!K9*0.85*0.85</f>
        <v>14161</v>
      </c>
      <c r="L9" s="57">
        <f>'BAR BB| Open rates'!L9*0.85*0.85</f>
        <v>15750.5</v>
      </c>
      <c r="M9" s="57">
        <f>'BAR BB| Open rates'!M9*0.85*0.85</f>
        <v>14161</v>
      </c>
      <c r="N9" s="57">
        <f>'BAR BB| Open rates'!N9*0.85*0.85</f>
        <v>17195.5</v>
      </c>
      <c r="O9" s="57">
        <f>'BAR BB| Open rates'!O9*0.85*0.85</f>
        <v>18640.5</v>
      </c>
      <c r="P9" s="57">
        <f>'BAR BB| Open rates'!P9*0.85*0.85</f>
        <v>17195.5</v>
      </c>
      <c r="Q9" s="57">
        <f>'BAR BB| Open rates'!Q9*0.85*0.85</f>
        <v>18640.5</v>
      </c>
      <c r="R9" s="57">
        <f>'BAR BB| Open rates'!R9*0.85*0.85</f>
        <v>17195.5</v>
      </c>
      <c r="S9" s="57">
        <f>'BAR BB| Open rates'!S9*0.85*0.85</f>
        <v>18640.5</v>
      </c>
      <c r="T9" s="57">
        <f>'BAR BB| Open rates'!T9*0.85*0.85</f>
        <v>17195.5</v>
      </c>
      <c r="U9" s="57">
        <f>'BAR BB| Open rates'!U9*0.85*0.85</f>
        <v>18640.5</v>
      </c>
      <c r="V9" s="57">
        <f>'BAR BB| Open rates'!V9*0.85*0.85</f>
        <v>17195.5</v>
      </c>
      <c r="W9" s="57">
        <f>'BAR BB| Open rates'!W9*0.85*0.85</f>
        <v>18640.5</v>
      </c>
      <c r="X9" s="57">
        <f>'BAR BB| Open rates'!X9*0.85*0.85</f>
        <v>17195.5</v>
      </c>
      <c r="Y9" s="57">
        <f>'BAR BB| Open rates'!Y9*0.85*0.85</f>
        <v>18640.5</v>
      </c>
      <c r="Z9" s="57">
        <f>'BAR BB| Open rates'!Z9*0.85*0.85</f>
        <v>17195.5</v>
      </c>
      <c r="AA9" s="57">
        <f>'BAR BB| Open rates'!AA9*0.85*0.85</f>
        <v>18640.5</v>
      </c>
      <c r="AB9" s="57">
        <f>'BAR BB| Open rates'!AB9*0.85*0.85</f>
        <v>17195.5</v>
      </c>
      <c r="AC9" s="57">
        <f>'BAR BB| Open rates'!AC9*0.85*0.85</f>
        <v>18640.5</v>
      </c>
      <c r="AD9" s="57">
        <f>'BAR BB| Open rates'!AD9*0.85*0.85</f>
        <v>14161</v>
      </c>
      <c r="AE9" s="57">
        <f>'BAR BB| Open rates'!AE9*0.85*0.85</f>
        <v>15750.5</v>
      </c>
      <c r="AF9" s="57">
        <f>'BAR BB| Open rates'!AF9*0.85*0.85</f>
        <v>14161</v>
      </c>
      <c r="AG9" s="57">
        <f>'BAR BB| Open rates'!AG9*0.85*0.85</f>
        <v>15750.5</v>
      </c>
      <c r="AH9" s="57">
        <f>'BAR BB| Open rates'!AH9*0.85*0.85</f>
        <v>15750.5</v>
      </c>
      <c r="AI9" s="57">
        <f>'BAR BB| Open rates'!AI9*0.85*0.85</f>
        <v>14161</v>
      </c>
      <c r="AJ9" s="57">
        <f>'BAR BB| Open rates'!AJ9*0.85*0.85</f>
        <v>15750.5</v>
      </c>
      <c r="AK9" s="57">
        <f>'BAR BB| Open rates'!AK9*0.85*0.85</f>
        <v>14161</v>
      </c>
      <c r="AL9" s="57">
        <f>'BAR BB| Open rates'!AL9*0.85*0.85</f>
        <v>15750.5</v>
      </c>
      <c r="AM9" s="57">
        <f>'BAR BB| Open rates'!AM9*0.85*0.85</f>
        <v>14161</v>
      </c>
      <c r="AN9" s="57">
        <f>'BAR BB| Open rates'!AN9*0.85*0.85</f>
        <v>15750.5</v>
      </c>
      <c r="AO9" s="57">
        <f>'BAR BB| Open rates'!AO9*0.85*0.85</f>
        <v>14161</v>
      </c>
      <c r="AP9" s="57">
        <f>'BAR BB| Open rates'!AP9*0.85*0.85</f>
        <v>12932.75</v>
      </c>
      <c r="AQ9" s="57">
        <f>'BAR BB| Open rates'!AQ9*0.85*0.85</f>
        <v>11487.75</v>
      </c>
      <c r="AR9" s="57">
        <f>'BAR BB| Open rates'!AR9*0.85*0.85</f>
        <v>12932.75</v>
      </c>
      <c r="AS9" s="57">
        <f>'BAR BB| Open rates'!AS9*0.85*0.85</f>
        <v>11487.75</v>
      </c>
      <c r="AT9" s="57">
        <f>'BAR BB| Open rates'!AT9*0.85*0.85</f>
        <v>12932.75</v>
      </c>
      <c r="AU9" s="57">
        <f>'BAR BB| Open rates'!AU9*0.85*0.85</f>
        <v>11487.75</v>
      </c>
      <c r="AV9" s="57">
        <f>'BAR BB| Open rates'!AV9*0.85*0.85</f>
        <v>12932.75</v>
      </c>
      <c r="AW9" s="57">
        <f>'BAR BB| Open rates'!AW9*0.85*0.85</f>
        <v>11487.75</v>
      </c>
      <c r="AX9" s="57">
        <f>'BAR BB| Open rates'!AX9*0.85*0.85</f>
        <v>12932.75</v>
      </c>
      <c r="AY9" s="57">
        <f>'BAR BB| Open rates'!AY9*0.85*0.85</f>
        <v>14161</v>
      </c>
      <c r="AZ9" s="57">
        <f>'BAR BB| Open rates'!AZ9*0.85*0.85</f>
        <v>15750.5</v>
      </c>
      <c r="BA9" s="57">
        <f>'BAR BB| Open rates'!BA9*0.85*0.85</f>
        <v>10765.25</v>
      </c>
      <c r="BB9" s="57">
        <f>'BAR BB| Open rates'!BB9*0.85*0.85</f>
        <v>10042.75</v>
      </c>
      <c r="BC9" s="57">
        <f>'BAR BB| Open rates'!BC9*0.85*0.85</f>
        <v>10765.25</v>
      </c>
      <c r="BD9" s="57">
        <f>'BAR BB| Open rates'!BD9*0.85*0.85</f>
        <v>10042.75</v>
      </c>
      <c r="BE9" s="57">
        <f>'BAR BB| Open rates'!BE9*0.85*0.85</f>
        <v>10765.25</v>
      </c>
      <c r="BF9" s="57">
        <f>'BAR BB| Open rates'!BF9*0.85*0.85</f>
        <v>10042.75</v>
      </c>
      <c r="BG9" s="57">
        <f>'BAR BB| Open rates'!BG9*0.85*0.85</f>
        <v>10765.25</v>
      </c>
      <c r="BH9" s="57">
        <f>'BAR BB| Open rates'!BH9*0.85*0.85</f>
        <v>10042.75</v>
      </c>
      <c r="BI9" s="57">
        <f>'BAR BB| Open rates'!BI9*0.85*0.85</f>
        <v>10042.75</v>
      </c>
      <c r="BJ9" s="57">
        <f>'BAR BB| Open rates'!BJ9*0.85*0.85</f>
        <v>10765.25</v>
      </c>
      <c r="BK9" s="57">
        <f>'BAR BB| Open rates'!BK9*0.85*0.85</f>
        <v>10042.75</v>
      </c>
      <c r="BL9" s="57">
        <f>'BAR BB| Open rates'!BL9*0.85*0.85</f>
        <v>10765.25</v>
      </c>
      <c r="BM9" s="57">
        <f>'BAR BB| Open rates'!BM9*0.85*0.85</f>
        <v>10042.75</v>
      </c>
      <c r="BN9" s="57">
        <f>'BAR BB| Open rates'!BN9*0.85*0.85</f>
        <v>10765.25</v>
      </c>
      <c r="BO9" s="57">
        <f>'BAR BB| Open rates'!BO9*0.85*0.85</f>
        <v>13438.5</v>
      </c>
      <c r="BP9" s="57">
        <f>'BAR BB| Open rates'!BP9*0.85*0.85</f>
        <v>15028</v>
      </c>
    </row>
    <row r="10" spans="1:68" s="36" customFormat="1" ht="12" customHeight="1" x14ac:dyDescent="0.2">
      <c r="A10" s="237">
        <v>2</v>
      </c>
      <c r="B10" s="57">
        <f>'BAR BB| Open rates'!B10*0.85*0.85</f>
        <v>13655.25</v>
      </c>
      <c r="C10" s="57">
        <f>'BAR BB| Open rates'!C10*0.85*0.85</f>
        <v>12932.75</v>
      </c>
      <c r="D10" s="57">
        <f>'BAR BB| Open rates'!D10*0.85*0.85</f>
        <v>13655.25</v>
      </c>
      <c r="E10" s="57">
        <f>'BAR BB| Open rates'!E10*0.85*0.85</f>
        <v>12932.75</v>
      </c>
      <c r="F10" s="57">
        <f>'BAR BB| Open rates'!F10*0.85*0.85</f>
        <v>15606</v>
      </c>
      <c r="G10" s="57">
        <f>'BAR BB| Open rates'!G10*0.85*0.85</f>
        <v>13655.25</v>
      </c>
      <c r="H10" s="57">
        <f>'BAR BB| Open rates'!H10*0.85*0.85</f>
        <v>14377.75</v>
      </c>
      <c r="I10" s="57">
        <f>'BAR BB| Open rates'!I10*0.85*0.85</f>
        <v>19363</v>
      </c>
      <c r="J10" s="57">
        <f>'BAR BB| Open rates'!J10*0.85*0.85</f>
        <v>33162.75</v>
      </c>
      <c r="K10" s="57">
        <f>'BAR BB| Open rates'!K10*0.85*0.85</f>
        <v>16328.5</v>
      </c>
      <c r="L10" s="57">
        <f>'BAR BB| Open rates'!L10*0.85*0.85</f>
        <v>17918</v>
      </c>
      <c r="M10" s="57">
        <f>'BAR BB| Open rates'!M10*0.85*0.85</f>
        <v>16328.5</v>
      </c>
      <c r="N10" s="57">
        <f>'BAR BB| Open rates'!N10*0.85*0.85</f>
        <v>19363</v>
      </c>
      <c r="O10" s="57">
        <f>'BAR BB| Open rates'!O10*0.85*0.85</f>
        <v>20808</v>
      </c>
      <c r="P10" s="57">
        <f>'BAR BB| Open rates'!P10*0.85*0.85</f>
        <v>19363</v>
      </c>
      <c r="Q10" s="57">
        <f>'BAR BB| Open rates'!Q10*0.85*0.85</f>
        <v>20808</v>
      </c>
      <c r="R10" s="57">
        <f>'BAR BB| Open rates'!R10*0.85*0.85</f>
        <v>19363</v>
      </c>
      <c r="S10" s="57">
        <f>'BAR BB| Open rates'!S10*0.85*0.85</f>
        <v>20808</v>
      </c>
      <c r="T10" s="57">
        <f>'BAR BB| Open rates'!T10*0.85*0.85</f>
        <v>19363</v>
      </c>
      <c r="U10" s="57">
        <f>'BAR BB| Open rates'!U10*0.85*0.85</f>
        <v>20808</v>
      </c>
      <c r="V10" s="57">
        <f>'BAR BB| Open rates'!V10*0.85*0.85</f>
        <v>19363</v>
      </c>
      <c r="W10" s="57">
        <f>'BAR BB| Open rates'!W10*0.85*0.85</f>
        <v>20808</v>
      </c>
      <c r="X10" s="57">
        <f>'BAR BB| Open rates'!X10*0.85*0.85</f>
        <v>19363</v>
      </c>
      <c r="Y10" s="57">
        <f>'BAR BB| Open rates'!Y10*0.85*0.85</f>
        <v>20808</v>
      </c>
      <c r="Z10" s="57">
        <f>'BAR BB| Open rates'!Z10*0.85*0.85</f>
        <v>19363</v>
      </c>
      <c r="AA10" s="57">
        <f>'BAR BB| Open rates'!AA10*0.85*0.85</f>
        <v>20808</v>
      </c>
      <c r="AB10" s="57">
        <f>'BAR BB| Open rates'!AB10*0.85*0.85</f>
        <v>19363</v>
      </c>
      <c r="AC10" s="57">
        <f>'BAR BB| Open rates'!AC10*0.85*0.85</f>
        <v>20808</v>
      </c>
      <c r="AD10" s="57">
        <f>'BAR BB| Open rates'!AD10*0.85*0.85</f>
        <v>16328.5</v>
      </c>
      <c r="AE10" s="57">
        <f>'BAR BB| Open rates'!AE10*0.85*0.85</f>
        <v>17918</v>
      </c>
      <c r="AF10" s="57">
        <f>'BAR BB| Open rates'!AF10*0.85*0.85</f>
        <v>16328.5</v>
      </c>
      <c r="AG10" s="57">
        <f>'BAR BB| Open rates'!AG10*0.85*0.85</f>
        <v>17918</v>
      </c>
      <c r="AH10" s="57">
        <f>'BAR BB| Open rates'!AH10*0.85*0.85</f>
        <v>17918</v>
      </c>
      <c r="AI10" s="57">
        <f>'BAR BB| Open rates'!AI10*0.85*0.85</f>
        <v>16328.5</v>
      </c>
      <c r="AJ10" s="57">
        <f>'BAR BB| Open rates'!AJ10*0.85*0.85</f>
        <v>17918</v>
      </c>
      <c r="AK10" s="57">
        <f>'BAR BB| Open rates'!AK10*0.85*0.85</f>
        <v>16328.5</v>
      </c>
      <c r="AL10" s="57">
        <f>'BAR BB| Open rates'!AL10*0.85*0.85</f>
        <v>17918</v>
      </c>
      <c r="AM10" s="57">
        <f>'BAR BB| Open rates'!AM10*0.85*0.85</f>
        <v>16328.5</v>
      </c>
      <c r="AN10" s="57">
        <f>'BAR BB| Open rates'!AN10*0.85*0.85</f>
        <v>17918</v>
      </c>
      <c r="AO10" s="57">
        <f>'BAR BB| Open rates'!AO10*0.85*0.85</f>
        <v>16328.5</v>
      </c>
      <c r="AP10" s="57">
        <f>'BAR BB| Open rates'!AP10*0.85*0.85</f>
        <v>15100.25</v>
      </c>
      <c r="AQ10" s="57">
        <f>'BAR BB| Open rates'!AQ10*0.85*0.85</f>
        <v>13655.25</v>
      </c>
      <c r="AR10" s="57">
        <f>'BAR BB| Open rates'!AR10*0.85*0.85</f>
        <v>15100.25</v>
      </c>
      <c r="AS10" s="57">
        <f>'BAR BB| Open rates'!AS10*0.85*0.85</f>
        <v>13655.25</v>
      </c>
      <c r="AT10" s="57">
        <f>'BAR BB| Open rates'!AT10*0.85*0.85</f>
        <v>15100.25</v>
      </c>
      <c r="AU10" s="57">
        <f>'BAR BB| Open rates'!AU10*0.85*0.85</f>
        <v>13655.25</v>
      </c>
      <c r="AV10" s="57">
        <f>'BAR BB| Open rates'!AV10*0.85*0.85</f>
        <v>15100.25</v>
      </c>
      <c r="AW10" s="57">
        <f>'BAR BB| Open rates'!AW10*0.85*0.85</f>
        <v>13655.25</v>
      </c>
      <c r="AX10" s="57">
        <f>'BAR BB| Open rates'!AX10*0.85*0.85</f>
        <v>15100.25</v>
      </c>
      <c r="AY10" s="57">
        <f>'BAR BB| Open rates'!AY10*0.85*0.85</f>
        <v>16328.5</v>
      </c>
      <c r="AZ10" s="57">
        <f>'BAR BB| Open rates'!AZ10*0.85*0.85</f>
        <v>17918</v>
      </c>
      <c r="BA10" s="57">
        <f>'BAR BB| Open rates'!BA10*0.85*0.85</f>
        <v>12932.75</v>
      </c>
      <c r="BB10" s="57">
        <f>'BAR BB| Open rates'!BB10*0.85*0.85</f>
        <v>12210.25</v>
      </c>
      <c r="BC10" s="57">
        <f>'BAR BB| Open rates'!BC10*0.85*0.85</f>
        <v>12932.75</v>
      </c>
      <c r="BD10" s="57">
        <f>'BAR BB| Open rates'!BD10*0.85*0.85</f>
        <v>12210.25</v>
      </c>
      <c r="BE10" s="57">
        <f>'BAR BB| Open rates'!BE10*0.85*0.85</f>
        <v>12932.75</v>
      </c>
      <c r="BF10" s="57">
        <f>'BAR BB| Open rates'!BF10*0.85*0.85</f>
        <v>12210.25</v>
      </c>
      <c r="BG10" s="57">
        <f>'BAR BB| Open rates'!BG10*0.85*0.85</f>
        <v>12932.75</v>
      </c>
      <c r="BH10" s="57">
        <f>'BAR BB| Open rates'!BH10*0.85*0.85</f>
        <v>12210.25</v>
      </c>
      <c r="BI10" s="57">
        <f>'BAR BB| Open rates'!BI10*0.85*0.85</f>
        <v>12210.25</v>
      </c>
      <c r="BJ10" s="57">
        <f>'BAR BB| Open rates'!BJ10*0.85*0.85</f>
        <v>12932.75</v>
      </c>
      <c r="BK10" s="57">
        <f>'BAR BB| Open rates'!BK10*0.85*0.85</f>
        <v>12210.25</v>
      </c>
      <c r="BL10" s="57">
        <f>'BAR BB| Open rates'!BL10*0.85*0.85</f>
        <v>12932.75</v>
      </c>
      <c r="BM10" s="57">
        <f>'BAR BB| Open rates'!BM10*0.85*0.85</f>
        <v>12210.25</v>
      </c>
      <c r="BN10" s="57">
        <f>'BAR BB| Open rates'!BN10*0.85*0.85</f>
        <v>12932.75</v>
      </c>
      <c r="BO10" s="57">
        <f>'BAR BB| Open rates'!BO10*0.85*0.85</f>
        <v>15606</v>
      </c>
      <c r="BP10" s="57">
        <f>'BAR BB| Open rates'!BP10*0.85*0.85</f>
        <v>17195.5</v>
      </c>
    </row>
    <row r="11" spans="1:68"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row>
    <row r="12" spans="1:68" s="36" customFormat="1" ht="12" customHeight="1" x14ac:dyDescent="0.2">
      <c r="A12" s="237">
        <v>1</v>
      </c>
      <c r="B12" s="57">
        <f>'BAR BB| Open rates'!B12*0.85*0.85</f>
        <v>15028</v>
      </c>
      <c r="C12" s="57">
        <f>'BAR BB| Open rates'!C12*0.85*0.85</f>
        <v>14305.5</v>
      </c>
      <c r="D12" s="57">
        <f>'BAR BB| Open rates'!D12*0.85*0.85</f>
        <v>15028</v>
      </c>
      <c r="E12" s="57">
        <f>'BAR BB| Open rates'!E12*0.85*0.85</f>
        <v>14305.5</v>
      </c>
      <c r="F12" s="57">
        <f>'BAR BB| Open rates'!F12*0.85*0.85</f>
        <v>16978.75</v>
      </c>
      <c r="G12" s="57">
        <f>'BAR BB| Open rates'!G12*0.85*0.85</f>
        <v>15028</v>
      </c>
      <c r="H12" s="57">
        <f>'BAR BB| Open rates'!H12*0.85*0.85</f>
        <v>15028</v>
      </c>
      <c r="I12" s="57">
        <f>'BAR BB| Open rates'!I12*0.85*0.85</f>
        <v>20013.25</v>
      </c>
      <c r="J12" s="57">
        <f>'BAR BB| Open rates'!J12*0.85*0.85</f>
        <v>33813</v>
      </c>
      <c r="K12" s="57">
        <f>'BAR BB| Open rates'!K12*0.85*0.85</f>
        <v>16978.75</v>
      </c>
      <c r="L12" s="57">
        <f>'BAR BB| Open rates'!L12*0.85*0.85</f>
        <v>18568.25</v>
      </c>
      <c r="M12" s="57">
        <f>'BAR BB| Open rates'!M12*0.85*0.85</f>
        <v>16978.75</v>
      </c>
      <c r="N12" s="57">
        <f>'BAR BB| Open rates'!N12*0.85*0.85</f>
        <v>20013.25</v>
      </c>
      <c r="O12" s="57">
        <f>'BAR BB| Open rates'!O12*0.85*0.85</f>
        <v>21458.25</v>
      </c>
      <c r="P12" s="57">
        <f>'BAR BB| Open rates'!P12*0.85*0.85</f>
        <v>20013.25</v>
      </c>
      <c r="Q12" s="57">
        <f>'BAR BB| Open rates'!Q12*0.85*0.85</f>
        <v>21458.25</v>
      </c>
      <c r="R12" s="57">
        <f>'BAR BB| Open rates'!R12*0.85*0.85</f>
        <v>20013.25</v>
      </c>
      <c r="S12" s="57">
        <f>'BAR BB| Open rates'!S12*0.85*0.85</f>
        <v>21458.25</v>
      </c>
      <c r="T12" s="57">
        <f>'BAR BB| Open rates'!T12*0.85*0.85</f>
        <v>20013.25</v>
      </c>
      <c r="U12" s="57">
        <f>'BAR BB| Open rates'!U12*0.85*0.85</f>
        <v>21458.25</v>
      </c>
      <c r="V12" s="57">
        <f>'BAR BB| Open rates'!V12*0.85*0.85</f>
        <v>20013.25</v>
      </c>
      <c r="W12" s="57">
        <f>'BAR BB| Open rates'!W12*0.85*0.85</f>
        <v>21458.25</v>
      </c>
      <c r="X12" s="57">
        <f>'BAR BB| Open rates'!X12*0.85*0.85</f>
        <v>20013.25</v>
      </c>
      <c r="Y12" s="57">
        <f>'BAR BB| Open rates'!Y12*0.85*0.85</f>
        <v>21458.25</v>
      </c>
      <c r="Z12" s="57">
        <f>'BAR BB| Open rates'!Z12*0.85*0.85</f>
        <v>20013.25</v>
      </c>
      <c r="AA12" s="57">
        <f>'BAR BB| Open rates'!AA12*0.85*0.85</f>
        <v>21458.25</v>
      </c>
      <c r="AB12" s="57">
        <f>'BAR BB| Open rates'!AB12*0.85*0.85</f>
        <v>20013.25</v>
      </c>
      <c r="AC12" s="57">
        <f>'BAR BB| Open rates'!AC12*0.85*0.85</f>
        <v>21458.25</v>
      </c>
      <c r="AD12" s="57">
        <f>'BAR BB| Open rates'!AD12*0.85*0.85</f>
        <v>16978.75</v>
      </c>
      <c r="AE12" s="57">
        <f>'BAR BB| Open rates'!AE12*0.85*0.85</f>
        <v>18568.25</v>
      </c>
      <c r="AF12" s="57">
        <f>'BAR BB| Open rates'!AF12*0.85*0.85</f>
        <v>16978.75</v>
      </c>
      <c r="AG12" s="57">
        <f>'BAR BB| Open rates'!AG12*0.85*0.85</f>
        <v>18568.25</v>
      </c>
      <c r="AH12" s="57">
        <f>'BAR BB| Open rates'!AH12*0.85*0.85</f>
        <v>18568.25</v>
      </c>
      <c r="AI12" s="57">
        <f>'BAR BB| Open rates'!AI12*0.85*0.85</f>
        <v>16978.75</v>
      </c>
      <c r="AJ12" s="57">
        <f>'BAR BB| Open rates'!AJ12*0.85*0.85</f>
        <v>18568.25</v>
      </c>
      <c r="AK12" s="57">
        <f>'BAR BB| Open rates'!AK12*0.85*0.85</f>
        <v>16978.75</v>
      </c>
      <c r="AL12" s="57">
        <f>'BAR BB| Open rates'!AL12*0.85*0.85</f>
        <v>18568.25</v>
      </c>
      <c r="AM12" s="57">
        <f>'BAR BB| Open rates'!AM12*0.85*0.85</f>
        <v>16978.75</v>
      </c>
      <c r="AN12" s="57">
        <f>'BAR BB| Open rates'!AN12*0.85*0.85</f>
        <v>18568.25</v>
      </c>
      <c r="AO12" s="57">
        <f>'BAR BB| Open rates'!AO12*0.85*0.85</f>
        <v>16978.75</v>
      </c>
      <c r="AP12" s="57">
        <f>'BAR BB| Open rates'!AP12*0.85*0.85</f>
        <v>15750.5</v>
      </c>
      <c r="AQ12" s="57">
        <f>'BAR BB| Open rates'!AQ12*0.85*0.85</f>
        <v>14305.5</v>
      </c>
      <c r="AR12" s="57">
        <f>'BAR BB| Open rates'!AR12*0.85*0.85</f>
        <v>15750.5</v>
      </c>
      <c r="AS12" s="57">
        <f>'BAR BB| Open rates'!AS12*0.85*0.85</f>
        <v>14305.5</v>
      </c>
      <c r="AT12" s="57">
        <f>'BAR BB| Open rates'!AT12*0.85*0.85</f>
        <v>15750.5</v>
      </c>
      <c r="AU12" s="57">
        <f>'BAR BB| Open rates'!AU12*0.85*0.85</f>
        <v>14305.5</v>
      </c>
      <c r="AV12" s="57">
        <f>'BAR BB| Open rates'!AV12*0.85*0.85</f>
        <v>15750.5</v>
      </c>
      <c r="AW12" s="57">
        <f>'BAR BB| Open rates'!AW12*0.85*0.85</f>
        <v>14305.5</v>
      </c>
      <c r="AX12" s="57">
        <f>'BAR BB| Open rates'!AX12*0.85*0.85</f>
        <v>15750.5</v>
      </c>
      <c r="AY12" s="57">
        <f>'BAR BB| Open rates'!AY12*0.85*0.85</f>
        <v>16978.75</v>
      </c>
      <c r="AZ12" s="57">
        <f>'BAR BB| Open rates'!AZ12*0.85*0.85</f>
        <v>18568.25</v>
      </c>
      <c r="BA12" s="57">
        <f>'BAR BB| Open rates'!BA12*0.85*0.85</f>
        <v>13583</v>
      </c>
      <c r="BB12" s="57">
        <f>'BAR BB| Open rates'!BB12*0.85*0.85</f>
        <v>12860.5</v>
      </c>
      <c r="BC12" s="57">
        <f>'BAR BB| Open rates'!BC12*0.85*0.85</f>
        <v>13583</v>
      </c>
      <c r="BD12" s="57">
        <f>'BAR BB| Open rates'!BD12*0.85*0.85</f>
        <v>12860.5</v>
      </c>
      <c r="BE12" s="57">
        <f>'BAR BB| Open rates'!BE12*0.85*0.85</f>
        <v>13583</v>
      </c>
      <c r="BF12" s="57">
        <f>'BAR BB| Open rates'!BF12*0.85*0.85</f>
        <v>12860.5</v>
      </c>
      <c r="BG12" s="57">
        <f>'BAR BB| Open rates'!BG12*0.85*0.85</f>
        <v>13583</v>
      </c>
      <c r="BH12" s="57">
        <f>'BAR BB| Open rates'!BH12*0.85*0.85</f>
        <v>12860.5</v>
      </c>
      <c r="BI12" s="57">
        <f>'BAR BB| Open rates'!BI12*0.85*0.85</f>
        <v>12860.5</v>
      </c>
      <c r="BJ12" s="57">
        <f>'BAR BB| Open rates'!BJ12*0.85*0.85</f>
        <v>13583</v>
      </c>
      <c r="BK12" s="57">
        <f>'BAR BB| Open rates'!BK12*0.85*0.85</f>
        <v>12860.5</v>
      </c>
      <c r="BL12" s="57">
        <f>'BAR BB| Open rates'!BL12*0.85*0.85</f>
        <v>13583</v>
      </c>
      <c r="BM12" s="57">
        <f>'BAR BB| Open rates'!BM12*0.85*0.85</f>
        <v>12860.5</v>
      </c>
      <c r="BN12" s="57">
        <f>'BAR BB| Open rates'!BN12*0.85*0.85</f>
        <v>13583</v>
      </c>
      <c r="BO12" s="57">
        <f>'BAR BB| Open rates'!BO12*0.85*0.85</f>
        <v>16256.25</v>
      </c>
      <c r="BP12" s="57">
        <f>'BAR BB| Open rates'!BP12*0.85*0.85</f>
        <v>17845.75</v>
      </c>
    </row>
    <row r="13" spans="1:68" s="36" customFormat="1" ht="12" customHeight="1" x14ac:dyDescent="0.2">
      <c r="A13" s="237">
        <v>2</v>
      </c>
      <c r="B13" s="57">
        <f>'BAR BB| Open rates'!B13*0.85*0.85</f>
        <v>17195.5</v>
      </c>
      <c r="C13" s="57">
        <f>'BAR BB| Open rates'!C13*0.85*0.85</f>
        <v>16473</v>
      </c>
      <c r="D13" s="57">
        <f>'BAR BB| Open rates'!D13*0.85*0.85</f>
        <v>17195.5</v>
      </c>
      <c r="E13" s="57">
        <f>'BAR BB| Open rates'!E13*0.85*0.85</f>
        <v>16473</v>
      </c>
      <c r="F13" s="57">
        <f>'BAR BB| Open rates'!F13*0.85*0.85</f>
        <v>19146.25</v>
      </c>
      <c r="G13" s="57">
        <f>'BAR BB| Open rates'!G13*0.85*0.85</f>
        <v>17195.5</v>
      </c>
      <c r="H13" s="57">
        <f>'BAR BB| Open rates'!H13*0.85*0.85</f>
        <v>17195.5</v>
      </c>
      <c r="I13" s="57">
        <f>'BAR BB| Open rates'!I13*0.85*0.85</f>
        <v>22180.75</v>
      </c>
      <c r="J13" s="57">
        <f>'BAR BB| Open rates'!J13*0.85*0.85</f>
        <v>35980.5</v>
      </c>
      <c r="K13" s="57">
        <f>'BAR BB| Open rates'!K13*0.85*0.85</f>
        <v>19146.25</v>
      </c>
      <c r="L13" s="57">
        <f>'BAR BB| Open rates'!L13*0.85*0.85</f>
        <v>20735.75</v>
      </c>
      <c r="M13" s="57">
        <f>'BAR BB| Open rates'!M13*0.85*0.85</f>
        <v>19146.25</v>
      </c>
      <c r="N13" s="57">
        <f>'BAR BB| Open rates'!N13*0.85*0.85</f>
        <v>22180.75</v>
      </c>
      <c r="O13" s="57">
        <f>'BAR BB| Open rates'!O13*0.85*0.85</f>
        <v>23625.75</v>
      </c>
      <c r="P13" s="57">
        <f>'BAR BB| Open rates'!P13*0.85*0.85</f>
        <v>22180.75</v>
      </c>
      <c r="Q13" s="57">
        <f>'BAR BB| Open rates'!Q13*0.85*0.85</f>
        <v>23625.75</v>
      </c>
      <c r="R13" s="57">
        <f>'BAR BB| Open rates'!R13*0.85*0.85</f>
        <v>22180.75</v>
      </c>
      <c r="S13" s="57">
        <f>'BAR BB| Open rates'!S13*0.85*0.85</f>
        <v>23625.75</v>
      </c>
      <c r="T13" s="57">
        <f>'BAR BB| Open rates'!T13*0.85*0.85</f>
        <v>22180.75</v>
      </c>
      <c r="U13" s="57">
        <f>'BAR BB| Open rates'!U13*0.85*0.85</f>
        <v>23625.75</v>
      </c>
      <c r="V13" s="57">
        <f>'BAR BB| Open rates'!V13*0.85*0.85</f>
        <v>22180.75</v>
      </c>
      <c r="W13" s="57">
        <f>'BAR BB| Open rates'!W13*0.85*0.85</f>
        <v>23625.75</v>
      </c>
      <c r="X13" s="57">
        <f>'BAR BB| Open rates'!X13*0.85*0.85</f>
        <v>22180.75</v>
      </c>
      <c r="Y13" s="57">
        <f>'BAR BB| Open rates'!Y13*0.85*0.85</f>
        <v>23625.75</v>
      </c>
      <c r="Z13" s="57">
        <f>'BAR BB| Open rates'!Z13*0.85*0.85</f>
        <v>22180.75</v>
      </c>
      <c r="AA13" s="57">
        <f>'BAR BB| Open rates'!AA13*0.85*0.85</f>
        <v>23625.75</v>
      </c>
      <c r="AB13" s="57">
        <f>'BAR BB| Open rates'!AB13*0.85*0.85</f>
        <v>22180.75</v>
      </c>
      <c r="AC13" s="57">
        <f>'BAR BB| Open rates'!AC13*0.85*0.85</f>
        <v>23625.75</v>
      </c>
      <c r="AD13" s="57">
        <f>'BAR BB| Open rates'!AD13*0.85*0.85</f>
        <v>19146.25</v>
      </c>
      <c r="AE13" s="57">
        <f>'BAR BB| Open rates'!AE13*0.85*0.85</f>
        <v>20735.75</v>
      </c>
      <c r="AF13" s="57">
        <f>'BAR BB| Open rates'!AF13*0.85*0.85</f>
        <v>19146.25</v>
      </c>
      <c r="AG13" s="57">
        <f>'BAR BB| Open rates'!AG13*0.85*0.85</f>
        <v>20735.75</v>
      </c>
      <c r="AH13" s="57">
        <f>'BAR BB| Open rates'!AH13*0.85*0.85</f>
        <v>20735.75</v>
      </c>
      <c r="AI13" s="57">
        <f>'BAR BB| Open rates'!AI13*0.85*0.85</f>
        <v>19146.25</v>
      </c>
      <c r="AJ13" s="57">
        <f>'BAR BB| Open rates'!AJ13*0.85*0.85</f>
        <v>20735.75</v>
      </c>
      <c r="AK13" s="57">
        <f>'BAR BB| Open rates'!AK13*0.85*0.85</f>
        <v>19146.25</v>
      </c>
      <c r="AL13" s="57">
        <f>'BAR BB| Open rates'!AL13*0.85*0.85</f>
        <v>20735.75</v>
      </c>
      <c r="AM13" s="57">
        <f>'BAR BB| Open rates'!AM13*0.85*0.85</f>
        <v>19146.25</v>
      </c>
      <c r="AN13" s="57">
        <f>'BAR BB| Open rates'!AN13*0.85*0.85</f>
        <v>20735.75</v>
      </c>
      <c r="AO13" s="57">
        <f>'BAR BB| Open rates'!AO13*0.85*0.85</f>
        <v>19146.25</v>
      </c>
      <c r="AP13" s="57">
        <f>'BAR BB| Open rates'!AP13*0.85*0.85</f>
        <v>17918</v>
      </c>
      <c r="AQ13" s="57">
        <f>'BAR BB| Open rates'!AQ13*0.85*0.85</f>
        <v>16473</v>
      </c>
      <c r="AR13" s="57">
        <f>'BAR BB| Open rates'!AR13*0.85*0.85</f>
        <v>17918</v>
      </c>
      <c r="AS13" s="57">
        <f>'BAR BB| Open rates'!AS13*0.85*0.85</f>
        <v>16473</v>
      </c>
      <c r="AT13" s="57">
        <f>'BAR BB| Open rates'!AT13*0.85*0.85</f>
        <v>17918</v>
      </c>
      <c r="AU13" s="57">
        <f>'BAR BB| Open rates'!AU13*0.85*0.85</f>
        <v>16473</v>
      </c>
      <c r="AV13" s="57">
        <f>'BAR BB| Open rates'!AV13*0.85*0.85</f>
        <v>17918</v>
      </c>
      <c r="AW13" s="57">
        <f>'BAR BB| Open rates'!AW13*0.85*0.85</f>
        <v>16473</v>
      </c>
      <c r="AX13" s="57">
        <f>'BAR BB| Open rates'!AX13*0.85*0.85</f>
        <v>17918</v>
      </c>
      <c r="AY13" s="57">
        <f>'BAR BB| Open rates'!AY13*0.85*0.85</f>
        <v>19146.25</v>
      </c>
      <c r="AZ13" s="57">
        <f>'BAR BB| Open rates'!AZ13*0.85*0.85</f>
        <v>20735.75</v>
      </c>
      <c r="BA13" s="57">
        <f>'BAR BB| Open rates'!BA13*0.85*0.85</f>
        <v>15750.5</v>
      </c>
      <c r="BB13" s="57">
        <f>'BAR BB| Open rates'!BB13*0.85*0.85</f>
        <v>15028</v>
      </c>
      <c r="BC13" s="57">
        <f>'BAR BB| Open rates'!BC13*0.85*0.85</f>
        <v>15750.5</v>
      </c>
      <c r="BD13" s="57">
        <f>'BAR BB| Open rates'!BD13*0.85*0.85</f>
        <v>15028</v>
      </c>
      <c r="BE13" s="57">
        <f>'BAR BB| Open rates'!BE13*0.85*0.85</f>
        <v>15750.5</v>
      </c>
      <c r="BF13" s="57">
        <f>'BAR BB| Open rates'!BF13*0.85*0.85</f>
        <v>15028</v>
      </c>
      <c r="BG13" s="57">
        <f>'BAR BB| Open rates'!BG13*0.85*0.85</f>
        <v>15750.5</v>
      </c>
      <c r="BH13" s="57">
        <f>'BAR BB| Open rates'!BH13*0.85*0.85</f>
        <v>15028</v>
      </c>
      <c r="BI13" s="57">
        <f>'BAR BB| Open rates'!BI13*0.85*0.85</f>
        <v>15028</v>
      </c>
      <c r="BJ13" s="57">
        <f>'BAR BB| Open rates'!BJ13*0.85*0.85</f>
        <v>15750.5</v>
      </c>
      <c r="BK13" s="57">
        <f>'BAR BB| Open rates'!BK13*0.85*0.85</f>
        <v>15028</v>
      </c>
      <c r="BL13" s="57">
        <f>'BAR BB| Open rates'!BL13*0.85*0.85</f>
        <v>15750.5</v>
      </c>
      <c r="BM13" s="57">
        <f>'BAR BB| Open rates'!BM13*0.85*0.85</f>
        <v>15028</v>
      </c>
      <c r="BN13" s="57">
        <f>'BAR BB| Open rates'!BN13*0.85*0.85</f>
        <v>15750.5</v>
      </c>
      <c r="BO13" s="57">
        <f>'BAR BB| Open rates'!BO13*0.85*0.85</f>
        <v>18423.75</v>
      </c>
      <c r="BP13" s="57">
        <f>'BAR BB| Open rates'!BP13*0.85*0.85</f>
        <v>20013.25</v>
      </c>
    </row>
    <row r="14" spans="1:68"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row>
    <row r="15" spans="1:68" s="36" customFormat="1" ht="12" customHeight="1" x14ac:dyDescent="0.2">
      <c r="A15" s="237">
        <v>1</v>
      </c>
      <c r="B15" s="57">
        <f>'BAR BB| Open rates'!B15*0.85*0.85</f>
        <v>19363</v>
      </c>
      <c r="C15" s="57">
        <f>'BAR BB| Open rates'!C15*0.85*0.85</f>
        <v>18640.5</v>
      </c>
      <c r="D15" s="57">
        <f>'BAR BB| Open rates'!D15*0.85*0.85</f>
        <v>19363</v>
      </c>
      <c r="E15" s="57">
        <f>'BAR BB| Open rates'!E15*0.85*0.85</f>
        <v>18640.5</v>
      </c>
      <c r="F15" s="57">
        <f>'BAR BB| Open rates'!F15*0.85*0.85</f>
        <v>21313.75</v>
      </c>
      <c r="G15" s="57">
        <f>'BAR BB| Open rates'!G15*0.85*0.85</f>
        <v>19363</v>
      </c>
      <c r="H15" s="57">
        <f>'BAR BB| Open rates'!H15*0.85*0.85</f>
        <v>22975.5</v>
      </c>
      <c r="I15" s="57">
        <f>'BAR BB| Open rates'!I15*0.85*0.85</f>
        <v>27960.75</v>
      </c>
      <c r="J15" s="57">
        <f>'BAR BB| Open rates'!J15*0.85*0.85</f>
        <v>41760.5</v>
      </c>
      <c r="K15" s="57">
        <f>'BAR BB| Open rates'!K15*0.85*0.85</f>
        <v>24926.25</v>
      </c>
      <c r="L15" s="57">
        <f>'BAR BB| Open rates'!L15*0.85*0.85</f>
        <v>26515.75</v>
      </c>
      <c r="M15" s="57">
        <f>'BAR BB| Open rates'!M15*0.85*0.85</f>
        <v>24926.25</v>
      </c>
      <c r="N15" s="57">
        <f>'BAR BB| Open rates'!N15*0.85*0.85</f>
        <v>27960.75</v>
      </c>
      <c r="O15" s="57">
        <f>'BAR BB| Open rates'!O15*0.85*0.85</f>
        <v>29405.75</v>
      </c>
      <c r="P15" s="57">
        <f>'BAR BB| Open rates'!P15*0.85*0.85</f>
        <v>27960.75</v>
      </c>
      <c r="Q15" s="57">
        <f>'BAR BB| Open rates'!Q15*0.85*0.85</f>
        <v>29405.75</v>
      </c>
      <c r="R15" s="57">
        <f>'BAR BB| Open rates'!R15*0.85*0.85</f>
        <v>27960.75</v>
      </c>
      <c r="S15" s="57">
        <f>'BAR BB| Open rates'!S15*0.85*0.85</f>
        <v>29405.75</v>
      </c>
      <c r="T15" s="57">
        <f>'BAR BB| Open rates'!T15*0.85*0.85</f>
        <v>27960.75</v>
      </c>
      <c r="U15" s="57">
        <f>'BAR BB| Open rates'!U15*0.85*0.85</f>
        <v>29405.75</v>
      </c>
      <c r="V15" s="57">
        <f>'BAR BB| Open rates'!V15*0.85*0.85</f>
        <v>27960.75</v>
      </c>
      <c r="W15" s="57">
        <f>'BAR BB| Open rates'!W15*0.85*0.85</f>
        <v>29405.75</v>
      </c>
      <c r="X15" s="57">
        <f>'BAR BB| Open rates'!X15*0.85*0.85</f>
        <v>27960.75</v>
      </c>
      <c r="Y15" s="57">
        <f>'BAR BB| Open rates'!Y15*0.85*0.85</f>
        <v>29405.75</v>
      </c>
      <c r="Z15" s="57">
        <f>'BAR BB| Open rates'!Z15*0.85*0.85</f>
        <v>27960.75</v>
      </c>
      <c r="AA15" s="57">
        <f>'BAR BB| Open rates'!AA15*0.85*0.85</f>
        <v>29405.75</v>
      </c>
      <c r="AB15" s="57">
        <f>'BAR BB| Open rates'!AB15*0.85*0.85</f>
        <v>27960.75</v>
      </c>
      <c r="AC15" s="57">
        <f>'BAR BB| Open rates'!AC15*0.85*0.85</f>
        <v>29405.75</v>
      </c>
      <c r="AD15" s="57">
        <f>'BAR BB| Open rates'!AD15*0.85*0.85</f>
        <v>24926.25</v>
      </c>
      <c r="AE15" s="57">
        <f>'BAR BB| Open rates'!AE15*0.85*0.85</f>
        <v>26515.75</v>
      </c>
      <c r="AF15" s="57">
        <f>'BAR BB| Open rates'!AF15*0.85*0.85</f>
        <v>24926.25</v>
      </c>
      <c r="AG15" s="57">
        <f>'BAR BB| Open rates'!AG15*0.85*0.85</f>
        <v>26515.75</v>
      </c>
      <c r="AH15" s="57">
        <f>'BAR BB| Open rates'!AH15*0.85*0.85</f>
        <v>26515.75</v>
      </c>
      <c r="AI15" s="57">
        <f>'BAR BB| Open rates'!AI15*0.85*0.85</f>
        <v>24926.25</v>
      </c>
      <c r="AJ15" s="57">
        <f>'BAR BB| Open rates'!AJ15*0.85*0.85</f>
        <v>26515.75</v>
      </c>
      <c r="AK15" s="57">
        <f>'BAR BB| Open rates'!AK15*0.85*0.85</f>
        <v>24926.25</v>
      </c>
      <c r="AL15" s="57">
        <f>'BAR BB| Open rates'!AL15*0.85*0.85</f>
        <v>26515.75</v>
      </c>
      <c r="AM15" s="57">
        <f>'BAR BB| Open rates'!AM15*0.85*0.85</f>
        <v>24926.25</v>
      </c>
      <c r="AN15" s="57">
        <f>'BAR BB| Open rates'!AN15*0.85*0.85</f>
        <v>26515.75</v>
      </c>
      <c r="AO15" s="57">
        <f>'BAR BB| Open rates'!AO15*0.85*0.85</f>
        <v>24926.25</v>
      </c>
      <c r="AP15" s="57">
        <f>'BAR BB| Open rates'!AP15*0.85*0.85</f>
        <v>22975.5</v>
      </c>
      <c r="AQ15" s="57">
        <f>'BAR BB| Open rates'!AQ15*0.85*0.85</f>
        <v>21530.5</v>
      </c>
      <c r="AR15" s="57">
        <f>'BAR BB| Open rates'!AR15*0.85*0.85</f>
        <v>22975.5</v>
      </c>
      <c r="AS15" s="57">
        <f>'BAR BB| Open rates'!AS15*0.85*0.85</f>
        <v>21530.5</v>
      </c>
      <c r="AT15" s="57">
        <f>'BAR BB| Open rates'!AT15*0.85*0.85</f>
        <v>22975.5</v>
      </c>
      <c r="AU15" s="57">
        <f>'BAR BB| Open rates'!AU15*0.85*0.85</f>
        <v>21530.5</v>
      </c>
      <c r="AV15" s="57">
        <f>'BAR BB| Open rates'!AV15*0.85*0.85</f>
        <v>22975.5</v>
      </c>
      <c r="AW15" s="57">
        <f>'BAR BB| Open rates'!AW15*0.85*0.85</f>
        <v>21530.5</v>
      </c>
      <c r="AX15" s="57">
        <f>'BAR BB| Open rates'!AX15*0.85*0.85</f>
        <v>22975.5</v>
      </c>
      <c r="AY15" s="57">
        <f>'BAR BB| Open rates'!AY15*0.85*0.85</f>
        <v>24203.75</v>
      </c>
      <c r="AZ15" s="57">
        <f>'BAR BB| Open rates'!AZ15*0.85*0.85</f>
        <v>25793.25</v>
      </c>
      <c r="BA15" s="57">
        <f>'BAR BB| Open rates'!BA15*0.85*0.85</f>
        <v>20808</v>
      </c>
      <c r="BB15" s="57">
        <f>'BAR BB| Open rates'!BB15*0.85*0.85</f>
        <v>19363</v>
      </c>
      <c r="BC15" s="57">
        <f>'BAR BB| Open rates'!BC15*0.85*0.85</f>
        <v>20085.5</v>
      </c>
      <c r="BD15" s="57">
        <f>'BAR BB| Open rates'!BD15*0.85*0.85</f>
        <v>19363</v>
      </c>
      <c r="BE15" s="57">
        <f>'BAR BB| Open rates'!BE15*0.85*0.85</f>
        <v>20085.5</v>
      </c>
      <c r="BF15" s="57">
        <f>'BAR BB| Open rates'!BF15*0.85*0.85</f>
        <v>19363</v>
      </c>
      <c r="BG15" s="57">
        <f>'BAR BB| Open rates'!BG15*0.85*0.85</f>
        <v>20085.5</v>
      </c>
      <c r="BH15" s="57">
        <f>'BAR BB| Open rates'!BH15*0.85*0.85</f>
        <v>19363</v>
      </c>
      <c r="BI15" s="57">
        <f>'BAR BB| Open rates'!BI15*0.85*0.85</f>
        <v>19363</v>
      </c>
      <c r="BJ15" s="57">
        <f>'BAR BB| Open rates'!BJ15*0.85*0.85</f>
        <v>20085.5</v>
      </c>
      <c r="BK15" s="57">
        <f>'BAR BB| Open rates'!BK15*0.85*0.85</f>
        <v>19363</v>
      </c>
      <c r="BL15" s="57">
        <f>'BAR BB| Open rates'!BL15*0.85*0.85</f>
        <v>20085.5</v>
      </c>
      <c r="BM15" s="57">
        <f>'BAR BB| Open rates'!BM15*0.85*0.85</f>
        <v>19363</v>
      </c>
      <c r="BN15" s="57">
        <f>'BAR BB| Open rates'!BN15*0.85*0.85</f>
        <v>20085.5</v>
      </c>
      <c r="BO15" s="57">
        <f>'BAR BB| Open rates'!BO15*0.85*0.85</f>
        <v>22758.75</v>
      </c>
      <c r="BP15" s="57">
        <f>'BAR BB| Open rates'!BP15*0.85*0.85</f>
        <v>24348.25</v>
      </c>
    </row>
    <row r="16" spans="1:68" s="36" customFormat="1" ht="12" customHeight="1" x14ac:dyDescent="0.2">
      <c r="A16" s="237">
        <v>2</v>
      </c>
      <c r="B16" s="57">
        <f>'BAR BB| Open rates'!B16*0.85*0.85</f>
        <v>21530.5</v>
      </c>
      <c r="C16" s="57">
        <f>'BAR BB| Open rates'!C16*0.85*0.85</f>
        <v>20808</v>
      </c>
      <c r="D16" s="57">
        <f>'BAR BB| Open rates'!D16*0.85*0.85</f>
        <v>21530.5</v>
      </c>
      <c r="E16" s="57">
        <f>'BAR BB| Open rates'!E16*0.85*0.85</f>
        <v>20808</v>
      </c>
      <c r="F16" s="57">
        <f>'BAR BB| Open rates'!F16*0.85*0.85</f>
        <v>23481.25</v>
      </c>
      <c r="G16" s="57">
        <f>'BAR BB| Open rates'!G16*0.85*0.85</f>
        <v>21530.5</v>
      </c>
      <c r="H16" s="57">
        <f>'BAR BB| Open rates'!H16*0.85*0.85</f>
        <v>25143</v>
      </c>
      <c r="I16" s="57">
        <f>'BAR BB| Open rates'!I16*0.85*0.85</f>
        <v>30128.25</v>
      </c>
      <c r="J16" s="57">
        <f>'BAR BB| Open rates'!J16*0.85*0.85</f>
        <v>43928</v>
      </c>
      <c r="K16" s="57">
        <f>'BAR BB| Open rates'!K16*0.85*0.85</f>
        <v>27093.75</v>
      </c>
      <c r="L16" s="57">
        <f>'BAR BB| Open rates'!L16*0.85*0.85</f>
        <v>28683.25</v>
      </c>
      <c r="M16" s="57">
        <f>'BAR BB| Open rates'!M16*0.85*0.85</f>
        <v>27093.75</v>
      </c>
      <c r="N16" s="57">
        <f>'BAR BB| Open rates'!N16*0.85*0.85</f>
        <v>30128.25</v>
      </c>
      <c r="O16" s="57">
        <f>'BAR BB| Open rates'!O16*0.85*0.85</f>
        <v>31573.25</v>
      </c>
      <c r="P16" s="57">
        <f>'BAR BB| Open rates'!P16*0.85*0.85</f>
        <v>30128.25</v>
      </c>
      <c r="Q16" s="57">
        <f>'BAR BB| Open rates'!Q16*0.85*0.85</f>
        <v>31573.25</v>
      </c>
      <c r="R16" s="57">
        <f>'BAR BB| Open rates'!R16*0.85*0.85</f>
        <v>30128.25</v>
      </c>
      <c r="S16" s="57">
        <f>'BAR BB| Open rates'!S16*0.85*0.85</f>
        <v>31573.25</v>
      </c>
      <c r="T16" s="57">
        <f>'BAR BB| Open rates'!T16*0.85*0.85</f>
        <v>30128.25</v>
      </c>
      <c r="U16" s="57">
        <f>'BAR BB| Open rates'!U16*0.85*0.85</f>
        <v>31573.25</v>
      </c>
      <c r="V16" s="57">
        <f>'BAR BB| Open rates'!V16*0.85*0.85</f>
        <v>30128.25</v>
      </c>
      <c r="W16" s="57">
        <f>'BAR BB| Open rates'!W16*0.85*0.85</f>
        <v>31573.25</v>
      </c>
      <c r="X16" s="57">
        <f>'BAR BB| Open rates'!X16*0.85*0.85</f>
        <v>30128.25</v>
      </c>
      <c r="Y16" s="57">
        <f>'BAR BB| Open rates'!Y16*0.85*0.85</f>
        <v>31573.25</v>
      </c>
      <c r="Z16" s="57">
        <f>'BAR BB| Open rates'!Z16*0.85*0.85</f>
        <v>30128.25</v>
      </c>
      <c r="AA16" s="57">
        <f>'BAR BB| Open rates'!AA16*0.85*0.85</f>
        <v>31573.25</v>
      </c>
      <c r="AB16" s="57">
        <f>'BAR BB| Open rates'!AB16*0.85*0.85</f>
        <v>30128.25</v>
      </c>
      <c r="AC16" s="57">
        <f>'BAR BB| Open rates'!AC16*0.85*0.85</f>
        <v>31573.25</v>
      </c>
      <c r="AD16" s="57">
        <f>'BAR BB| Open rates'!AD16*0.85*0.85</f>
        <v>27093.75</v>
      </c>
      <c r="AE16" s="57">
        <f>'BAR BB| Open rates'!AE16*0.85*0.85</f>
        <v>28683.25</v>
      </c>
      <c r="AF16" s="57">
        <f>'BAR BB| Open rates'!AF16*0.85*0.85</f>
        <v>27093.75</v>
      </c>
      <c r="AG16" s="57">
        <f>'BAR BB| Open rates'!AG16*0.85*0.85</f>
        <v>28683.25</v>
      </c>
      <c r="AH16" s="57">
        <f>'BAR BB| Open rates'!AH16*0.85*0.85</f>
        <v>28683.25</v>
      </c>
      <c r="AI16" s="57">
        <f>'BAR BB| Open rates'!AI16*0.85*0.85</f>
        <v>27093.75</v>
      </c>
      <c r="AJ16" s="57">
        <f>'BAR BB| Open rates'!AJ16*0.85*0.85</f>
        <v>28683.25</v>
      </c>
      <c r="AK16" s="57">
        <f>'BAR BB| Open rates'!AK16*0.85*0.85</f>
        <v>27093.75</v>
      </c>
      <c r="AL16" s="57">
        <f>'BAR BB| Open rates'!AL16*0.85*0.85</f>
        <v>28683.25</v>
      </c>
      <c r="AM16" s="57">
        <f>'BAR BB| Open rates'!AM16*0.85*0.85</f>
        <v>27093.75</v>
      </c>
      <c r="AN16" s="57">
        <f>'BAR BB| Open rates'!AN16*0.85*0.85</f>
        <v>28683.25</v>
      </c>
      <c r="AO16" s="57">
        <f>'BAR BB| Open rates'!AO16*0.85*0.85</f>
        <v>27093.75</v>
      </c>
      <c r="AP16" s="57">
        <f>'BAR BB| Open rates'!AP16*0.85*0.85</f>
        <v>25143</v>
      </c>
      <c r="AQ16" s="57">
        <f>'BAR BB| Open rates'!AQ16*0.85*0.85</f>
        <v>23698</v>
      </c>
      <c r="AR16" s="57">
        <f>'BAR BB| Open rates'!AR16*0.85*0.85</f>
        <v>25143</v>
      </c>
      <c r="AS16" s="57">
        <f>'BAR BB| Open rates'!AS16*0.85*0.85</f>
        <v>23698</v>
      </c>
      <c r="AT16" s="57">
        <f>'BAR BB| Open rates'!AT16*0.85*0.85</f>
        <v>25143</v>
      </c>
      <c r="AU16" s="57">
        <f>'BAR BB| Open rates'!AU16*0.85*0.85</f>
        <v>23698</v>
      </c>
      <c r="AV16" s="57">
        <f>'BAR BB| Open rates'!AV16*0.85*0.85</f>
        <v>25143</v>
      </c>
      <c r="AW16" s="57">
        <f>'BAR BB| Open rates'!AW16*0.85*0.85</f>
        <v>23698</v>
      </c>
      <c r="AX16" s="57">
        <f>'BAR BB| Open rates'!AX16*0.85*0.85</f>
        <v>25143</v>
      </c>
      <c r="AY16" s="57">
        <f>'BAR BB| Open rates'!AY16*0.85*0.85</f>
        <v>26371.25</v>
      </c>
      <c r="AZ16" s="57">
        <f>'BAR BB| Open rates'!AZ16*0.85*0.85</f>
        <v>27960.75</v>
      </c>
      <c r="BA16" s="57">
        <f>'BAR BB| Open rates'!BA16*0.85*0.85</f>
        <v>22975.5</v>
      </c>
      <c r="BB16" s="57">
        <f>'BAR BB| Open rates'!BB16*0.85*0.85</f>
        <v>21530.5</v>
      </c>
      <c r="BC16" s="57">
        <f>'BAR BB| Open rates'!BC16*0.85*0.85</f>
        <v>22253</v>
      </c>
      <c r="BD16" s="57">
        <f>'BAR BB| Open rates'!BD16*0.85*0.85</f>
        <v>21530.5</v>
      </c>
      <c r="BE16" s="57">
        <f>'BAR BB| Open rates'!BE16*0.85*0.85</f>
        <v>22253</v>
      </c>
      <c r="BF16" s="57">
        <f>'BAR BB| Open rates'!BF16*0.85*0.85</f>
        <v>21530.5</v>
      </c>
      <c r="BG16" s="57">
        <f>'BAR BB| Open rates'!BG16*0.85*0.85</f>
        <v>22253</v>
      </c>
      <c r="BH16" s="57">
        <f>'BAR BB| Open rates'!BH16*0.85*0.85</f>
        <v>21530.5</v>
      </c>
      <c r="BI16" s="57">
        <f>'BAR BB| Open rates'!BI16*0.85*0.85</f>
        <v>21530.5</v>
      </c>
      <c r="BJ16" s="57">
        <f>'BAR BB| Open rates'!BJ16*0.85*0.85</f>
        <v>22253</v>
      </c>
      <c r="BK16" s="57">
        <f>'BAR BB| Open rates'!BK16*0.85*0.85</f>
        <v>21530.5</v>
      </c>
      <c r="BL16" s="57">
        <f>'BAR BB| Open rates'!BL16*0.85*0.85</f>
        <v>22253</v>
      </c>
      <c r="BM16" s="57">
        <f>'BAR BB| Open rates'!BM16*0.85*0.85</f>
        <v>21530.5</v>
      </c>
      <c r="BN16" s="57">
        <f>'BAR BB| Open rates'!BN16*0.85*0.85</f>
        <v>22253</v>
      </c>
      <c r="BO16" s="57">
        <f>'BAR BB| Open rates'!BO16*0.85*0.85</f>
        <v>24926.25</v>
      </c>
      <c r="BP16" s="57">
        <f>'BAR BB| Open rates'!BP16*0.85*0.85</f>
        <v>26515.75</v>
      </c>
    </row>
    <row r="17" spans="1:68"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row>
    <row r="18" spans="1:68" s="36" customFormat="1" ht="12" customHeight="1" x14ac:dyDescent="0.2">
      <c r="A18" s="237">
        <v>1</v>
      </c>
      <c r="B18" s="57">
        <f>'BAR BB| Open rates'!B18*0.85*0.85</f>
        <v>20157.75</v>
      </c>
      <c r="C18" s="57">
        <f>'BAR BB| Open rates'!C18*0.85*0.85</f>
        <v>19435.25</v>
      </c>
      <c r="D18" s="57">
        <f>'BAR BB| Open rates'!D18*0.85*0.85</f>
        <v>20157.75</v>
      </c>
      <c r="E18" s="57">
        <f>'BAR BB| Open rates'!E18*0.85*0.85</f>
        <v>19435.25</v>
      </c>
      <c r="F18" s="57">
        <f>'BAR BB| Open rates'!F18*0.85*0.85</f>
        <v>22108.5</v>
      </c>
      <c r="G18" s="57">
        <f>'BAR BB| Open rates'!G18*0.85*0.85</f>
        <v>20157.75</v>
      </c>
      <c r="H18" s="57">
        <f>'BAR BB| Open rates'!H18*0.85*0.85</f>
        <v>23698</v>
      </c>
      <c r="I18" s="57">
        <f>'BAR BB| Open rates'!I18*0.85*0.85</f>
        <v>28683.25</v>
      </c>
      <c r="J18" s="57">
        <f>'BAR BB| Open rates'!J18*0.85*0.85</f>
        <v>42483</v>
      </c>
      <c r="K18" s="57">
        <f>'BAR BB| Open rates'!K18*0.85*0.85</f>
        <v>25648.75</v>
      </c>
      <c r="L18" s="57">
        <f>'BAR BB| Open rates'!L18*0.85*0.85</f>
        <v>27238.25</v>
      </c>
      <c r="M18" s="57">
        <f>'BAR BB| Open rates'!M18*0.85*0.85</f>
        <v>25648.75</v>
      </c>
      <c r="N18" s="57">
        <f>'BAR BB| Open rates'!N18*0.85*0.85</f>
        <v>28683.25</v>
      </c>
      <c r="O18" s="57">
        <f>'BAR BB| Open rates'!O18*0.85*0.85</f>
        <v>30128.25</v>
      </c>
      <c r="P18" s="57">
        <f>'BAR BB| Open rates'!P18*0.85*0.85</f>
        <v>28683.25</v>
      </c>
      <c r="Q18" s="57">
        <f>'BAR BB| Open rates'!Q18*0.85*0.85</f>
        <v>30128.25</v>
      </c>
      <c r="R18" s="57">
        <f>'BAR BB| Open rates'!R18*0.85*0.85</f>
        <v>28683.25</v>
      </c>
      <c r="S18" s="57">
        <f>'BAR BB| Open rates'!S18*0.85*0.85</f>
        <v>30128.25</v>
      </c>
      <c r="T18" s="57">
        <f>'BAR BB| Open rates'!T18*0.85*0.85</f>
        <v>28683.25</v>
      </c>
      <c r="U18" s="57">
        <f>'BAR BB| Open rates'!U18*0.85*0.85</f>
        <v>30128.25</v>
      </c>
      <c r="V18" s="57">
        <f>'BAR BB| Open rates'!V18*0.85*0.85</f>
        <v>28683.25</v>
      </c>
      <c r="W18" s="57">
        <f>'BAR BB| Open rates'!W18*0.85*0.85</f>
        <v>30128.25</v>
      </c>
      <c r="X18" s="57">
        <f>'BAR BB| Open rates'!X18*0.85*0.85</f>
        <v>28683.25</v>
      </c>
      <c r="Y18" s="57">
        <f>'BAR BB| Open rates'!Y18*0.85*0.85</f>
        <v>30128.25</v>
      </c>
      <c r="Z18" s="57">
        <f>'BAR BB| Open rates'!Z18*0.85*0.85</f>
        <v>28683.25</v>
      </c>
      <c r="AA18" s="57">
        <f>'BAR BB| Open rates'!AA18*0.85*0.85</f>
        <v>30128.25</v>
      </c>
      <c r="AB18" s="57">
        <f>'BAR BB| Open rates'!AB18*0.85*0.85</f>
        <v>28683.25</v>
      </c>
      <c r="AC18" s="57">
        <f>'BAR BB| Open rates'!AC18*0.85*0.85</f>
        <v>30128.25</v>
      </c>
      <c r="AD18" s="57">
        <f>'BAR BB| Open rates'!AD18*0.85*0.85</f>
        <v>25648.75</v>
      </c>
      <c r="AE18" s="57">
        <f>'BAR BB| Open rates'!AE18*0.85*0.85</f>
        <v>27238.25</v>
      </c>
      <c r="AF18" s="57">
        <f>'BAR BB| Open rates'!AF18*0.85*0.85</f>
        <v>25648.75</v>
      </c>
      <c r="AG18" s="57">
        <f>'BAR BB| Open rates'!AG18*0.85*0.85</f>
        <v>27238.25</v>
      </c>
      <c r="AH18" s="57">
        <f>'BAR BB| Open rates'!AH18*0.85*0.85</f>
        <v>27238.25</v>
      </c>
      <c r="AI18" s="57">
        <f>'BAR BB| Open rates'!AI18*0.85*0.85</f>
        <v>25648.75</v>
      </c>
      <c r="AJ18" s="57">
        <f>'BAR BB| Open rates'!AJ18*0.85*0.85</f>
        <v>27238.25</v>
      </c>
      <c r="AK18" s="57">
        <f>'BAR BB| Open rates'!AK18*0.85*0.85</f>
        <v>25648.75</v>
      </c>
      <c r="AL18" s="57">
        <f>'BAR BB| Open rates'!AL18*0.85*0.85</f>
        <v>27238.25</v>
      </c>
      <c r="AM18" s="57">
        <f>'BAR BB| Open rates'!AM18*0.85*0.85</f>
        <v>25648.75</v>
      </c>
      <c r="AN18" s="57">
        <f>'BAR BB| Open rates'!AN18*0.85*0.85</f>
        <v>27238.25</v>
      </c>
      <c r="AO18" s="57">
        <f>'BAR BB| Open rates'!AO18*0.85*0.85</f>
        <v>25648.75</v>
      </c>
      <c r="AP18" s="57">
        <f>'BAR BB| Open rates'!AP18*0.85*0.85</f>
        <v>23047.75</v>
      </c>
      <c r="AQ18" s="57">
        <f>'BAR BB| Open rates'!AQ18*0.85*0.85</f>
        <v>21602.75</v>
      </c>
      <c r="AR18" s="57">
        <f>'BAR BB| Open rates'!AR18*0.85*0.85</f>
        <v>23047.75</v>
      </c>
      <c r="AS18" s="57">
        <f>'BAR BB| Open rates'!AS18*0.85*0.85</f>
        <v>21602.75</v>
      </c>
      <c r="AT18" s="57">
        <f>'BAR BB| Open rates'!AT18*0.85*0.85</f>
        <v>23047.75</v>
      </c>
      <c r="AU18" s="57">
        <f>'BAR BB| Open rates'!AU18*0.85*0.85</f>
        <v>21602.75</v>
      </c>
      <c r="AV18" s="57">
        <f>'BAR BB| Open rates'!AV18*0.85*0.85</f>
        <v>23047.75</v>
      </c>
      <c r="AW18" s="57">
        <f>'BAR BB| Open rates'!AW18*0.85*0.85</f>
        <v>21602.75</v>
      </c>
      <c r="AX18" s="57">
        <f>'BAR BB| Open rates'!AX18*0.85*0.85</f>
        <v>23047.75</v>
      </c>
      <c r="AY18" s="57">
        <f>'BAR BB| Open rates'!AY18*0.85*0.85</f>
        <v>24276</v>
      </c>
      <c r="AZ18" s="57">
        <f>'BAR BB| Open rates'!AZ18*0.85*0.85</f>
        <v>25865.5</v>
      </c>
      <c r="BA18" s="57">
        <f>'BAR BB| Open rates'!BA18*0.85*0.85</f>
        <v>20880.25</v>
      </c>
      <c r="BB18" s="57">
        <f>'BAR BB| Open rates'!BB18*0.85*0.85</f>
        <v>19435.25</v>
      </c>
      <c r="BC18" s="57">
        <f>'BAR BB| Open rates'!BC18*0.85*0.85</f>
        <v>20157.75</v>
      </c>
      <c r="BD18" s="57">
        <f>'BAR BB| Open rates'!BD18*0.85*0.85</f>
        <v>19435.25</v>
      </c>
      <c r="BE18" s="57">
        <f>'BAR BB| Open rates'!BE18*0.85*0.85</f>
        <v>20157.75</v>
      </c>
      <c r="BF18" s="57">
        <f>'BAR BB| Open rates'!BF18*0.85*0.85</f>
        <v>19435.25</v>
      </c>
      <c r="BG18" s="57">
        <f>'BAR BB| Open rates'!BG18*0.85*0.85</f>
        <v>20157.75</v>
      </c>
      <c r="BH18" s="57">
        <f>'BAR BB| Open rates'!BH18*0.85*0.85</f>
        <v>19435.25</v>
      </c>
      <c r="BI18" s="57">
        <f>'BAR BB| Open rates'!BI18*0.85*0.85</f>
        <v>19435.25</v>
      </c>
      <c r="BJ18" s="57">
        <f>'BAR BB| Open rates'!BJ18*0.85*0.85</f>
        <v>20157.75</v>
      </c>
      <c r="BK18" s="57">
        <f>'BAR BB| Open rates'!BK18*0.85*0.85</f>
        <v>19435.25</v>
      </c>
      <c r="BL18" s="57">
        <f>'BAR BB| Open rates'!BL18*0.85*0.85</f>
        <v>20157.75</v>
      </c>
      <c r="BM18" s="57">
        <f>'BAR BB| Open rates'!BM18*0.85*0.85</f>
        <v>19435.25</v>
      </c>
      <c r="BN18" s="57">
        <f>'BAR BB| Open rates'!BN18*0.85*0.85</f>
        <v>20157.75</v>
      </c>
      <c r="BO18" s="57">
        <f>'BAR BB| Open rates'!BO18*0.85*0.85</f>
        <v>22831</v>
      </c>
      <c r="BP18" s="57">
        <f>'BAR BB| Open rates'!BP18*0.85*0.85</f>
        <v>24420.5</v>
      </c>
    </row>
    <row r="19" spans="1:68" s="36" customFormat="1" ht="12" customHeight="1" x14ac:dyDescent="0.2">
      <c r="A19" s="237">
        <v>2</v>
      </c>
      <c r="B19" s="57">
        <f>'BAR BB| Open rates'!B19*0.85*0.85</f>
        <v>22325.25</v>
      </c>
      <c r="C19" s="57">
        <f>'BAR BB| Open rates'!C19*0.85*0.85</f>
        <v>21602.75</v>
      </c>
      <c r="D19" s="57">
        <f>'BAR BB| Open rates'!D19*0.85*0.85</f>
        <v>22325.25</v>
      </c>
      <c r="E19" s="57">
        <f>'BAR BB| Open rates'!E19*0.85*0.85</f>
        <v>21602.75</v>
      </c>
      <c r="F19" s="57">
        <f>'BAR BB| Open rates'!F19*0.85*0.85</f>
        <v>24276</v>
      </c>
      <c r="G19" s="57">
        <f>'BAR BB| Open rates'!G19*0.85*0.85</f>
        <v>22325.25</v>
      </c>
      <c r="H19" s="57">
        <f>'BAR BB| Open rates'!H19*0.85*0.85</f>
        <v>25865.5</v>
      </c>
      <c r="I19" s="57">
        <f>'BAR BB| Open rates'!I19*0.85*0.85</f>
        <v>30850.75</v>
      </c>
      <c r="J19" s="57">
        <f>'BAR BB| Open rates'!J19*0.85*0.85</f>
        <v>44650.5</v>
      </c>
      <c r="K19" s="57">
        <f>'BAR BB| Open rates'!K19*0.85*0.85</f>
        <v>27816.25</v>
      </c>
      <c r="L19" s="57">
        <f>'BAR BB| Open rates'!L19*0.85*0.85</f>
        <v>29405.75</v>
      </c>
      <c r="M19" s="57">
        <f>'BAR BB| Open rates'!M19*0.85*0.85</f>
        <v>27816.25</v>
      </c>
      <c r="N19" s="57">
        <f>'BAR BB| Open rates'!N19*0.85*0.85</f>
        <v>30850.75</v>
      </c>
      <c r="O19" s="57">
        <f>'BAR BB| Open rates'!O19*0.85*0.85</f>
        <v>32295.75</v>
      </c>
      <c r="P19" s="57">
        <f>'BAR BB| Open rates'!P19*0.85*0.85</f>
        <v>30850.75</v>
      </c>
      <c r="Q19" s="57">
        <f>'BAR BB| Open rates'!Q19*0.85*0.85</f>
        <v>32295.75</v>
      </c>
      <c r="R19" s="57">
        <f>'BAR BB| Open rates'!R19*0.85*0.85</f>
        <v>30850.75</v>
      </c>
      <c r="S19" s="57">
        <f>'BAR BB| Open rates'!S19*0.85*0.85</f>
        <v>32295.75</v>
      </c>
      <c r="T19" s="57">
        <f>'BAR BB| Open rates'!T19*0.85*0.85</f>
        <v>30850.75</v>
      </c>
      <c r="U19" s="57">
        <f>'BAR BB| Open rates'!U19*0.85*0.85</f>
        <v>32295.75</v>
      </c>
      <c r="V19" s="57">
        <f>'BAR BB| Open rates'!V19*0.85*0.85</f>
        <v>30850.75</v>
      </c>
      <c r="W19" s="57">
        <f>'BAR BB| Open rates'!W19*0.85*0.85</f>
        <v>32295.75</v>
      </c>
      <c r="X19" s="57">
        <f>'BAR BB| Open rates'!X19*0.85*0.85</f>
        <v>30850.75</v>
      </c>
      <c r="Y19" s="57">
        <f>'BAR BB| Open rates'!Y19*0.85*0.85</f>
        <v>32295.75</v>
      </c>
      <c r="Z19" s="57">
        <f>'BAR BB| Open rates'!Z19*0.85*0.85</f>
        <v>30850.75</v>
      </c>
      <c r="AA19" s="57">
        <f>'BAR BB| Open rates'!AA19*0.85*0.85</f>
        <v>32295.75</v>
      </c>
      <c r="AB19" s="57">
        <f>'BAR BB| Open rates'!AB19*0.85*0.85</f>
        <v>30850.75</v>
      </c>
      <c r="AC19" s="57">
        <f>'BAR BB| Open rates'!AC19*0.85*0.85</f>
        <v>32295.75</v>
      </c>
      <c r="AD19" s="57">
        <f>'BAR BB| Open rates'!AD19*0.85*0.85</f>
        <v>27816.25</v>
      </c>
      <c r="AE19" s="57">
        <f>'BAR BB| Open rates'!AE19*0.85*0.85</f>
        <v>29405.75</v>
      </c>
      <c r="AF19" s="57">
        <f>'BAR BB| Open rates'!AF19*0.85*0.85</f>
        <v>27816.25</v>
      </c>
      <c r="AG19" s="57">
        <f>'BAR BB| Open rates'!AG19*0.85*0.85</f>
        <v>29405.75</v>
      </c>
      <c r="AH19" s="57">
        <f>'BAR BB| Open rates'!AH19*0.85*0.85</f>
        <v>29405.75</v>
      </c>
      <c r="AI19" s="57">
        <f>'BAR BB| Open rates'!AI19*0.85*0.85</f>
        <v>27816.25</v>
      </c>
      <c r="AJ19" s="57">
        <f>'BAR BB| Open rates'!AJ19*0.85*0.85</f>
        <v>29405.75</v>
      </c>
      <c r="AK19" s="57">
        <f>'BAR BB| Open rates'!AK19*0.85*0.85</f>
        <v>27816.25</v>
      </c>
      <c r="AL19" s="57">
        <f>'BAR BB| Open rates'!AL19*0.85*0.85</f>
        <v>29405.75</v>
      </c>
      <c r="AM19" s="57">
        <f>'BAR BB| Open rates'!AM19*0.85*0.85</f>
        <v>27816.25</v>
      </c>
      <c r="AN19" s="57">
        <f>'BAR BB| Open rates'!AN19*0.85*0.85</f>
        <v>29405.75</v>
      </c>
      <c r="AO19" s="57">
        <f>'BAR BB| Open rates'!AO19*0.85*0.85</f>
        <v>27816.25</v>
      </c>
      <c r="AP19" s="57">
        <f>'BAR BB| Open rates'!AP19*0.85*0.85</f>
        <v>25215.25</v>
      </c>
      <c r="AQ19" s="57">
        <f>'BAR BB| Open rates'!AQ19*0.85*0.85</f>
        <v>23770.25</v>
      </c>
      <c r="AR19" s="57">
        <f>'BAR BB| Open rates'!AR19*0.85*0.85</f>
        <v>25215.25</v>
      </c>
      <c r="AS19" s="57">
        <f>'BAR BB| Open rates'!AS19*0.85*0.85</f>
        <v>23770.25</v>
      </c>
      <c r="AT19" s="57">
        <f>'BAR BB| Open rates'!AT19*0.85*0.85</f>
        <v>25215.25</v>
      </c>
      <c r="AU19" s="57">
        <f>'BAR BB| Open rates'!AU19*0.85*0.85</f>
        <v>23770.25</v>
      </c>
      <c r="AV19" s="57">
        <f>'BAR BB| Open rates'!AV19*0.85*0.85</f>
        <v>25215.25</v>
      </c>
      <c r="AW19" s="57">
        <f>'BAR BB| Open rates'!AW19*0.85*0.85</f>
        <v>23770.25</v>
      </c>
      <c r="AX19" s="57">
        <f>'BAR BB| Open rates'!AX19*0.85*0.85</f>
        <v>25215.25</v>
      </c>
      <c r="AY19" s="57">
        <f>'BAR BB| Open rates'!AY19*0.85*0.85</f>
        <v>26443.5</v>
      </c>
      <c r="AZ19" s="57">
        <f>'BAR BB| Open rates'!AZ19*0.85*0.85</f>
        <v>28033</v>
      </c>
      <c r="BA19" s="57">
        <f>'BAR BB| Open rates'!BA19*0.85*0.85</f>
        <v>23047.75</v>
      </c>
      <c r="BB19" s="57">
        <f>'BAR BB| Open rates'!BB19*0.85*0.85</f>
        <v>21602.75</v>
      </c>
      <c r="BC19" s="57">
        <f>'BAR BB| Open rates'!BC19*0.85*0.85</f>
        <v>22325.25</v>
      </c>
      <c r="BD19" s="57">
        <f>'BAR BB| Open rates'!BD19*0.85*0.85</f>
        <v>21602.75</v>
      </c>
      <c r="BE19" s="57">
        <f>'BAR BB| Open rates'!BE19*0.85*0.85</f>
        <v>22325.25</v>
      </c>
      <c r="BF19" s="57">
        <f>'BAR BB| Open rates'!BF19*0.85*0.85</f>
        <v>21602.75</v>
      </c>
      <c r="BG19" s="57">
        <f>'BAR BB| Open rates'!BG19*0.85*0.85</f>
        <v>22325.25</v>
      </c>
      <c r="BH19" s="57">
        <f>'BAR BB| Open rates'!BH19*0.85*0.85</f>
        <v>21602.75</v>
      </c>
      <c r="BI19" s="57">
        <f>'BAR BB| Open rates'!BI19*0.85*0.85</f>
        <v>21602.75</v>
      </c>
      <c r="BJ19" s="57">
        <f>'BAR BB| Open rates'!BJ19*0.85*0.85</f>
        <v>22325.25</v>
      </c>
      <c r="BK19" s="57">
        <f>'BAR BB| Open rates'!BK19*0.85*0.85</f>
        <v>21602.75</v>
      </c>
      <c r="BL19" s="57">
        <f>'BAR BB| Open rates'!BL19*0.85*0.85</f>
        <v>22325.25</v>
      </c>
      <c r="BM19" s="57">
        <f>'BAR BB| Open rates'!BM19*0.85*0.85</f>
        <v>21602.75</v>
      </c>
      <c r="BN19" s="57">
        <f>'BAR BB| Open rates'!BN19*0.85*0.85</f>
        <v>22325.25</v>
      </c>
      <c r="BO19" s="57">
        <f>'BAR BB| Open rates'!BO19*0.85*0.85</f>
        <v>24998.5</v>
      </c>
      <c r="BP19" s="57">
        <f>'BAR BB| Open rates'!BP19*0.85*0.85</f>
        <v>26588</v>
      </c>
    </row>
    <row r="20" spans="1:68"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row>
    <row r="21" spans="1:68" s="36" customFormat="1" ht="12" customHeight="1" x14ac:dyDescent="0.2">
      <c r="A21" s="237">
        <v>1</v>
      </c>
      <c r="B21" s="57">
        <f>'BAR BB| Open rates'!B21*0.85*0.85</f>
        <v>20519</v>
      </c>
      <c r="C21" s="57">
        <f>'BAR BB| Open rates'!C21*0.85*0.85</f>
        <v>19796.5</v>
      </c>
      <c r="D21" s="57">
        <f>'BAR BB| Open rates'!D21*0.85*0.85</f>
        <v>20519</v>
      </c>
      <c r="E21" s="57">
        <f>'BAR BB| Open rates'!E21*0.85*0.85</f>
        <v>19796.5</v>
      </c>
      <c r="F21" s="57">
        <f>'BAR BB| Open rates'!F21*0.85*0.85</f>
        <v>22469.75</v>
      </c>
      <c r="G21" s="57">
        <f>'BAR BB| Open rates'!G21*0.85*0.85</f>
        <v>20519</v>
      </c>
      <c r="H21" s="57">
        <f>'BAR BB| Open rates'!H21*0.85*0.85</f>
        <v>24420.5</v>
      </c>
      <c r="I21" s="57">
        <f>'BAR BB| Open rates'!I21*0.85*0.85</f>
        <v>29405.75</v>
      </c>
      <c r="J21" s="57">
        <f>'BAR BB| Open rates'!J21*0.85*0.85</f>
        <v>43205.5</v>
      </c>
      <c r="K21" s="57">
        <f>'BAR BB| Open rates'!K21*0.85*0.85</f>
        <v>26371.25</v>
      </c>
      <c r="L21" s="57">
        <f>'BAR BB| Open rates'!L21*0.85*0.85</f>
        <v>27960.75</v>
      </c>
      <c r="M21" s="57">
        <f>'BAR BB| Open rates'!M21*0.85*0.85</f>
        <v>26371.25</v>
      </c>
      <c r="N21" s="57">
        <f>'BAR BB| Open rates'!N21*0.85*0.85</f>
        <v>29405.75</v>
      </c>
      <c r="O21" s="57">
        <f>'BAR BB| Open rates'!O21*0.85*0.85</f>
        <v>30850.75</v>
      </c>
      <c r="P21" s="57">
        <f>'BAR BB| Open rates'!P21*0.85*0.85</f>
        <v>29405.75</v>
      </c>
      <c r="Q21" s="57">
        <f>'BAR BB| Open rates'!Q21*0.85*0.85</f>
        <v>30850.75</v>
      </c>
      <c r="R21" s="57">
        <f>'BAR BB| Open rates'!R21*0.85*0.85</f>
        <v>29405.75</v>
      </c>
      <c r="S21" s="57">
        <f>'BAR BB| Open rates'!S21*0.85*0.85</f>
        <v>30850.75</v>
      </c>
      <c r="T21" s="57">
        <f>'BAR BB| Open rates'!T21*0.85*0.85</f>
        <v>29405.75</v>
      </c>
      <c r="U21" s="57">
        <f>'BAR BB| Open rates'!U21*0.85*0.85</f>
        <v>30850.75</v>
      </c>
      <c r="V21" s="57">
        <f>'BAR BB| Open rates'!V21*0.85*0.85</f>
        <v>29405.75</v>
      </c>
      <c r="W21" s="57">
        <f>'BAR BB| Open rates'!W21*0.85*0.85</f>
        <v>30850.75</v>
      </c>
      <c r="X21" s="57">
        <f>'BAR BB| Open rates'!X21*0.85*0.85</f>
        <v>29405.75</v>
      </c>
      <c r="Y21" s="57">
        <f>'BAR BB| Open rates'!Y21*0.85*0.85</f>
        <v>30850.75</v>
      </c>
      <c r="Z21" s="57">
        <f>'BAR BB| Open rates'!Z21*0.85*0.85</f>
        <v>29405.75</v>
      </c>
      <c r="AA21" s="57">
        <f>'BAR BB| Open rates'!AA21*0.85*0.85</f>
        <v>30850.75</v>
      </c>
      <c r="AB21" s="57">
        <f>'BAR BB| Open rates'!AB21*0.85*0.85</f>
        <v>29405.75</v>
      </c>
      <c r="AC21" s="57">
        <f>'BAR BB| Open rates'!AC21*0.85*0.85</f>
        <v>30850.75</v>
      </c>
      <c r="AD21" s="57">
        <f>'BAR BB| Open rates'!AD21*0.85*0.85</f>
        <v>26371.25</v>
      </c>
      <c r="AE21" s="57">
        <f>'BAR BB| Open rates'!AE21*0.85*0.85</f>
        <v>27960.75</v>
      </c>
      <c r="AF21" s="57">
        <f>'BAR BB| Open rates'!AF21*0.85*0.85</f>
        <v>26371.25</v>
      </c>
      <c r="AG21" s="57">
        <f>'BAR BB| Open rates'!AG21*0.85*0.85</f>
        <v>27960.75</v>
      </c>
      <c r="AH21" s="57">
        <f>'BAR BB| Open rates'!AH21*0.85*0.85</f>
        <v>27960.75</v>
      </c>
      <c r="AI21" s="57">
        <f>'BAR BB| Open rates'!AI21*0.85*0.85</f>
        <v>26371.25</v>
      </c>
      <c r="AJ21" s="57">
        <f>'BAR BB| Open rates'!AJ21*0.85*0.85</f>
        <v>27960.75</v>
      </c>
      <c r="AK21" s="57">
        <f>'BAR BB| Open rates'!AK21*0.85*0.85</f>
        <v>26371.25</v>
      </c>
      <c r="AL21" s="57">
        <f>'BAR BB| Open rates'!AL21*0.85*0.85</f>
        <v>27960.75</v>
      </c>
      <c r="AM21" s="57">
        <f>'BAR BB| Open rates'!AM21*0.85*0.85</f>
        <v>26371.25</v>
      </c>
      <c r="AN21" s="57">
        <f>'BAR BB| Open rates'!AN21*0.85*0.85</f>
        <v>27960.75</v>
      </c>
      <c r="AO21" s="57">
        <f>'BAR BB| Open rates'!AO21*0.85*0.85</f>
        <v>26371.25</v>
      </c>
      <c r="AP21" s="57">
        <f>'BAR BB| Open rates'!AP21*0.85*0.85</f>
        <v>23409</v>
      </c>
      <c r="AQ21" s="57">
        <f>'BAR BB| Open rates'!AQ21*0.85*0.85</f>
        <v>21964</v>
      </c>
      <c r="AR21" s="57">
        <f>'BAR BB| Open rates'!AR21*0.85*0.85</f>
        <v>23409</v>
      </c>
      <c r="AS21" s="57">
        <f>'BAR BB| Open rates'!AS21*0.85*0.85</f>
        <v>21964</v>
      </c>
      <c r="AT21" s="57">
        <f>'BAR BB| Open rates'!AT21*0.85*0.85</f>
        <v>23409</v>
      </c>
      <c r="AU21" s="57">
        <f>'BAR BB| Open rates'!AU21*0.85*0.85</f>
        <v>21964</v>
      </c>
      <c r="AV21" s="57">
        <f>'BAR BB| Open rates'!AV21*0.85*0.85</f>
        <v>23409</v>
      </c>
      <c r="AW21" s="57">
        <f>'BAR BB| Open rates'!AW21*0.85*0.85</f>
        <v>21964</v>
      </c>
      <c r="AX21" s="57">
        <f>'BAR BB| Open rates'!AX21*0.85*0.85</f>
        <v>23409</v>
      </c>
      <c r="AY21" s="57">
        <f>'BAR BB| Open rates'!AY21*0.85*0.85</f>
        <v>24637.25</v>
      </c>
      <c r="AZ21" s="57">
        <f>'BAR BB| Open rates'!AZ21*0.85*0.85</f>
        <v>26226.75</v>
      </c>
      <c r="BA21" s="57">
        <f>'BAR BB| Open rates'!BA21*0.85*0.85</f>
        <v>21241.5</v>
      </c>
      <c r="BB21" s="57">
        <f>'BAR BB| Open rates'!BB21*0.85*0.85</f>
        <v>19796.5</v>
      </c>
      <c r="BC21" s="57">
        <f>'BAR BB| Open rates'!BC21*0.85*0.85</f>
        <v>20519</v>
      </c>
      <c r="BD21" s="57">
        <f>'BAR BB| Open rates'!BD21*0.85*0.85</f>
        <v>19796.5</v>
      </c>
      <c r="BE21" s="57">
        <f>'BAR BB| Open rates'!BE21*0.85*0.85</f>
        <v>20519</v>
      </c>
      <c r="BF21" s="57">
        <f>'BAR BB| Open rates'!BF21*0.85*0.85</f>
        <v>19796.5</v>
      </c>
      <c r="BG21" s="57">
        <f>'BAR BB| Open rates'!BG21*0.85*0.85</f>
        <v>20519</v>
      </c>
      <c r="BH21" s="57">
        <f>'BAR BB| Open rates'!BH21*0.85*0.85</f>
        <v>19796.5</v>
      </c>
      <c r="BI21" s="57">
        <f>'BAR BB| Open rates'!BI21*0.85*0.85</f>
        <v>19796.5</v>
      </c>
      <c r="BJ21" s="57">
        <f>'BAR BB| Open rates'!BJ21*0.85*0.85</f>
        <v>20519</v>
      </c>
      <c r="BK21" s="57">
        <f>'BAR BB| Open rates'!BK21*0.85*0.85</f>
        <v>19796.5</v>
      </c>
      <c r="BL21" s="57">
        <f>'BAR BB| Open rates'!BL21*0.85*0.85</f>
        <v>20519</v>
      </c>
      <c r="BM21" s="57">
        <f>'BAR BB| Open rates'!BM21*0.85*0.85</f>
        <v>19796.5</v>
      </c>
      <c r="BN21" s="57">
        <f>'BAR BB| Open rates'!BN21*0.85*0.85</f>
        <v>20519</v>
      </c>
      <c r="BO21" s="57">
        <f>'BAR BB| Open rates'!BO21*0.85*0.85</f>
        <v>23192.25</v>
      </c>
      <c r="BP21" s="57">
        <f>'BAR BB| Open rates'!BP21*0.85*0.85</f>
        <v>24781.75</v>
      </c>
    </row>
    <row r="22" spans="1:68" s="36" customFormat="1" ht="12" customHeight="1" x14ac:dyDescent="0.2">
      <c r="A22" s="237">
        <v>2</v>
      </c>
      <c r="B22" s="57">
        <f>'BAR BB| Open rates'!B22*0.85*0.85</f>
        <v>22686.5</v>
      </c>
      <c r="C22" s="57">
        <f>'BAR BB| Open rates'!C22*0.85*0.85</f>
        <v>21964</v>
      </c>
      <c r="D22" s="57">
        <f>'BAR BB| Open rates'!D22*0.85*0.85</f>
        <v>22686.5</v>
      </c>
      <c r="E22" s="57">
        <f>'BAR BB| Open rates'!E22*0.85*0.85</f>
        <v>21964</v>
      </c>
      <c r="F22" s="57">
        <f>'BAR BB| Open rates'!F22*0.85*0.85</f>
        <v>24637.25</v>
      </c>
      <c r="G22" s="57">
        <f>'BAR BB| Open rates'!G22*0.85*0.85</f>
        <v>22686.5</v>
      </c>
      <c r="H22" s="57">
        <f>'BAR BB| Open rates'!H22*0.85*0.85</f>
        <v>26588</v>
      </c>
      <c r="I22" s="57">
        <f>'BAR BB| Open rates'!I22*0.85*0.85</f>
        <v>31573.25</v>
      </c>
      <c r="J22" s="57">
        <f>'BAR BB| Open rates'!J22*0.85*0.85</f>
        <v>45373</v>
      </c>
      <c r="K22" s="57">
        <f>'BAR BB| Open rates'!K22*0.85*0.85</f>
        <v>28538.75</v>
      </c>
      <c r="L22" s="57">
        <f>'BAR BB| Open rates'!L22*0.85*0.85</f>
        <v>30128.25</v>
      </c>
      <c r="M22" s="57">
        <f>'BAR BB| Open rates'!M22*0.85*0.85</f>
        <v>28538.75</v>
      </c>
      <c r="N22" s="57">
        <f>'BAR BB| Open rates'!N22*0.85*0.85</f>
        <v>31573.25</v>
      </c>
      <c r="O22" s="57">
        <f>'BAR BB| Open rates'!O22*0.85*0.85</f>
        <v>33018.25</v>
      </c>
      <c r="P22" s="57">
        <f>'BAR BB| Open rates'!P22*0.85*0.85</f>
        <v>31573.25</v>
      </c>
      <c r="Q22" s="57">
        <f>'BAR BB| Open rates'!Q22*0.85*0.85</f>
        <v>33018.25</v>
      </c>
      <c r="R22" s="57">
        <f>'BAR BB| Open rates'!R22*0.85*0.85</f>
        <v>31573.25</v>
      </c>
      <c r="S22" s="57">
        <f>'BAR BB| Open rates'!S22*0.85*0.85</f>
        <v>33018.25</v>
      </c>
      <c r="T22" s="57">
        <f>'BAR BB| Open rates'!T22*0.85*0.85</f>
        <v>31573.25</v>
      </c>
      <c r="U22" s="57">
        <f>'BAR BB| Open rates'!U22*0.85*0.85</f>
        <v>33018.25</v>
      </c>
      <c r="V22" s="57">
        <f>'BAR BB| Open rates'!V22*0.85*0.85</f>
        <v>31573.25</v>
      </c>
      <c r="W22" s="57">
        <f>'BAR BB| Open rates'!W22*0.85*0.85</f>
        <v>33018.25</v>
      </c>
      <c r="X22" s="57">
        <f>'BAR BB| Open rates'!X22*0.85*0.85</f>
        <v>31573.25</v>
      </c>
      <c r="Y22" s="57">
        <f>'BAR BB| Open rates'!Y22*0.85*0.85</f>
        <v>33018.25</v>
      </c>
      <c r="Z22" s="57">
        <f>'BAR BB| Open rates'!Z22*0.85*0.85</f>
        <v>31573.25</v>
      </c>
      <c r="AA22" s="57">
        <f>'BAR BB| Open rates'!AA22*0.85*0.85</f>
        <v>33018.25</v>
      </c>
      <c r="AB22" s="57">
        <f>'BAR BB| Open rates'!AB22*0.85*0.85</f>
        <v>31573.25</v>
      </c>
      <c r="AC22" s="57">
        <f>'BAR BB| Open rates'!AC22*0.85*0.85</f>
        <v>33018.25</v>
      </c>
      <c r="AD22" s="57">
        <f>'BAR BB| Open rates'!AD22*0.85*0.85</f>
        <v>28538.75</v>
      </c>
      <c r="AE22" s="57">
        <f>'BAR BB| Open rates'!AE22*0.85*0.85</f>
        <v>30128.25</v>
      </c>
      <c r="AF22" s="57">
        <f>'BAR BB| Open rates'!AF22*0.85*0.85</f>
        <v>28538.75</v>
      </c>
      <c r="AG22" s="57">
        <f>'BAR BB| Open rates'!AG22*0.85*0.85</f>
        <v>30128.25</v>
      </c>
      <c r="AH22" s="57">
        <f>'BAR BB| Open rates'!AH22*0.85*0.85</f>
        <v>30128.25</v>
      </c>
      <c r="AI22" s="57">
        <f>'BAR BB| Open rates'!AI22*0.85*0.85</f>
        <v>28538.75</v>
      </c>
      <c r="AJ22" s="57">
        <f>'BAR BB| Open rates'!AJ22*0.85*0.85</f>
        <v>30128.25</v>
      </c>
      <c r="AK22" s="57">
        <f>'BAR BB| Open rates'!AK22*0.85*0.85</f>
        <v>28538.75</v>
      </c>
      <c r="AL22" s="57">
        <f>'BAR BB| Open rates'!AL22*0.85*0.85</f>
        <v>30128.25</v>
      </c>
      <c r="AM22" s="57">
        <f>'BAR BB| Open rates'!AM22*0.85*0.85</f>
        <v>28538.75</v>
      </c>
      <c r="AN22" s="57">
        <f>'BAR BB| Open rates'!AN22*0.85*0.85</f>
        <v>30128.25</v>
      </c>
      <c r="AO22" s="57">
        <f>'BAR BB| Open rates'!AO22*0.85*0.85</f>
        <v>28538.75</v>
      </c>
      <c r="AP22" s="57">
        <f>'BAR BB| Open rates'!AP22*0.85*0.85</f>
        <v>25576.5</v>
      </c>
      <c r="AQ22" s="57">
        <f>'BAR BB| Open rates'!AQ22*0.85*0.85</f>
        <v>24131.5</v>
      </c>
      <c r="AR22" s="57">
        <f>'BAR BB| Open rates'!AR22*0.85*0.85</f>
        <v>25576.5</v>
      </c>
      <c r="AS22" s="57">
        <f>'BAR BB| Open rates'!AS22*0.85*0.85</f>
        <v>24131.5</v>
      </c>
      <c r="AT22" s="57">
        <f>'BAR BB| Open rates'!AT22*0.85*0.85</f>
        <v>25576.5</v>
      </c>
      <c r="AU22" s="57">
        <f>'BAR BB| Open rates'!AU22*0.85*0.85</f>
        <v>24131.5</v>
      </c>
      <c r="AV22" s="57">
        <f>'BAR BB| Open rates'!AV22*0.85*0.85</f>
        <v>25576.5</v>
      </c>
      <c r="AW22" s="57">
        <f>'BAR BB| Open rates'!AW22*0.85*0.85</f>
        <v>24131.5</v>
      </c>
      <c r="AX22" s="57">
        <f>'BAR BB| Open rates'!AX22*0.85*0.85</f>
        <v>25576.5</v>
      </c>
      <c r="AY22" s="57">
        <f>'BAR BB| Open rates'!AY22*0.85*0.85</f>
        <v>26804.75</v>
      </c>
      <c r="AZ22" s="57">
        <f>'BAR BB| Open rates'!AZ22*0.85*0.85</f>
        <v>28394.25</v>
      </c>
      <c r="BA22" s="57">
        <f>'BAR BB| Open rates'!BA22*0.85*0.85</f>
        <v>23409</v>
      </c>
      <c r="BB22" s="57">
        <f>'BAR BB| Open rates'!BB22*0.85*0.85</f>
        <v>21964</v>
      </c>
      <c r="BC22" s="57">
        <f>'BAR BB| Open rates'!BC22*0.85*0.85</f>
        <v>22686.5</v>
      </c>
      <c r="BD22" s="57">
        <f>'BAR BB| Open rates'!BD22*0.85*0.85</f>
        <v>21964</v>
      </c>
      <c r="BE22" s="57">
        <f>'BAR BB| Open rates'!BE22*0.85*0.85</f>
        <v>22686.5</v>
      </c>
      <c r="BF22" s="57">
        <f>'BAR BB| Open rates'!BF22*0.85*0.85</f>
        <v>21964</v>
      </c>
      <c r="BG22" s="57">
        <f>'BAR BB| Open rates'!BG22*0.85*0.85</f>
        <v>22686.5</v>
      </c>
      <c r="BH22" s="57">
        <f>'BAR BB| Open rates'!BH22*0.85*0.85</f>
        <v>21964</v>
      </c>
      <c r="BI22" s="57">
        <f>'BAR BB| Open rates'!BI22*0.85*0.85</f>
        <v>21964</v>
      </c>
      <c r="BJ22" s="57">
        <f>'BAR BB| Open rates'!BJ22*0.85*0.85</f>
        <v>22686.5</v>
      </c>
      <c r="BK22" s="57">
        <f>'BAR BB| Open rates'!BK22*0.85*0.85</f>
        <v>21964</v>
      </c>
      <c r="BL22" s="57">
        <f>'BAR BB| Open rates'!BL22*0.85*0.85</f>
        <v>22686.5</v>
      </c>
      <c r="BM22" s="57">
        <f>'BAR BB| Open rates'!BM22*0.85*0.85</f>
        <v>21964</v>
      </c>
      <c r="BN22" s="57">
        <f>'BAR BB| Open rates'!BN22*0.85*0.85</f>
        <v>22686.5</v>
      </c>
      <c r="BO22" s="57">
        <f>'BAR BB| Open rates'!BO22*0.85*0.85</f>
        <v>25359.75</v>
      </c>
      <c r="BP22" s="57">
        <f>'BAR BB| Open rates'!BP22*0.85*0.85</f>
        <v>26949.25</v>
      </c>
    </row>
    <row r="23" spans="1:68"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row>
    <row r="24" spans="1:68" s="36" customFormat="1" ht="12" customHeight="1" x14ac:dyDescent="0.2">
      <c r="A24" s="237">
        <v>1</v>
      </c>
      <c r="B24" s="57">
        <f>'BAR BB| Open rates'!B24*0.85*0.85</f>
        <v>26588</v>
      </c>
      <c r="C24" s="57">
        <f>'BAR BB| Open rates'!C24*0.85*0.85</f>
        <v>25865.5</v>
      </c>
      <c r="D24" s="57">
        <f>'BAR BB| Open rates'!D24*0.85*0.85</f>
        <v>26588</v>
      </c>
      <c r="E24" s="57">
        <f>'BAR BB| Open rates'!E24*0.85*0.85</f>
        <v>25865.5</v>
      </c>
      <c r="F24" s="57">
        <f>'BAR BB| Open rates'!F24*0.85*0.85</f>
        <v>28538.75</v>
      </c>
      <c r="G24" s="57">
        <f>'BAR BB| Open rates'!G24*0.85*0.85</f>
        <v>26588</v>
      </c>
      <c r="H24" s="57">
        <f>'BAR BB| Open rates'!H24*0.85*0.85</f>
        <v>32368</v>
      </c>
      <c r="I24" s="57">
        <f>'BAR BB| Open rates'!I24*0.85*0.85</f>
        <v>37353.25</v>
      </c>
      <c r="J24" s="57">
        <f>'BAR BB| Open rates'!J24*0.85*0.85</f>
        <v>51153</v>
      </c>
      <c r="K24" s="57">
        <f>'BAR BB| Open rates'!K24*0.85*0.85</f>
        <v>34318.75</v>
      </c>
      <c r="L24" s="57">
        <f>'BAR BB| Open rates'!L24*0.85*0.85</f>
        <v>35908.25</v>
      </c>
      <c r="M24" s="57">
        <f>'BAR BB| Open rates'!M24*0.85*0.85</f>
        <v>34318.75</v>
      </c>
      <c r="N24" s="57">
        <f>'BAR BB| Open rates'!N24*0.85*0.85</f>
        <v>37353.25</v>
      </c>
      <c r="O24" s="57">
        <f>'BAR BB| Open rates'!O24*0.85*0.85</f>
        <v>38798.25</v>
      </c>
      <c r="P24" s="57">
        <f>'BAR BB| Open rates'!P24*0.85*0.85</f>
        <v>37353.25</v>
      </c>
      <c r="Q24" s="57">
        <f>'BAR BB| Open rates'!Q24*0.85*0.85</f>
        <v>38798.25</v>
      </c>
      <c r="R24" s="57">
        <f>'BAR BB| Open rates'!R24*0.85*0.85</f>
        <v>37353.25</v>
      </c>
      <c r="S24" s="57">
        <f>'BAR BB| Open rates'!S24*0.85*0.85</f>
        <v>38798.25</v>
      </c>
      <c r="T24" s="57">
        <f>'BAR BB| Open rates'!T24*0.85*0.85</f>
        <v>37353.25</v>
      </c>
      <c r="U24" s="57">
        <f>'BAR BB| Open rates'!U24*0.85*0.85</f>
        <v>38798.25</v>
      </c>
      <c r="V24" s="57">
        <f>'BAR BB| Open rates'!V24*0.85*0.85</f>
        <v>37353.25</v>
      </c>
      <c r="W24" s="57">
        <f>'BAR BB| Open rates'!W24*0.85*0.85</f>
        <v>38798.25</v>
      </c>
      <c r="X24" s="57">
        <f>'BAR BB| Open rates'!X24*0.85*0.85</f>
        <v>37353.25</v>
      </c>
      <c r="Y24" s="57">
        <f>'BAR BB| Open rates'!Y24*0.85*0.85</f>
        <v>38798.25</v>
      </c>
      <c r="Z24" s="57">
        <f>'BAR BB| Open rates'!Z24*0.85*0.85</f>
        <v>37353.25</v>
      </c>
      <c r="AA24" s="57">
        <f>'BAR BB| Open rates'!AA24*0.85*0.85</f>
        <v>38798.25</v>
      </c>
      <c r="AB24" s="57">
        <f>'BAR BB| Open rates'!AB24*0.85*0.85</f>
        <v>37353.25</v>
      </c>
      <c r="AC24" s="57">
        <f>'BAR BB| Open rates'!AC24*0.85*0.85</f>
        <v>38798.25</v>
      </c>
      <c r="AD24" s="57">
        <f>'BAR BB| Open rates'!AD24*0.85*0.85</f>
        <v>34318.75</v>
      </c>
      <c r="AE24" s="57">
        <f>'BAR BB| Open rates'!AE24*0.85*0.85</f>
        <v>35908.25</v>
      </c>
      <c r="AF24" s="57">
        <f>'BAR BB| Open rates'!AF24*0.85*0.85</f>
        <v>34318.75</v>
      </c>
      <c r="AG24" s="57">
        <f>'BAR BB| Open rates'!AG24*0.85*0.85</f>
        <v>31573.25</v>
      </c>
      <c r="AH24" s="57">
        <f>'BAR BB| Open rates'!AH24*0.85*0.85</f>
        <v>31573.25</v>
      </c>
      <c r="AI24" s="57">
        <f>'BAR BB| Open rates'!AI24*0.85*0.85</f>
        <v>29983.75</v>
      </c>
      <c r="AJ24" s="57">
        <f>'BAR BB| Open rates'!AJ24*0.85*0.85</f>
        <v>31573.25</v>
      </c>
      <c r="AK24" s="57">
        <f>'BAR BB| Open rates'!AK24*0.85*0.85</f>
        <v>29983.75</v>
      </c>
      <c r="AL24" s="57">
        <f>'BAR BB| Open rates'!AL24*0.85*0.85</f>
        <v>31573.25</v>
      </c>
      <c r="AM24" s="57">
        <f>'BAR BB| Open rates'!AM24*0.85*0.85</f>
        <v>29983.75</v>
      </c>
      <c r="AN24" s="57">
        <f>'BAR BB| Open rates'!AN24*0.85*0.85</f>
        <v>31573.25</v>
      </c>
      <c r="AO24" s="57">
        <f>'BAR BB| Open rates'!AO24*0.85*0.85</f>
        <v>29983.75</v>
      </c>
      <c r="AP24" s="57">
        <f>'BAR BB| Open rates'!AP24*0.85*0.85</f>
        <v>28755.5</v>
      </c>
      <c r="AQ24" s="57">
        <f>'BAR BB| Open rates'!AQ24*0.85*0.85</f>
        <v>27310.5</v>
      </c>
      <c r="AR24" s="57">
        <f>'BAR BB| Open rates'!AR24*0.85*0.85</f>
        <v>28755.5</v>
      </c>
      <c r="AS24" s="57">
        <f>'BAR BB| Open rates'!AS24*0.85*0.85</f>
        <v>27310.5</v>
      </c>
      <c r="AT24" s="57">
        <f>'BAR BB| Open rates'!AT24*0.85*0.85</f>
        <v>28755.5</v>
      </c>
      <c r="AU24" s="57">
        <f>'BAR BB| Open rates'!AU24*0.85*0.85</f>
        <v>27310.5</v>
      </c>
      <c r="AV24" s="57">
        <f>'BAR BB| Open rates'!AV24*0.85*0.85</f>
        <v>28755.5</v>
      </c>
      <c r="AW24" s="57">
        <f>'BAR BB| Open rates'!AW24*0.85*0.85</f>
        <v>27310.5</v>
      </c>
      <c r="AX24" s="57">
        <f>'BAR BB| Open rates'!AX24*0.85*0.85</f>
        <v>28755.5</v>
      </c>
      <c r="AY24" s="57">
        <f>'BAR BB| Open rates'!AY24*0.85*0.85</f>
        <v>29983.75</v>
      </c>
      <c r="AZ24" s="57">
        <f>'BAR BB| Open rates'!AZ24*0.85*0.85</f>
        <v>31573.25</v>
      </c>
      <c r="BA24" s="57">
        <f>'BAR BB| Open rates'!BA24*0.85*0.85</f>
        <v>26588</v>
      </c>
      <c r="BB24" s="57">
        <f>'BAR BB| Open rates'!BB24*0.85*0.85</f>
        <v>25143</v>
      </c>
      <c r="BC24" s="57">
        <f>'BAR BB| Open rates'!BC24*0.85*0.85</f>
        <v>25865.5</v>
      </c>
      <c r="BD24" s="57">
        <f>'BAR BB| Open rates'!BD24*0.85*0.85</f>
        <v>25143</v>
      </c>
      <c r="BE24" s="57">
        <f>'BAR BB| Open rates'!BE24*0.85*0.85</f>
        <v>25865.5</v>
      </c>
      <c r="BF24" s="57">
        <f>'BAR BB| Open rates'!BF24*0.85*0.85</f>
        <v>25143</v>
      </c>
      <c r="BG24" s="57">
        <f>'BAR BB| Open rates'!BG24*0.85*0.85</f>
        <v>25865.5</v>
      </c>
      <c r="BH24" s="57">
        <f>'BAR BB| Open rates'!BH24*0.85*0.85</f>
        <v>25143</v>
      </c>
      <c r="BI24" s="57">
        <f>'BAR BB| Open rates'!BI24*0.85*0.85</f>
        <v>25143</v>
      </c>
      <c r="BJ24" s="57">
        <f>'BAR BB| Open rates'!BJ24*0.85*0.85</f>
        <v>25865.5</v>
      </c>
      <c r="BK24" s="57">
        <f>'BAR BB| Open rates'!BK24*0.85*0.85</f>
        <v>25143</v>
      </c>
      <c r="BL24" s="57">
        <f>'BAR BB| Open rates'!BL24*0.85*0.85</f>
        <v>25865.5</v>
      </c>
      <c r="BM24" s="57">
        <f>'BAR BB| Open rates'!BM24*0.85*0.85</f>
        <v>25143</v>
      </c>
      <c r="BN24" s="57">
        <f>'BAR BB| Open rates'!BN24*0.85*0.85</f>
        <v>25865.5</v>
      </c>
      <c r="BO24" s="57">
        <f>'BAR BB| Open rates'!BO24*0.85*0.85</f>
        <v>28538.75</v>
      </c>
      <c r="BP24" s="57">
        <f>'BAR BB| Open rates'!BP24*0.85*0.85</f>
        <v>30128.25</v>
      </c>
    </row>
    <row r="25" spans="1:68" s="36" customFormat="1" ht="12" customHeight="1" x14ac:dyDescent="0.2">
      <c r="A25" s="237">
        <v>2</v>
      </c>
      <c r="B25" s="57">
        <f>'BAR BB| Open rates'!B25*0.85*0.85</f>
        <v>28755.5</v>
      </c>
      <c r="C25" s="57">
        <f>'BAR BB| Open rates'!C25*0.85*0.85</f>
        <v>28033</v>
      </c>
      <c r="D25" s="57">
        <f>'BAR BB| Open rates'!D25*0.85*0.85</f>
        <v>28755.5</v>
      </c>
      <c r="E25" s="57">
        <f>'BAR BB| Open rates'!E25*0.85*0.85</f>
        <v>28033</v>
      </c>
      <c r="F25" s="57">
        <f>'BAR BB| Open rates'!F25*0.85*0.85</f>
        <v>30706.25</v>
      </c>
      <c r="G25" s="57">
        <f>'BAR BB| Open rates'!G25*0.85*0.85</f>
        <v>28755.5</v>
      </c>
      <c r="H25" s="57">
        <f>'BAR BB| Open rates'!H25*0.85*0.85</f>
        <v>34535.5</v>
      </c>
      <c r="I25" s="57">
        <f>'BAR BB| Open rates'!I25*0.85*0.85</f>
        <v>39520.75</v>
      </c>
      <c r="J25" s="57">
        <f>'BAR BB| Open rates'!J25*0.85*0.85</f>
        <v>53320.5</v>
      </c>
      <c r="K25" s="57">
        <f>'BAR BB| Open rates'!K25*0.85*0.85</f>
        <v>36486.25</v>
      </c>
      <c r="L25" s="57">
        <f>'BAR BB| Open rates'!L25*0.85*0.85</f>
        <v>38075.75</v>
      </c>
      <c r="M25" s="57">
        <f>'BAR BB| Open rates'!M25*0.85*0.85</f>
        <v>36486.25</v>
      </c>
      <c r="N25" s="57">
        <f>'BAR BB| Open rates'!N25*0.85*0.85</f>
        <v>39520.75</v>
      </c>
      <c r="O25" s="57">
        <f>'BAR BB| Open rates'!O25*0.85*0.85</f>
        <v>40965.75</v>
      </c>
      <c r="P25" s="57">
        <f>'BAR BB| Open rates'!P25*0.85*0.85</f>
        <v>39520.75</v>
      </c>
      <c r="Q25" s="57">
        <f>'BAR BB| Open rates'!Q25*0.85*0.85</f>
        <v>40965.75</v>
      </c>
      <c r="R25" s="57">
        <f>'BAR BB| Open rates'!R25*0.85*0.85</f>
        <v>39520.75</v>
      </c>
      <c r="S25" s="57">
        <f>'BAR BB| Open rates'!S25*0.85*0.85</f>
        <v>40965.75</v>
      </c>
      <c r="T25" s="57">
        <f>'BAR BB| Open rates'!T25*0.85*0.85</f>
        <v>39520.75</v>
      </c>
      <c r="U25" s="57">
        <f>'BAR BB| Open rates'!U25*0.85*0.85</f>
        <v>40965.75</v>
      </c>
      <c r="V25" s="57">
        <f>'BAR BB| Open rates'!V25*0.85*0.85</f>
        <v>39520.75</v>
      </c>
      <c r="W25" s="57">
        <f>'BAR BB| Open rates'!W25*0.85*0.85</f>
        <v>40965.75</v>
      </c>
      <c r="X25" s="57">
        <f>'BAR BB| Open rates'!X25*0.85*0.85</f>
        <v>39520.75</v>
      </c>
      <c r="Y25" s="57">
        <f>'BAR BB| Open rates'!Y25*0.85*0.85</f>
        <v>40965.75</v>
      </c>
      <c r="Z25" s="57">
        <f>'BAR BB| Open rates'!Z25*0.85*0.85</f>
        <v>39520.75</v>
      </c>
      <c r="AA25" s="57">
        <f>'BAR BB| Open rates'!AA25*0.85*0.85</f>
        <v>40965.75</v>
      </c>
      <c r="AB25" s="57">
        <f>'BAR BB| Open rates'!AB25*0.85*0.85</f>
        <v>39520.75</v>
      </c>
      <c r="AC25" s="57">
        <f>'BAR BB| Open rates'!AC25*0.85*0.85</f>
        <v>40965.75</v>
      </c>
      <c r="AD25" s="57">
        <f>'BAR BB| Open rates'!AD25*0.85*0.85</f>
        <v>36486.25</v>
      </c>
      <c r="AE25" s="57">
        <f>'BAR BB| Open rates'!AE25*0.85*0.85</f>
        <v>38075.75</v>
      </c>
      <c r="AF25" s="57">
        <f>'BAR BB| Open rates'!AF25*0.85*0.85</f>
        <v>36486.25</v>
      </c>
      <c r="AG25" s="57">
        <f>'BAR BB| Open rates'!AG25*0.85*0.85</f>
        <v>33740.75</v>
      </c>
      <c r="AH25" s="57">
        <f>'BAR BB| Open rates'!AH25*0.85*0.85</f>
        <v>33740.75</v>
      </c>
      <c r="AI25" s="57">
        <f>'BAR BB| Open rates'!AI25*0.85*0.85</f>
        <v>32151.25</v>
      </c>
      <c r="AJ25" s="57">
        <f>'BAR BB| Open rates'!AJ25*0.85*0.85</f>
        <v>33740.75</v>
      </c>
      <c r="AK25" s="57">
        <f>'BAR BB| Open rates'!AK25*0.85*0.85</f>
        <v>32151.25</v>
      </c>
      <c r="AL25" s="57">
        <f>'BAR BB| Open rates'!AL25*0.85*0.85</f>
        <v>33740.75</v>
      </c>
      <c r="AM25" s="57">
        <f>'BAR BB| Open rates'!AM25*0.85*0.85</f>
        <v>32151.25</v>
      </c>
      <c r="AN25" s="57">
        <f>'BAR BB| Open rates'!AN25*0.85*0.85</f>
        <v>33740.75</v>
      </c>
      <c r="AO25" s="57">
        <f>'BAR BB| Open rates'!AO25*0.85*0.85</f>
        <v>32151.25</v>
      </c>
      <c r="AP25" s="57">
        <f>'BAR BB| Open rates'!AP25*0.85*0.85</f>
        <v>30923</v>
      </c>
      <c r="AQ25" s="57">
        <f>'BAR BB| Open rates'!AQ25*0.85*0.85</f>
        <v>29478</v>
      </c>
      <c r="AR25" s="57">
        <f>'BAR BB| Open rates'!AR25*0.85*0.85</f>
        <v>30923</v>
      </c>
      <c r="AS25" s="57">
        <f>'BAR BB| Open rates'!AS25*0.85*0.85</f>
        <v>29478</v>
      </c>
      <c r="AT25" s="57">
        <f>'BAR BB| Open rates'!AT25*0.85*0.85</f>
        <v>30923</v>
      </c>
      <c r="AU25" s="57">
        <f>'BAR BB| Open rates'!AU25*0.85*0.85</f>
        <v>29478</v>
      </c>
      <c r="AV25" s="57">
        <f>'BAR BB| Open rates'!AV25*0.85*0.85</f>
        <v>30923</v>
      </c>
      <c r="AW25" s="57">
        <f>'BAR BB| Open rates'!AW25*0.85*0.85</f>
        <v>29478</v>
      </c>
      <c r="AX25" s="57">
        <f>'BAR BB| Open rates'!AX25*0.85*0.85</f>
        <v>30923</v>
      </c>
      <c r="AY25" s="57">
        <f>'BAR BB| Open rates'!AY25*0.85*0.85</f>
        <v>32151.25</v>
      </c>
      <c r="AZ25" s="57">
        <f>'BAR BB| Open rates'!AZ25*0.85*0.85</f>
        <v>33740.75</v>
      </c>
      <c r="BA25" s="57">
        <f>'BAR BB| Open rates'!BA25*0.85*0.85</f>
        <v>28755.5</v>
      </c>
      <c r="BB25" s="57">
        <f>'BAR BB| Open rates'!BB25*0.85*0.85</f>
        <v>27310.5</v>
      </c>
      <c r="BC25" s="57">
        <f>'BAR BB| Open rates'!BC25*0.85*0.85</f>
        <v>28033</v>
      </c>
      <c r="BD25" s="57">
        <f>'BAR BB| Open rates'!BD25*0.85*0.85</f>
        <v>27310.5</v>
      </c>
      <c r="BE25" s="57">
        <f>'BAR BB| Open rates'!BE25*0.85*0.85</f>
        <v>28033</v>
      </c>
      <c r="BF25" s="57">
        <f>'BAR BB| Open rates'!BF25*0.85*0.85</f>
        <v>27310.5</v>
      </c>
      <c r="BG25" s="57">
        <f>'BAR BB| Open rates'!BG25*0.85*0.85</f>
        <v>28033</v>
      </c>
      <c r="BH25" s="57">
        <f>'BAR BB| Open rates'!BH25*0.85*0.85</f>
        <v>27310.5</v>
      </c>
      <c r="BI25" s="57">
        <f>'BAR BB| Open rates'!BI25*0.85*0.85</f>
        <v>27310.5</v>
      </c>
      <c r="BJ25" s="57">
        <f>'BAR BB| Open rates'!BJ25*0.85*0.85</f>
        <v>28033</v>
      </c>
      <c r="BK25" s="57">
        <f>'BAR BB| Open rates'!BK25*0.85*0.85</f>
        <v>27310.5</v>
      </c>
      <c r="BL25" s="57">
        <f>'BAR BB| Open rates'!BL25*0.85*0.85</f>
        <v>28033</v>
      </c>
      <c r="BM25" s="57">
        <f>'BAR BB| Open rates'!BM25*0.85*0.85</f>
        <v>27310.5</v>
      </c>
      <c r="BN25" s="57">
        <f>'BAR BB| Open rates'!BN25*0.85*0.85</f>
        <v>28033</v>
      </c>
      <c r="BO25" s="57">
        <f>'BAR BB| Open rates'!BO25*0.85*0.85</f>
        <v>30706.25</v>
      </c>
      <c r="BP25" s="57">
        <f>'BAR BB| Open rates'!BP25*0.85*0.85</f>
        <v>32295.75</v>
      </c>
    </row>
    <row r="26" spans="1:68" s="36" customFormat="1" ht="12" customHeight="1" x14ac:dyDescent="0.2">
      <c r="A26" s="237">
        <v>3</v>
      </c>
      <c r="B26" s="57">
        <f>'BAR BB| Open rates'!B26*0.85*0.85</f>
        <v>30923</v>
      </c>
      <c r="C26" s="57">
        <f>'BAR BB| Open rates'!C26*0.85*0.85</f>
        <v>30200.5</v>
      </c>
      <c r="D26" s="57">
        <f>'BAR BB| Open rates'!D26*0.85*0.85</f>
        <v>30923</v>
      </c>
      <c r="E26" s="57">
        <f>'BAR BB| Open rates'!E26*0.85*0.85</f>
        <v>30200.5</v>
      </c>
      <c r="F26" s="57">
        <f>'BAR BB| Open rates'!F26*0.85*0.85</f>
        <v>32873.75</v>
      </c>
      <c r="G26" s="57">
        <f>'BAR BB| Open rates'!G26*0.85*0.85</f>
        <v>30923</v>
      </c>
      <c r="H26" s="57">
        <f>'BAR BB| Open rates'!H26*0.85*0.85</f>
        <v>36703</v>
      </c>
      <c r="I26" s="57">
        <f>'BAR BB| Open rates'!I26*0.85*0.85</f>
        <v>41688.25</v>
      </c>
      <c r="J26" s="57">
        <f>'BAR BB| Open rates'!J26*0.85*0.85</f>
        <v>55488</v>
      </c>
      <c r="K26" s="57">
        <f>'BAR BB| Open rates'!K26*0.85*0.85</f>
        <v>38653.75</v>
      </c>
      <c r="L26" s="57">
        <f>'BAR BB| Open rates'!L26*0.85*0.85</f>
        <v>40243.25</v>
      </c>
      <c r="M26" s="57">
        <f>'BAR BB| Open rates'!M26*0.85*0.85</f>
        <v>38653.75</v>
      </c>
      <c r="N26" s="57">
        <f>'BAR BB| Open rates'!N26*0.85*0.85</f>
        <v>41688.25</v>
      </c>
      <c r="O26" s="57">
        <f>'BAR BB| Open rates'!O26*0.85*0.85</f>
        <v>43133.25</v>
      </c>
      <c r="P26" s="57">
        <f>'BAR BB| Open rates'!P26*0.85*0.85</f>
        <v>41688.25</v>
      </c>
      <c r="Q26" s="57">
        <f>'BAR BB| Open rates'!Q26*0.85*0.85</f>
        <v>43133.25</v>
      </c>
      <c r="R26" s="57">
        <f>'BAR BB| Open rates'!R26*0.85*0.85</f>
        <v>41688.25</v>
      </c>
      <c r="S26" s="57">
        <f>'BAR BB| Open rates'!S26*0.85*0.85</f>
        <v>43133.25</v>
      </c>
      <c r="T26" s="57">
        <f>'BAR BB| Open rates'!T26*0.85*0.85</f>
        <v>41688.25</v>
      </c>
      <c r="U26" s="57">
        <f>'BAR BB| Open rates'!U26*0.85*0.85</f>
        <v>43133.25</v>
      </c>
      <c r="V26" s="57">
        <f>'BAR BB| Open rates'!V26*0.85*0.85</f>
        <v>41688.25</v>
      </c>
      <c r="W26" s="57">
        <f>'BAR BB| Open rates'!W26*0.85*0.85</f>
        <v>43133.25</v>
      </c>
      <c r="X26" s="57">
        <f>'BAR BB| Open rates'!X26*0.85*0.85</f>
        <v>41688.25</v>
      </c>
      <c r="Y26" s="57">
        <f>'BAR BB| Open rates'!Y26*0.85*0.85</f>
        <v>43133.25</v>
      </c>
      <c r="Z26" s="57">
        <f>'BAR BB| Open rates'!Z26*0.85*0.85</f>
        <v>41688.25</v>
      </c>
      <c r="AA26" s="57">
        <f>'BAR BB| Open rates'!AA26*0.85*0.85</f>
        <v>43133.25</v>
      </c>
      <c r="AB26" s="57">
        <f>'BAR BB| Open rates'!AB26*0.85*0.85</f>
        <v>41688.25</v>
      </c>
      <c r="AC26" s="57">
        <f>'BAR BB| Open rates'!AC26*0.85*0.85</f>
        <v>43133.25</v>
      </c>
      <c r="AD26" s="57">
        <f>'BAR BB| Open rates'!AD26*0.85*0.85</f>
        <v>38653.75</v>
      </c>
      <c r="AE26" s="57">
        <f>'BAR BB| Open rates'!AE26*0.85*0.85</f>
        <v>40243.25</v>
      </c>
      <c r="AF26" s="57">
        <f>'BAR BB| Open rates'!AF26*0.85*0.85</f>
        <v>38653.75</v>
      </c>
      <c r="AG26" s="57">
        <f>'BAR BB| Open rates'!AG26*0.85*0.85</f>
        <v>35908.25</v>
      </c>
      <c r="AH26" s="57">
        <f>'BAR BB| Open rates'!AH26*0.85*0.85</f>
        <v>35908.25</v>
      </c>
      <c r="AI26" s="57">
        <f>'BAR BB| Open rates'!AI26*0.85*0.85</f>
        <v>34318.75</v>
      </c>
      <c r="AJ26" s="57">
        <f>'BAR BB| Open rates'!AJ26*0.85*0.85</f>
        <v>35908.25</v>
      </c>
      <c r="AK26" s="57">
        <f>'BAR BB| Open rates'!AK26*0.85*0.85</f>
        <v>34318.75</v>
      </c>
      <c r="AL26" s="57">
        <f>'BAR BB| Open rates'!AL26*0.85*0.85</f>
        <v>35908.25</v>
      </c>
      <c r="AM26" s="57">
        <f>'BAR BB| Open rates'!AM26*0.85*0.85</f>
        <v>34318.75</v>
      </c>
      <c r="AN26" s="57">
        <f>'BAR BB| Open rates'!AN26*0.85*0.85</f>
        <v>35908.25</v>
      </c>
      <c r="AO26" s="57">
        <f>'BAR BB| Open rates'!AO26*0.85*0.85</f>
        <v>34318.75</v>
      </c>
      <c r="AP26" s="57">
        <f>'BAR BB| Open rates'!AP26*0.85*0.85</f>
        <v>33090.5</v>
      </c>
      <c r="AQ26" s="57">
        <f>'BAR BB| Open rates'!AQ26*0.85*0.85</f>
        <v>31645.5</v>
      </c>
      <c r="AR26" s="57">
        <f>'BAR BB| Open rates'!AR26*0.85*0.85</f>
        <v>33090.5</v>
      </c>
      <c r="AS26" s="57">
        <f>'BAR BB| Open rates'!AS26*0.85*0.85</f>
        <v>31645.5</v>
      </c>
      <c r="AT26" s="57">
        <f>'BAR BB| Open rates'!AT26*0.85*0.85</f>
        <v>33090.5</v>
      </c>
      <c r="AU26" s="57">
        <f>'BAR BB| Open rates'!AU26*0.85*0.85</f>
        <v>31645.5</v>
      </c>
      <c r="AV26" s="57">
        <f>'BAR BB| Open rates'!AV26*0.85*0.85</f>
        <v>33090.5</v>
      </c>
      <c r="AW26" s="57">
        <f>'BAR BB| Open rates'!AW26*0.85*0.85</f>
        <v>31645.5</v>
      </c>
      <c r="AX26" s="57">
        <f>'BAR BB| Open rates'!AX26*0.85*0.85</f>
        <v>33090.5</v>
      </c>
      <c r="AY26" s="57">
        <f>'BAR BB| Open rates'!AY26*0.85*0.85</f>
        <v>34318.75</v>
      </c>
      <c r="AZ26" s="57">
        <f>'BAR BB| Open rates'!AZ26*0.85*0.85</f>
        <v>35908.25</v>
      </c>
      <c r="BA26" s="57">
        <f>'BAR BB| Open rates'!BA26*0.85*0.85</f>
        <v>30923</v>
      </c>
      <c r="BB26" s="57">
        <f>'BAR BB| Open rates'!BB26*0.85*0.85</f>
        <v>29478</v>
      </c>
      <c r="BC26" s="57">
        <f>'BAR BB| Open rates'!BC26*0.85*0.85</f>
        <v>30200.5</v>
      </c>
      <c r="BD26" s="57">
        <f>'BAR BB| Open rates'!BD26*0.85*0.85</f>
        <v>29478</v>
      </c>
      <c r="BE26" s="57">
        <f>'BAR BB| Open rates'!BE26*0.85*0.85</f>
        <v>30200.5</v>
      </c>
      <c r="BF26" s="57">
        <f>'BAR BB| Open rates'!BF26*0.85*0.85</f>
        <v>29478</v>
      </c>
      <c r="BG26" s="57">
        <f>'BAR BB| Open rates'!BG26*0.85*0.85</f>
        <v>30200.5</v>
      </c>
      <c r="BH26" s="57">
        <f>'BAR BB| Open rates'!BH26*0.85*0.85</f>
        <v>29478</v>
      </c>
      <c r="BI26" s="57">
        <f>'BAR BB| Open rates'!BI26*0.85*0.85</f>
        <v>29478</v>
      </c>
      <c r="BJ26" s="57">
        <f>'BAR BB| Open rates'!BJ26*0.85*0.85</f>
        <v>30200.5</v>
      </c>
      <c r="BK26" s="57">
        <f>'BAR BB| Open rates'!BK26*0.85*0.85</f>
        <v>29478</v>
      </c>
      <c r="BL26" s="57">
        <f>'BAR BB| Open rates'!BL26*0.85*0.85</f>
        <v>30200.5</v>
      </c>
      <c r="BM26" s="57">
        <f>'BAR BB| Open rates'!BM26*0.85*0.85</f>
        <v>29478</v>
      </c>
      <c r="BN26" s="57">
        <f>'BAR BB| Open rates'!BN26*0.85*0.85</f>
        <v>30200.5</v>
      </c>
      <c r="BO26" s="57">
        <f>'BAR BB| Open rates'!BO26*0.85*0.85</f>
        <v>32873.75</v>
      </c>
      <c r="BP26" s="57">
        <f>'BAR BB| Open rates'!BP26*0.85*0.85</f>
        <v>34463.25</v>
      </c>
    </row>
    <row r="27" spans="1:68" s="36" customFormat="1" ht="12" customHeight="1" x14ac:dyDescent="0.2">
      <c r="A27" s="237">
        <v>4</v>
      </c>
      <c r="B27" s="57">
        <f>'BAR BB| Open rates'!B27*0.85*0.85</f>
        <v>33090.5</v>
      </c>
      <c r="C27" s="57">
        <f>'BAR BB| Open rates'!C27*0.85*0.85</f>
        <v>32368</v>
      </c>
      <c r="D27" s="57">
        <f>'BAR BB| Open rates'!D27*0.85*0.85</f>
        <v>33090.5</v>
      </c>
      <c r="E27" s="57">
        <f>'BAR BB| Open rates'!E27*0.85*0.85</f>
        <v>32368</v>
      </c>
      <c r="F27" s="57">
        <f>'BAR BB| Open rates'!F27*0.85*0.85</f>
        <v>35041.25</v>
      </c>
      <c r="G27" s="57">
        <f>'BAR BB| Open rates'!G27*0.85*0.85</f>
        <v>33090.5</v>
      </c>
      <c r="H27" s="57">
        <f>'BAR BB| Open rates'!H27*0.85*0.85</f>
        <v>38870.5</v>
      </c>
      <c r="I27" s="57">
        <f>'BAR BB| Open rates'!I27*0.85*0.85</f>
        <v>43855.75</v>
      </c>
      <c r="J27" s="57">
        <f>'BAR BB| Open rates'!J27*0.85*0.85</f>
        <v>57655.5</v>
      </c>
      <c r="K27" s="57">
        <f>'BAR BB| Open rates'!K27*0.85*0.85</f>
        <v>40821.25</v>
      </c>
      <c r="L27" s="57">
        <f>'BAR BB| Open rates'!L27*0.85*0.85</f>
        <v>42410.75</v>
      </c>
      <c r="M27" s="57">
        <f>'BAR BB| Open rates'!M27*0.85*0.85</f>
        <v>40821.25</v>
      </c>
      <c r="N27" s="57">
        <f>'BAR BB| Open rates'!N27*0.85*0.85</f>
        <v>43855.75</v>
      </c>
      <c r="O27" s="57">
        <f>'BAR BB| Open rates'!O27*0.85*0.85</f>
        <v>45300.75</v>
      </c>
      <c r="P27" s="57">
        <f>'BAR BB| Open rates'!P27*0.85*0.85</f>
        <v>43855.75</v>
      </c>
      <c r="Q27" s="57">
        <f>'BAR BB| Open rates'!Q27*0.85*0.85</f>
        <v>45300.75</v>
      </c>
      <c r="R27" s="57">
        <f>'BAR BB| Open rates'!R27*0.85*0.85</f>
        <v>43855.75</v>
      </c>
      <c r="S27" s="57">
        <f>'BAR BB| Open rates'!S27*0.85*0.85</f>
        <v>45300.75</v>
      </c>
      <c r="T27" s="57">
        <f>'BAR BB| Open rates'!T27*0.85*0.85</f>
        <v>43855.75</v>
      </c>
      <c r="U27" s="57">
        <f>'BAR BB| Open rates'!U27*0.85*0.85</f>
        <v>45300.75</v>
      </c>
      <c r="V27" s="57">
        <f>'BAR BB| Open rates'!V27*0.85*0.85</f>
        <v>43855.75</v>
      </c>
      <c r="W27" s="57">
        <f>'BAR BB| Open rates'!W27*0.85*0.85</f>
        <v>45300.75</v>
      </c>
      <c r="X27" s="57">
        <f>'BAR BB| Open rates'!X27*0.85*0.85</f>
        <v>43855.75</v>
      </c>
      <c r="Y27" s="57">
        <f>'BAR BB| Open rates'!Y27*0.85*0.85</f>
        <v>45300.75</v>
      </c>
      <c r="Z27" s="57">
        <f>'BAR BB| Open rates'!Z27*0.85*0.85</f>
        <v>43855.75</v>
      </c>
      <c r="AA27" s="57">
        <f>'BAR BB| Open rates'!AA27*0.85*0.85</f>
        <v>45300.75</v>
      </c>
      <c r="AB27" s="57">
        <f>'BAR BB| Open rates'!AB27*0.85*0.85</f>
        <v>43855.75</v>
      </c>
      <c r="AC27" s="57">
        <f>'BAR BB| Open rates'!AC27*0.85*0.85</f>
        <v>45300.75</v>
      </c>
      <c r="AD27" s="57">
        <f>'BAR BB| Open rates'!AD27*0.85*0.85</f>
        <v>40821.25</v>
      </c>
      <c r="AE27" s="57">
        <f>'BAR BB| Open rates'!AE27*0.85*0.85</f>
        <v>42410.75</v>
      </c>
      <c r="AF27" s="57">
        <f>'BAR BB| Open rates'!AF27*0.85*0.85</f>
        <v>40821.25</v>
      </c>
      <c r="AG27" s="57">
        <f>'BAR BB| Open rates'!AG27*0.85*0.85</f>
        <v>38075.75</v>
      </c>
      <c r="AH27" s="57">
        <f>'BAR BB| Open rates'!AH27*0.85*0.85</f>
        <v>38075.75</v>
      </c>
      <c r="AI27" s="57">
        <f>'BAR BB| Open rates'!AI27*0.85*0.85</f>
        <v>36486.25</v>
      </c>
      <c r="AJ27" s="57">
        <f>'BAR BB| Open rates'!AJ27*0.85*0.85</f>
        <v>38075.75</v>
      </c>
      <c r="AK27" s="57">
        <f>'BAR BB| Open rates'!AK27*0.85*0.85</f>
        <v>36486.25</v>
      </c>
      <c r="AL27" s="57">
        <f>'BAR BB| Open rates'!AL27*0.85*0.85</f>
        <v>38075.75</v>
      </c>
      <c r="AM27" s="57">
        <f>'BAR BB| Open rates'!AM27*0.85*0.85</f>
        <v>36486.25</v>
      </c>
      <c r="AN27" s="57">
        <f>'BAR BB| Open rates'!AN27*0.85*0.85</f>
        <v>38075.75</v>
      </c>
      <c r="AO27" s="57">
        <f>'BAR BB| Open rates'!AO27*0.85*0.85</f>
        <v>36486.25</v>
      </c>
      <c r="AP27" s="57">
        <f>'BAR BB| Open rates'!AP27*0.85*0.85</f>
        <v>35258</v>
      </c>
      <c r="AQ27" s="57">
        <f>'BAR BB| Open rates'!AQ27*0.85*0.85</f>
        <v>33813</v>
      </c>
      <c r="AR27" s="57">
        <f>'BAR BB| Open rates'!AR27*0.85*0.85</f>
        <v>35258</v>
      </c>
      <c r="AS27" s="57">
        <f>'BAR BB| Open rates'!AS27*0.85*0.85</f>
        <v>33813</v>
      </c>
      <c r="AT27" s="57">
        <f>'BAR BB| Open rates'!AT27*0.85*0.85</f>
        <v>35258</v>
      </c>
      <c r="AU27" s="57">
        <f>'BAR BB| Open rates'!AU27*0.85*0.85</f>
        <v>33813</v>
      </c>
      <c r="AV27" s="57">
        <f>'BAR BB| Open rates'!AV27*0.85*0.85</f>
        <v>35258</v>
      </c>
      <c r="AW27" s="57">
        <f>'BAR BB| Open rates'!AW27*0.85*0.85</f>
        <v>33813</v>
      </c>
      <c r="AX27" s="57">
        <f>'BAR BB| Open rates'!AX27*0.85*0.85</f>
        <v>35258</v>
      </c>
      <c r="AY27" s="57">
        <f>'BAR BB| Open rates'!AY27*0.85*0.85</f>
        <v>36486.25</v>
      </c>
      <c r="AZ27" s="57">
        <f>'BAR BB| Open rates'!AZ27*0.85*0.85</f>
        <v>38075.75</v>
      </c>
      <c r="BA27" s="57">
        <f>'BAR BB| Open rates'!BA27*0.85*0.85</f>
        <v>33090.5</v>
      </c>
      <c r="BB27" s="57">
        <f>'BAR BB| Open rates'!BB27*0.85*0.85</f>
        <v>31645.5</v>
      </c>
      <c r="BC27" s="57">
        <f>'BAR BB| Open rates'!BC27*0.85*0.85</f>
        <v>32368</v>
      </c>
      <c r="BD27" s="57">
        <f>'BAR BB| Open rates'!BD27*0.85*0.85</f>
        <v>31645.5</v>
      </c>
      <c r="BE27" s="57">
        <f>'BAR BB| Open rates'!BE27*0.85*0.85</f>
        <v>32368</v>
      </c>
      <c r="BF27" s="57">
        <f>'BAR BB| Open rates'!BF27*0.85*0.85</f>
        <v>31645.5</v>
      </c>
      <c r="BG27" s="57">
        <f>'BAR BB| Open rates'!BG27*0.85*0.85</f>
        <v>32368</v>
      </c>
      <c r="BH27" s="57">
        <f>'BAR BB| Open rates'!BH27*0.85*0.85</f>
        <v>31645.5</v>
      </c>
      <c r="BI27" s="57">
        <f>'BAR BB| Open rates'!BI27*0.85*0.85</f>
        <v>31645.5</v>
      </c>
      <c r="BJ27" s="57">
        <f>'BAR BB| Open rates'!BJ27*0.85*0.85</f>
        <v>32368</v>
      </c>
      <c r="BK27" s="57">
        <f>'BAR BB| Open rates'!BK27*0.85*0.85</f>
        <v>31645.5</v>
      </c>
      <c r="BL27" s="57">
        <f>'BAR BB| Open rates'!BL27*0.85*0.85</f>
        <v>32368</v>
      </c>
      <c r="BM27" s="57">
        <f>'BAR BB| Open rates'!BM27*0.85*0.85</f>
        <v>31645.5</v>
      </c>
      <c r="BN27" s="57">
        <f>'BAR BB| Open rates'!BN27*0.85*0.85</f>
        <v>32368</v>
      </c>
      <c r="BO27" s="57">
        <f>'BAR BB| Open rates'!BO27*0.85*0.85</f>
        <v>35041.25</v>
      </c>
      <c r="BP27" s="57">
        <f>'BAR BB| Open rates'!BP27*0.85*0.85</f>
        <v>36630.75</v>
      </c>
    </row>
    <row r="28" spans="1:68"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row>
    <row r="29" spans="1:68" s="36" customFormat="1" ht="12" customHeight="1" x14ac:dyDescent="0.2">
      <c r="A29" s="237">
        <v>1</v>
      </c>
      <c r="B29" s="57">
        <f>'BAR BB| Open rates'!B29*0.85*0.85</f>
        <v>28755.5</v>
      </c>
      <c r="C29" s="57">
        <f>'BAR BB| Open rates'!C29*0.85*0.85</f>
        <v>28033</v>
      </c>
      <c r="D29" s="57">
        <f>'BAR BB| Open rates'!D29*0.85*0.85</f>
        <v>28755.5</v>
      </c>
      <c r="E29" s="57">
        <f>'BAR BB| Open rates'!E29*0.85*0.85</f>
        <v>28033</v>
      </c>
      <c r="F29" s="57">
        <f>'BAR BB| Open rates'!F29*0.85*0.85</f>
        <v>30706.25</v>
      </c>
      <c r="G29" s="57">
        <f>'BAR BB| Open rates'!G29*0.85*0.85</f>
        <v>28755.5</v>
      </c>
      <c r="H29" s="57">
        <f>'BAR BB| Open rates'!H29*0.85*0.85</f>
        <v>33813</v>
      </c>
      <c r="I29" s="57">
        <f>'BAR BB| Open rates'!I29*0.85*0.85</f>
        <v>38798.25</v>
      </c>
      <c r="J29" s="57">
        <f>'BAR BB| Open rates'!J29*0.85*0.85</f>
        <v>52598</v>
      </c>
      <c r="K29" s="57">
        <f>'BAR BB| Open rates'!K29*0.85*0.85</f>
        <v>35763.75</v>
      </c>
      <c r="L29" s="57">
        <f>'BAR BB| Open rates'!L29*0.85*0.85</f>
        <v>37353.25</v>
      </c>
      <c r="M29" s="57">
        <f>'BAR BB| Open rates'!M29*0.85*0.85</f>
        <v>35763.75</v>
      </c>
      <c r="N29" s="57">
        <f>'BAR BB| Open rates'!N29*0.85*0.85</f>
        <v>38798.25</v>
      </c>
      <c r="O29" s="57">
        <f>'BAR BB| Open rates'!O29*0.85*0.85</f>
        <v>40243.25</v>
      </c>
      <c r="P29" s="57">
        <f>'BAR BB| Open rates'!P29*0.85*0.85</f>
        <v>38798.25</v>
      </c>
      <c r="Q29" s="57">
        <f>'BAR BB| Open rates'!Q29*0.85*0.85</f>
        <v>40243.25</v>
      </c>
      <c r="R29" s="57">
        <f>'BAR BB| Open rates'!R29*0.85*0.85</f>
        <v>38798.25</v>
      </c>
      <c r="S29" s="57">
        <f>'BAR BB| Open rates'!S29*0.85*0.85</f>
        <v>40243.25</v>
      </c>
      <c r="T29" s="57">
        <f>'BAR BB| Open rates'!T29*0.85*0.85</f>
        <v>38798.25</v>
      </c>
      <c r="U29" s="57">
        <f>'BAR BB| Open rates'!U29*0.85*0.85</f>
        <v>40243.25</v>
      </c>
      <c r="V29" s="57">
        <f>'BAR BB| Open rates'!V29*0.85*0.85</f>
        <v>38798.25</v>
      </c>
      <c r="W29" s="57">
        <f>'BAR BB| Open rates'!W29*0.85*0.85</f>
        <v>40243.25</v>
      </c>
      <c r="X29" s="57">
        <f>'BAR BB| Open rates'!X29*0.85*0.85</f>
        <v>38798.25</v>
      </c>
      <c r="Y29" s="57">
        <f>'BAR BB| Open rates'!Y29*0.85*0.85</f>
        <v>40243.25</v>
      </c>
      <c r="Z29" s="57">
        <f>'BAR BB| Open rates'!Z29*0.85*0.85</f>
        <v>38798.25</v>
      </c>
      <c r="AA29" s="57">
        <f>'BAR BB| Open rates'!AA29*0.85*0.85</f>
        <v>40243.25</v>
      </c>
      <c r="AB29" s="57">
        <f>'BAR BB| Open rates'!AB29*0.85*0.85</f>
        <v>38798.25</v>
      </c>
      <c r="AC29" s="57">
        <f>'BAR BB| Open rates'!AC29*0.85*0.85</f>
        <v>40243.25</v>
      </c>
      <c r="AD29" s="57">
        <f>'BAR BB| Open rates'!AD29*0.85*0.85</f>
        <v>35763.75</v>
      </c>
      <c r="AE29" s="57">
        <f>'BAR BB| Open rates'!AE29*0.85*0.85</f>
        <v>37353.25</v>
      </c>
      <c r="AF29" s="57">
        <f>'BAR BB| Open rates'!AF29*0.85*0.85</f>
        <v>35763.75</v>
      </c>
      <c r="AG29" s="57">
        <f>'BAR BB| Open rates'!AG29*0.85*0.85</f>
        <v>34463.25</v>
      </c>
      <c r="AH29" s="57">
        <f>'BAR BB| Open rates'!AH29*0.85*0.85</f>
        <v>34463.25</v>
      </c>
      <c r="AI29" s="57">
        <f>'BAR BB| Open rates'!AI29*0.85*0.85</f>
        <v>32873.75</v>
      </c>
      <c r="AJ29" s="57">
        <f>'BAR BB| Open rates'!AJ29*0.85*0.85</f>
        <v>34463.25</v>
      </c>
      <c r="AK29" s="57">
        <f>'BAR BB| Open rates'!AK29*0.85*0.85</f>
        <v>32873.75</v>
      </c>
      <c r="AL29" s="57">
        <f>'BAR BB| Open rates'!AL29*0.85*0.85</f>
        <v>34463.25</v>
      </c>
      <c r="AM29" s="57">
        <f>'BAR BB| Open rates'!AM29*0.85*0.85</f>
        <v>32873.75</v>
      </c>
      <c r="AN29" s="57">
        <f>'BAR BB| Open rates'!AN29*0.85*0.85</f>
        <v>34463.25</v>
      </c>
      <c r="AO29" s="57">
        <f>'BAR BB| Open rates'!AO29*0.85*0.85</f>
        <v>32873.75</v>
      </c>
      <c r="AP29" s="57">
        <f>'BAR BB| Open rates'!AP29*0.85*0.85</f>
        <v>30200.5</v>
      </c>
      <c r="AQ29" s="57">
        <f>'BAR BB| Open rates'!AQ29*0.85*0.85</f>
        <v>28755.5</v>
      </c>
      <c r="AR29" s="57">
        <f>'BAR BB| Open rates'!AR29*0.85*0.85</f>
        <v>30200.5</v>
      </c>
      <c r="AS29" s="57">
        <f>'BAR BB| Open rates'!AS29*0.85*0.85</f>
        <v>28755.5</v>
      </c>
      <c r="AT29" s="57">
        <f>'BAR BB| Open rates'!AT29*0.85*0.85</f>
        <v>30200.5</v>
      </c>
      <c r="AU29" s="57">
        <f>'BAR BB| Open rates'!AU29*0.85*0.85</f>
        <v>28755.5</v>
      </c>
      <c r="AV29" s="57">
        <f>'BAR BB| Open rates'!AV29*0.85*0.85</f>
        <v>30200.5</v>
      </c>
      <c r="AW29" s="57">
        <f>'BAR BB| Open rates'!AW29*0.85*0.85</f>
        <v>28755.5</v>
      </c>
      <c r="AX29" s="57">
        <f>'BAR BB| Open rates'!AX29*0.85*0.85</f>
        <v>30200.5</v>
      </c>
      <c r="AY29" s="57">
        <f>'BAR BB| Open rates'!AY29*0.85*0.85</f>
        <v>31428.75</v>
      </c>
      <c r="AZ29" s="57">
        <f>'BAR BB| Open rates'!AZ29*0.85*0.85</f>
        <v>33018.25</v>
      </c>
      <c r="BA29" s="57">
        <f>'BAR BB| Open rates'!BA29*0.85*0.85</f>
        <v>28033</v>
      </c>
      <c r="BB29" s="57">
        <f>'BAR BB| Open rates'!BB29*0.85*0.85</f>
        <v>27310.5</v>
      </c>
      <c r="BC29" s="57">
        <f>'BAR BB| Open rates'!BC29*0.85*0.85</f>
        <v>28033</v>
      </c>
      <c r="BD29" s="57">
        <f>'BAR BB| Open rates'!BD29*0.85*0.85</f>
        <v>27310.5</v>
      </c>
      <c r="BE29" s="57">
        <f>'BAR BB| Open rates'!BE29*0.85*0.85</f>
        <v>28033</v>
      </c>
      <c r="BF29" s="57">
        <f>'BAR BB| Open rates'!BF29*0.85*0.85</f>
        <v>27310.5</v>
      </c>
      <c r="BG29" s="57">
        <f>'BAR BB| Open rates'!BG29*0.85*0.85</f>
        <v>28033</v>
      </c>
      <c r="BH29" s="57">
        <f>'BAR BB| Open rates'!BH29*0.85*0.85</f>
        <v>27310.5</v>
      </c>
      <c r="BI29" s="57">
        <f>'BAR BB| Open rates'!BI29*0.85*0.85</f>
        <v>27310.5</v>
      </c>
      <c r="BJ29" s="57">
        <f>'BAR BB| Open rates'!BJ29*0.85*0.85</f>
        <v>28033</v>
      </c>
      <c r="BK29" s="57">
        <f>'BAR BB| Open rates'!BK29*0.85*0.85</f>
        <v>27310.5</v>
      </c>
      <c r="BL29" s="57">
        <f>'BAR BB| Open rates'!BL29*0.85*0.85</f>
        <v>28033</v>
      </c>
      <c r="BM29" s="57">
        <f>'BAR BB| Open rates'!BM29*0.85*0.85</f>
        <v>27310.5</v>
      </c>
      <c r="BN29" s="57">
        <f>'BAR BB| Open rates'!BN29*0.85*0.85</f>
        <v>28033</v>
      </c>
      <c r="BO29" s="57">
        <f>'BAR BB| Open rates'!BO29*0.85*0.85</f>
        <v>30706.25</v>
      </c>
      <c r="BP29" s="57">
        <f>'BAR BB| Open rates'!BP29*0.85*0.85</f>
        <v>32295.75</v>
      </c>
    </row>
    <row r="30" spans="1:68" s="36" customFormat="1" ht="12" customHeight="1" x14ac:dyDescent="0.2">
      <c r="A30" s="237">
        <v>2</v>
      </c>
      <c r="B30" s="57">
        <f>'BAR BB| Open rates'!B30*0.85*0.85</f>
        <v>30923</v>
      </c>
      <c r="C30" s="57">
        <f>'BAR BB| Open rates'!C30*0.85*0.85</f>
        <v>30200.5</v>
      </c>
      <c r="D30" s="57">
        <f>'BAR BB| Open rates'!D30*0.85*0.85</f>
        <v>30923</v>
      </c>
      <c r="E30" s="57">
        <f>'BAR BB| Open rates'!E30*0.85*0.85</f>
        <v>30200.5</v>
      </c>
      <c r="F30" s="57">
        <f>'BAR BB| Open rates'!F30*0.85*0.85</f>
        <v>32873.75</v>
      </c>
      <c r="G30" s="57">
        <f>'BAR BB| Open rates'!G30*0.85*0.85</f>
        <v>30923</v>
      </c>
      <c r="H30" s="57">
        <f>'BAR BB| Open rates'!H30*0.85*0.85</f>
        <v>35980.5</v>
      </c>
      <c r="I30" s="57">
        <f>'BAR BB| Open rates'!I30*0.85*0.85</f>
        <v>40965.75</v>
      </c>
      <c r="J30" s="57">
        <f>'BAR BB| Open rates'!J30*0.85*0.85</f>
        <v>54765.5</v>
      </c>
      <c r="K30" s="57">
        <f>'BAR BB| Open rates'!K30*0.85*0.85</f>
        <v>37931.25</v>
      </c>
      <c r="L30" s="57">
        <f>'BAR BB| Open rates'!L30*0.85*0.85</f>
        <v>39520.75</v>
      </c>
      <c r="M30" s="57">
        <f>'BAR BB| Open rates'!M30*0.85*0.85</f>
        <v>37931.25</v>
      </c>
      <c r="N30" s="57">
        <f>'BAR BB| Open rates'!N30*0.85*0.85</f>
        <v>40965.75</v>
      </c>
      <c r="O30" s="57">
        <f>'BAR BB| Open rates'!O30*0.85*0.85</f>
        <v>42410.75</v>
      </c>
      <c r="P30" s="57">
        <f>'BAR BB| Open rates'!P30*0.85*0.85</f>
        <v>40965.75</v>
      </c>
      <c r="Q30" s="57">
        <f>'BAR BB| Open rates'!Q30*0.85*0.85</f>
        <v>42410.75</v>
      </c>
      <c r="R30" s="57">
        <f>'BAR BB| Open rates'!R30*0.85*0.85</f>
        <v>40965.75</v>
      </c>
      <c r="S30" s="57">
        <f>'BAR BB| Open rates'!S30*0.85*0.85</f>
        <v>42410.75</v>
      </c>
      <c r="T30" s="57">
        <f>'BAR BB| Open rates'!T30*0.85*0.85</f>
        <v>40965.75</v>
      </c>
      <c r="U30" s="57">
        <f>'BAR BB| Open rates'!U30*0.85*0.85</f>
        <v>42410.75</v>
      </c>
      <c r="V30" s="57">
        <f>'BAR BB| Open rates'!V30*0.85*0.85</f>
        <v>40965.75</v>
      </c>
      <c r="W30" s="57">
        <f>'BAR BB| Open rates'!W30*0.85*0.85</f>
        <v>42410.75</v>
      </c>
      <c r="X30" s="57">
        <f>'BAR BB| Open rates'!X30*0.85*0.85</f>
        <v>40965.75</v>
      </c>
      <c r="Y30" s="57">
        <f>'BAR BB| Open rates'!Y30*0.85*0.85</f>
        <v>42410.75</v>
      </c>
      <c r="Z30" s="57">
        <f>'BAR BB| Open rates'!Z30*0.85*0.85</f>
        <v>40965.75</v>
      </c>
      <c r="AA30" s="57">
        <f>'BAR BB| Open rates'!AA30*0.85*0.85</f>
        <v>42410.75</v>
      </c>
      <c r="AB30" s="57">
        <f>'BAR BB| Open rates'!AB30*0.85*0.85</f>
        <v>40965.75</v>
      </c>
      <c r="AC30" s="57">
        <f>'BAR BB| Open rates'!AC30*0.85*0.85</f>
        <v>42410.75</v>
      </c>
      <c r="AD30" s="57">
        <f>'BAR BB| Open rates'!AD30*0.85*0.85</f>
        <v>37931.25</v>
      </c>
      <c r="AE30" s="57">
        <f>'BAR BB| Open rates'!AE30*0.85*0.85</f>
        <v>39520.75</v>
      </c>
      <c r="AF30" s="57">
        <f>'BAR BB| Open rates'!AF30*0.85*0.85</f>
        <v>37931.25</v>
      </c>
      <c r="AG30" s="57">
        <f>'BAR BB| Open rates'!AG30*0.85*0.85</f>
        <v>36630.75</v>
      </c>
      <c r="AH30" s="57">
        <f>'BAR BB| Open rates'!AH30*0.85*0.85</f>
        <v>36630.75</v>
      </c>
      <c r="AI30" s="57">
        <f>'BAR BB| Open rates'!AI30*0.85*0.85</f>
        <v>35041.25</v>
      </c>
      <c r="AJ30" s="57">
        <f>'BAR BB| Open rates'!AJ30*0.85*0.85</f>
        <v>36630.75</v>
      </c>
      <c r="AK30" s="57">
        <f>'BAR BB| Open rates'!AK30*0.85*0.85</f>
        <v>35041.25</v>
      </c>
      <c r="AL30" s="57">
        <f>'BAR BB| Open rates'!AL30*0.85*0.85</f>
        <v>36630.75</v>
      </c>
      <c r="AM30" s="57">
        <f>'BAR BB| Open rates'!AM30*0.85*0.85</f>
        <v>35041.25</v>
      </c>
      <c r="AN30" s="57">
        <f>'BAR BB| Open rates'!AN30*0.85*0.85</f>
        <v>36630.75</v>
      </c>
      <c r="AO30" s="57">
        <f>'BAR BB| Open rates'!AO30*0.85*0.85</f>
        <v>35041.25</v>
      </c>
      <c r="AP30" s="57">
        <f>'BAR BB| Open rates'!AP30*0.85*0.85</f>
        <v>32368</v>
      </c>
      <c r="AQ30" s="57">
        <f>'BAR BB| Open rates'!AQ30*0.85*0.85</f>
        <v>30923</v>
      </c>
      <c r="AR30" s="57">
        <f>'BAR BB| Open rates'!AR30*0.85*0.85</f>
        <v>32368</v>
      </c>
      <c r="AS30" s="57">
        <f>'BAR BB| Open rates'!AS30*0.85*0.85</f>
        <v>30923</v>
      </c>
      <c r="AT30" s="57">
        <f>'BAR BB| Open rates'!AT30*0.85*0.85</f>
        <v>32368</v>
      </c>
      <c r="AU30" s="57">
        <f>'BAR BB| Open rates'!AU30*0.85*0.85</f>
        <v>30923</v>
      </c>
      <c r="AV30" s="57">
        <f>'BAR BB| Open rates'!AV30*0.85*0.85</f>
        <v>32368</v>
      </c>
      <c r="AW30" s="57">
        <f>'BAR BB| Open rates'!AW30*0.85*0.85</f>
        <v>30923</v>
      </c>
      <c r="AX30" s="57">
        <f>'BAR BB| Open rates'!AX30*0.85*0.85</f>
        <v>32368</v>
      </c>
      <c r="AY30" s="57">
        <f>'BAR BB| Open rates'!AY30*0.85*0.85</f>
        <v>33596.25</v>
      </c>
      <c r="AZ30" s="57">
        <f>'BAR BB| Open rates'!AZ30*0.85*0.85</f>
        <v>35185.75</v>
      </c>
      <c r="BA30" s="57">
        <f>'BAR BB| Open rates'!BA30*0.85*0.85</f>
        <v>30200.5</v>
      </c>
      <c r="BB30" s="57">
        <f>'BAR BB| Open rates'!BB30*0.85*0.85</f>
        <v>29478</v>
      </c>
      <c r="BC30" s="57">
        <f>'BAR BB| Open rates'!BC30*0.85*0.85</f>
        <v>30200.5</v>
      </c>
      <c r="BD30" s="57">
        <f>'BAR BB| Open rates'!BD30*0.85*0.85</f>
        <v>29478</v>
      </c>
      <c r="BE30" s="57">
        <f>'BAR BB| Open rates'!BE30*0.85*0.85</f>
        <v>30200.5</v>
      </c>
      <c r="BF30" s="57">
        <f>'BAR BB| Open rates'!BF30*0.85*0.85</f>
        <v>29478</v>
      </c>
      <c r="BG30" s="57">
        <f>'BAR BB| Open rates'!BG30*0.85*0.85</f>
        <v>30200.5</v>
      </c>
      <c r="BH30" s="57">
        <f>'BAR BB| Open rates'!BH30*0.85*0.85</f>
        <v>29478</v>
      </c>
      <c r="BI30" s="57">
        <f>'BAR BB| Open rates'!BI30*0.85*0.85</f>
        <v>29478</v>
      </c>
      <c r="BJ30" s="57">
        <f>'BAR BB| Open rates'!BJ30*0.85*0.85</f>
        <v>30200.5</v>
      </c>
      <c r="BK30" s="57">
        <f>'BAR BB| Open rates'!BK30*0.85*0.85</f>
        <v>29478</v>
      </c>
      <c r="BL30" s="57">
        <f>'BAR BB| Open rates'!BL30*0.85*0.85</f>
        <v>30200.5</v>
      </c>
      <c r="BM30" s="57">
        <f>'BAR BB| Open rates'!BM30*0.85*0.85</f>
        <v>29478</v>
      </c>
      <c r="BN30" s="57">
        <f>'BAR BB| Open rates'!BN30*0.85*0.85</f>
        <v>30200.5</v>
      </c>
      <c r="BO30" s="57">
        <f>'BAR BB| Open rates'!BO30*0.85*0.85</f>
        <v>32873.75</v>
      </c>
      <c r="BP30" s="57">
        <f>'BAR BB| Open rates'!BP30*0.85*0.85</f>
        <v>34463.25</v>
      </c>
    </row>
    <row r="31" spans="1:68" s="36" customFormat="1" ht="12" customHeight="1" x14ac:dyDescent="0.2">
      <c r="A31" s="237">
        <v>3</v>
      </c>
      <c r="B31" s="57">
        <f>'BAR BB| Open rates'!B31*0.85*0.85</f>
        <v>33090.5</v>
      </c>
      <c r="C31" s="57">
        <f>'BAR BB| Open rates'!C31*0.85*0.85</f>
        <v>32368</v>
      </c>
      <c r="D31" s="57">
        <f>'BAR BB| Open rates'!D31*0.85*0.85</f>
        <v>33090.5</v>
      </c>
      <c r="E31" s="57">
        <f>'BAR BB| Open rates'!E31*0.85*0.85</f>
        <v>32368</v>
      </c>
      <c r="F31" s="57">
        <f>'BAR BB| Open rates'!F31*0.85*0.85</f>
        <v>35041.25</v>
      </c>
      <c r="G31" s="57">
        <f>'BAR BB| Open rates'!G31*0.85*0.85</f>
        <v>33090.5</v>
      </c>
      <c r="H31" s="57">
        <f>'BAR BB| Open rates'!H31*0.85*0.85</f>
        <v>38148</v>
      </c>
      <c r="I31" s="57">
        <f>'BAR BB| Open rates'!I31*0.85*0.85</f>
        <v>43133.25</v>
      </c>
      <c r="J31" s="57">
        <f>'BAR BB| Open rates'!J31*0.85*0.85</f>
        <v>56933</v>
      </c>
      <c r="K31" s="57">
        <f>'BAR BB| Open rates'!K31*0.85*0.85</f>
        <v>40098.75</v>
      </c>
      <c r="L31" s="57">
        <f>'BAR BB| Open rates'!L31*0.85*0.85</f>
        <v>41688.25</v>
      </c>
      <c r="M31" s="57">
        <f>'BAR BB| Open rates'!M31*0.85*0.85</f>
        <v>40098.75</v>
      </c>
      <c r="N31" s="57">
        <f>'BAR BB| Open rates'!N31*0.85*0.85</f>
        <v>43133.25</v>
      </c>
      <c r="O31" s="57">
        <f>'BAR BB| Open rates'!O31*0.85*0.85</f>
        <v>44578.25</v>
      </c>
      <c r="P31" s="57">
        <f>'BAR BB| Open rates'!P31*0.85*0.85</f>
        <v>43133.25</v>
      </c>
      <c r="Q31" s="57">
        <f>'BAR BB| Open rates'!Q31*0.85*0.85</f>
        <v>44578.25</v>
      </c>
      <c r="R31" s="57">
        <f>'BAR BB| Open rates'!R31*0.85*0.85</f>
        <v>43133.25</v>
      </c>
      <c r="S31" s="57">
        <f>'BAR BB| Open rates'!S31*0.85*0.85</f>
        <v>44578.25</v>
      </c>
      <c r="T31" s="57">
        <f>'BAR BB| Open rates'!T31*0.85*0.85</f>
        <v>43133.25</v>
      </c>
      <c r="U31" s="57">
        <f>'BAR BB| Open rates'!U31*0.85*0.85</f>
        <v>44578.25</v>
      </c>
      <c r="V31" s="57">
        <f>'BAR BB| Open rates'!V31*0.85*0.85</f>
        <v>43133.25</v>
      </c>
      <c r="W31" s="57">
        <f>'BAR BB| Open rates'!W31*0.85*0.85</f>
        <v>44578.25</v>
      </c>
      <c r="X31" s="57">
        <f>'BAR BB| Open rates'!X31*0.85*0.85</f>
        <v>43133.25</v>
      </c>
      <c r="Y31" s="57">
        <f>'BAR BB| Open rates'!Y31*0.85*0.85</f>
        <v>44578.25</v>
      </c>
      <c r="Z31" s="57">
        <f>'BAR BB| Open rates'!Z31*0.85*0.85</f>
        <v>43133.25</v>
      </c>
      <c r="AA31" s="57">
        <f>'BAR BB| Open rates'!AA31*0.85*0.85</f>
        <v>44578.25</v>
      </c>
      <c r="AB31" s="57">
        <f>'BAR BB| Open rates'!AB31*0.85*0.85</f>
        <v>43133.25</v>
      </c>
      <c r="AC31" s="57">
        <f>'BAR BB| Open rates'!AC31*0.85*0.85</f>
        <v>44578.25</v>
      </c>
      <c r="AD31" s="57">
        <f>'BAR BB| Open rates'!AD31*0.85*0.85</f>
        <v>40098.75</v>
      </c>
      <c r="AE31" s="57">
        <f>'BAR BB| Open rates'!AE31*0.85*0.85</f>
        <v>41688.25</v>
      </c>
      <c r="AF31" s="57">
        <f>'BAR BB| Open rates'!AF31*0.85*0.85</f>
        <v>40098.75</v>
      </c>
      <c r="AG31" s="57">
        <f>'BAR BB| Open rates'!AG31*0.85*0.85</f>
        <v>38798.25</v>
      </c>
      <c r="AH31" s="57">
        <f>'BAR BB| Open rates'!AH31*0.85*0.85</f>
        <v>38798.25</v>
      </c>
      <c r="AI31" s="57">
        <f>'BAR BB| Open rates'!AI31*0.85*0.85</f>
        <v>37208.75</v>
      </c>
      <c r="AJ31" s="57">
        <f>'BAR BB| Open rates'!AJ31*0.85*0.85</f>
        <v>38798.25</v>
      </c>
      <c r="AK31" s="57">
        <f>'BAR BB| Open rates'!AK31*0.85*0.85</f>
        <v>37208.75</v>
      </c>
      <c r="AL31" s="57">
        <f>'BAR BB| Open rates'!AL31*0.85*0.85</f>
        <v>38798.25</v>
      </c>
      <c r="AM31" s="57">
        <f>'BAR BB| Open rates'!AM31*0.85*0.85</f>
        <v>37208.75</v>
      </c>
      <c r="AN31" s="57">
        <f>'BAR BB| Open rates'!AN31*0.85*0.85</f>
        <v>38798.25</v>
      </c>
      <c r="AO31" s="57">
        <f>'BAR BB| Open rates'!AO31*0.85*0.85</f>
        <v>37208.75</v>
      </c>
      <c r="AP31" s="57">
        <f>'BAR BB| Open rates'!AP31*0.85*0.85</f>
        <v>34535.5</v>
      </c>
      <c r="AQ31" s="57">
        <f>'BAR BB| Open rates'!AQ31*0.85*0.85</f>
        <v>33090.5</v>
      </c>
      <c r="AR31" s="57">
        <f>'BAR BB| Open rates'!AR31*0.85*0.85</f>
        <v>34535.5</v>
      </c>
      <c r="AS31" s="57">
        <f>'BAR BB| Open rates'!AS31*0.85*0.85</f>
        <v>33090.5</v>
      </c>
      <c r="AT31" s="57">
        <f>'BAR BB| Open rates'!AT31*0.85*0.85</f>
        <v>34535.5</v>
      </c>
      <c r="AU31" s="57">
        <f>'BAR BB| Open rates'!AU31*0.85*0.85</f>
        <v>33090.5</v>
      </c>
      <c r="AV31" s="57">
        <f>'BAR BB| Open rates'!AV31*0.85*0.85</f>
        <v>34535.5</v>
      </c>
      <c r="AW31" s="57">
        <f>'BAR BB| Open rates'!AW31*0.85*0.85</f>
        <v>33090.5</v>
      </c>
      <c r="AX31" s="57">
        <f>'BAR BB| Open rates'!AX31*0.85*0.85</f>
        <v>34535.5</v>
      </c>
      <c r="AY31" s="57">
        <f>'BAR BB| Open rates'!AY31*0.85*0.85</f>
        <v>35763.75</v>
      </c>
      <c r="AZ31" s="57">
        <f>'BAR BB| Open rates'!AZ31*0.85*0.85</f>
        <v>37353.25</v>
      </c>
      <c r="BA31" s="57">
        <f>'BAR BB| Open rates'!BA31*0.85*0.85</f>
        <v>32368</v>
      </c>
      <c r="BB31" s="57">
        <f>'BAR BB| Open rates'!BB31*0.85*0.85</f>
        <v>31645.5</v>
      </c>
      <c r="BC31" s="57">
        <f>'BAR BB| Open rates'!BC31*0.85*0.85</f>
        <v>32368</v>
      </c>
      <c r="BD31" s="57">
        <f>'BAR BB| Open rates'!BD31*0.85*0.85</f>
        <v>31645.5</v>
      </c>
      <c r="BE31" s="57">
        <f>'BAR BB| Open rates'!BE31*0.85*0.85</f>
        <v>32368</v>
      </c>
      <c r="BF31" s="57">
        <f>'BAR BB| Open rates'!BF31*0.85*0.85</f>
        <v>31645.5</v>
      </c>
      <c r="BG31" s="57">
        <f>'BAR BB| Open rates'!BG31*0.85*0.85</f>
        <v>32368</v>
      </c>
      <c r="BH31" s="57">
        <f>'BAR BB| Open rates'!BH31*0.85*0.85</f>
        <v>31645.5</v>
      </c>
      <c r="BI31" s="57">
        <f>'BAR BB| Open rates'!BI31*0.85*0.85</f>
        <v>31645.5</v>
      </c>
      <c r="BJ31" s="57">
        <f>'BAR BB| Open rates'!BJ31*0.85*0.85</f>
        <v>32368</v>
      </c>
      <c r="BK31" s="57">
        <f>'BAR BB| Open rates'!BK31*0.85*0.85</f>
        <v>31645.5</v>
      </c>
      <c r="BL31" s="57">
        <f>'BAR BB| Open rates'!BL31*0.85*0.85</f>
        <v>32368</v>
      </c>
      <c r="BM31" s="57">
        <f>'BAR BB| Open rates'!BM31*0.85*0.85</f>
        <v>31645.5</v>
      </c>
      <c r="BN31" s="57">
        <f>'BAR BB| Open rates'!BN31*0.85*0.85</f>
        <v>32368</v>
      </c>
      <c r="BO31" s="57">
        <f>'BAR BB| Open rates'!BO31*0.85*0.85</f>
        <v>35041.25</v>
      </c>
      <c r="BP31" s="57">
        <f>'BAR BB| Open rates'!BP31*0.85*0.85</f>
        <v>36630.75</v>
      </c>
    </row>
    <row r="32" spans="1:68" s="36" customFormat="1" ht="12" customHeight="1" x14ac:dyDescent="0.2">
      <c r="A32" s="237">
        <v>4</v>
      </c>
      <c r="B32" s="57">
        <f>'BAR BB| Open rates'!B32*0.85*0.85</f>
        <v>35258</v>
      </c>
      <c r="C32" s="57">
        <f>'BAR BB| Open rates'!C32*0.85*0.85</f>
        <v>34535.5</v>
      </c>
      <c r="D32" s="57">
        <f>'BAR BB| Open rates'!D32*0.85*0.85</f>
        <v>35258</v>
      </c>
      <c r="E32" s="57">
        <f>'BAR BB| Open rates'!E32*0.85*0.85</f>
        <v>34535.5</v>
      </c>
      <c r="F32" s="57">
        <f>'BAR BB| Open rates'!F32*0.85*0.85</f>
        <v>37208.75</v>
      </c>
      <c r="G32" s="57">
        <f>'BAR BB| Open rates'!G32*0.85*0.85</f>
        <v>35258</v>
      </c>
      <c r="H32" s="57">
        <f>'BAR BB| Open rates'!H32*0.85*0.85</f>
        <v>40315.5</v>
      </c>
      <c r="I32" s="57">
        <f>'BAR BB| Open rates'!I32*0.85*0.85</f>
        <v>45300.75</v>
      </c>
      <c r="J32" s="57">
        <f>'BAR BB| Open rates'!J32*0.85*0.85</f>
        <v>59100.5</v>
      </c>
      <c r="K32" s="57">
        <f>'BAR BB| Open rates'!K32*0.85*0.85</f>
        <v>42266.25</v>
      </c>
      <c r="L32" s="57">
        <f>'BAR BB| Open rates'!L32*0.85*0.85</f>
        <v>43855.75</v>
      </c>
      <c r="M32" s="57">
        <f>'BAR BB| Open rates'!M32*0.85*0.85</f>
        <v>42266.25</v>
      </c>
      <c r="N32" s="57">
        <f>'BAR BB| Open rates'!N32*0.85*0.85</f>
        <v>45300.75</v>
      </c>
      <c r="O32" s="57">
        <f>'BAR BB| Open rates'!O32*0.85*0.85</f>
        <v>46745.75</v>
      </c>
      <c r="P32" s="57">
        <f>'BAR BB| Open rates'!P32*0.85*0.85</f>
        <v>45300.75</v>
      </c>
      <c r="Q32" s="57">
        <f>'BAR BB| Open rates'!Q32*0.85*0.85</f>
        <v>46745.75</v>
      </c>
      <c r="R32" s="57">
        <f>'BAR BB| Open rates'!R32*0.85*0.85</f>
        <v>45300.75</v>
      </c>
      <c r="S32" s="57">
        <f>'BAR BB| Open rates'!S32*0.85*0.85</f>
        <v>46745.75</v>
      </c>
      <c r="T32" s="57">
        <f>'BAR BB| Open rates'!T32*0.85*0.85</f>
        <v>45300.75</v>
      </c>
      <c r="U32" s="57">
        <f>'BAR BB| Open rates'!U32*0.85*0.85</f>
        <v>46745.75</v>
      </c>
      <c r="V32" s="57">
        <f>'BAR BB| Open rates'!V32*0.85*0.85</f>
        <v>45300.75</v>
      </c>
      <c r="W32" s="57">
        <f>'BAR BB| Open rates'!W32*0.85*0.85</f>
        <v>46745.75</v>
      </c>
      <c r="X32" s="57">
        <f>'BAR BB| Open rates'!X32*0.85*0.85</f>
        <v>45300.75</v>
      </c>
      <c r="Y32" s="57">
        <f>'BAR BB| Open rates'!Y32*0.85*0.85</f>
        <v>46745.75</v>
      </c>
      <c r="Z32" s="57">
        <f>'BAR BB| Open rates'!Z32*0.85*0.85</f>
        <v>45300.75</v>
      </c>
      <c r="AA32" s="57">
        <f>'BAR BB| Open rates'!AA32*0.85*0.85</f>
        <v>46745.75</v>
      </c>
      <c r="AB32" s="57">
        <f>'BAR BB| Open rates'!AB32*0.85*0.85</f>
        <v>45300.75</v>
      </c>
      <c r="AC32" s="57">
        <f>'BAR BB| Open rates'!AC32*0.85*0.85</f>
        <v>46745.75</v>
      </c>
      <c r="AD32" s="57">
        <f>'BAR BB| Open rates'!AD32*0.85*0.85</f>
        <v>42266.25</v>
      </c>
      <c r="AE32" s="57">
        <f>'BAR BB| Open rates'!AE32*0.85*0.85</f>
        <v>43855.75</v>
      </c>
      <c r="AF32" s="57">
        <f>'BAR BB| Open rates'!AF32*0.85*0.85</f>
        <v>42266.25</v>
      </c>
      <c r="AG32" s="57">
        <f>'BAR BB| Open rates'!AG32*0.85*0.85</f>
        <v>40965.75</v>
      </c>
      <c r="AH32" s="57">
        <f>'BAR BB| Open rates'!AH32*0.85*0.85</f>
        <v>40965.75</v>
      </c>
      <c r="AI32" s="57">
        <f>'BAR BB| Open rates'!AI32*0.85*0.85</f>
        <v>39376.25</v>
      </c>
      <c r="AJ32" s="57">
        <f>'BAR BB| Open rates'!AJ32*0.85*0.85</f>
        <v>40965.75</v>
      </c>
      <c r="AK32" s="57">
        <f>'BAR BB| Open rates'!AK32*0.85*0.85</f>
        <v>39376.25</v>
      </c>
      <c r="AL32" s="57">
        <f>'BAR BB| Open rates'!AL32*0.85*0.85</f>
        <v>40965.75</v>
      </c>
      <c r="AM32" s="57">
        <f>'BAR BB| Open rates'!AM32*0.85*0.85</f>
        <v>39376.25</v>
      </c>
      <c r="AN32" s="57">
        <f>'BAR BB| Open rates'!AN32*0.85*0.85</f>
        <v>40965.75</v>
      </c>
      <c r="AO32" s="57">
        <f>'BAR BB| Open rates'!AO32*0.85*0.85</f>
        <v>39376.25</v>
      </c>
      <c r="AP32" s="57">
        <f>'BAR BB| Open rates'!AP32*0.85*0.85</f>
        <v>36703</v>
      </c>
      <c r="AQ32" s="57">
        <f>'BAR BB| Open rates'!AQ32*0.85*0.85</f>
        <v>35258</v>
      </c>
      <c r="AR32" s="57">
        <f>'BAR BB| Open rates'!AR32*0.85*0.85</f>
        <v>36703</v>
      </c>
      <c r="AS32" s="57">
        <f>'BAR BB| Open rates'!AS32*0.85*0.85</f>
        <v>35258</v>
      </c>
      <c r="AT32" s="57">
        <f>'BAR BB| Open rates'!AT32*0.85*0.85</f>
        <v>36703</v>
      </c>
      <c r="AU32" s="57">
        <f>'BAR BB| Open rates'!AU32*0.85*0.85</f>
        <v>35258</v>
      </c>
      <c r="AV32" s="57">
        <f>'BAR BB| Open rates'!AV32*0.85*0.85</f>
        <v>36703</v>
      </c>
      <c r="AW32" s="57">
        <f>'BAR BB| Open rates'!AW32*0.85*0.85</f>
        <v>35258</v>
      </c>
      <c r="AX32" s="57">
        <f>'BAR BB| Open rates'!AX32*0.85*0.85</f>
        <v>36703</v>
      </c>
      <c r="AY32" s="57">
        <f>'BAR BB| Open rates'!AY32*0.85*0.85</f>
        <v>37931.25</v>
      </c>
      <c r="AZ32" s="57">
        <f>'BAR BB| Open rates'!AZ32*0.85*0.85</f>
        <v>39520.75</v>
      </c>
      <c r="BA32" s="57">
        <f>'BAR BB| Open rates'!BA32*0.85*0.85</f>
        <v>34535.5</v>
      </c>
      <c r="BB32" s="57">
        <f>'BAR BB| Open rates'!BB32*0.85*0.85</f>
        <v>33813</v>
      </c>
      <c r="BC32" s="57">
        <f>'BAR BB| Open rates'!BC32*0.85*0.85</f>
        <v>34535.5</v>
      </c>
      <c r="BD32" s="57">
        <f>'BAR BB| Open rates'!BD32*0.85*0.85</f>
        <v>33813</v>
      </c>
      <c r="BE32" s="57">
        <f>'BAR BB| Open rates'!BE32*0.85*0.85</f>
        <v>34535.5</v>
      </c>
      <c r="BF32" s="57">
        <f>'BAR BB| Open rates'!BF32*0.85*0.85</f>
        <v>33813</v>
      </c>
      <c r="BG32" s="57">
        <f>'BAR BB| Open rates'!BG32*0.85*0.85</f>
        <v>34535.5</v>
      </c>
      <c r="BH32" s="57">
        <f>'BAR BB| Open rates'!BH32*0.85*0.85</f>
        <v>33813</v>
      </c>
      <c r="BI32" s="57">
        <f>'BAR BB| Open rates'!BI32*0.85*0.85</f>
        <v>33813</v>
      </c>
      <c r="BJ32" s="57">
        <f>'BAR BB| Open rates'!BJ32*0.85*0.85</f>
        <v>34535.5</v>
      </c>
      <c r="BK32" s="57">
        <f>'BAR BB| Open rates'!BK32*0.85*0.85</f>
        <v>33813</v>
      </c>
      <c r="BL32" s="57">
        <f>'BAR BB| Open rates'!BL32*0.85*0.85</f>
        <v>34535.5</v>
      </c>
      <c r="BM32" s="57">
        <f>'BAR BB| Open rates'!BM32*0.85*0.85</f>
        <v>33813</v>
      </c>
      <c r="BN32" s="57">
        <f>'BAR BB| Open rates'!BN32*0.85*0.85</f>
        <v>34535.5</v>
      </c>
      <c r="BO32" s="57">
        <f>'BAR BB| Open rates'!BO32*0.85*0.85</f>
        <v>37208.75</v>
      </c>
      <c r="BP32" s="57">
        <f>'BAR BB| Open rates'!BP32*0.85*0.85</f>
        <v>38798.25</v>
      </c>
    </row>
    <row r="33" spans="1:68"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row>
    <row r="34" spans="1:68" s="36" customFormat="1" ht="12" customHeight="1" x14ac:dyDescent="0.2">
      <c r="A34" s="237">
        <v>1</v>
      </c>
      <c r="B34" s="57">
        <f>'BAR BB| Open rates'!B34*0.85*0.85</f>
        <v>35980.5</v>
      </c>
      <c r="C34" s="57">
        <f>'BAR BB| Open rates'!C34*0.85*0.85</f>
        <v>35258</v>
      </c>
      <c r="D34" s="57">
        <f>'BAR BB| Open rates'!D34*0.85*0.85</f>
        <v>35980.5</v>
      </c>
      <c r="E34" s="57">
        <f>'BAR BB| Open rates'!E34*0.85*0.85</f>
        <v>35258</v>
      </c>
      <c r="F34" s="57">
        <f>'BAR BB| Open rates'!F34*0.85*0.85</f>
        <v>37931.25</v>
      </c>
      <c r="G34" s="57">
        <f>'BAR BB| Open rates'!G34*0.85*0.85</f>
        <v>35980.5</v>
      </c>
      <c r="H34" s="57">
        <f>'BAR BB| Open rates'!H34*0.85*0.85</f>
        <v>49780.25</v>
      </c>
      <c r="I34" s="57">
        <f>'BAR BB| Open rates'!I34*0.85*0.85</f>
        <v>54765.5</v>
      </c>
      <c r="J34" s="57">
        <f>'BAR BB| Open rates'!J34*0.85*0.85</f>
        <v>68565.25</v>
      </c>
      <c r="K34" s="57">
        <f>'BAR BB| Open rates'!K34*0.85*0.85</f>
        <v>51731</v>
      </c>
      <c r="L34" s="57">
        <f>'BAR BB| Open rates'!L34*0.85*0.85</f>
        <v>53320.5</v>
      </c>
      <c r="M34" s="57">
        <f>'BAR BB| Open rates'!M34*0.85*0.85</f>
        <v>51731</v>
      </c>
      <c r="N34" s="57">
        <f>'BAR BB| Open rates'!N34*0.85*0.85</f>
        <v>54765.5</v>
      </c>
      <c r="O34" s="57">
        <f>'BAR BB| Open rates'!O34*0.85*0.85</f>
        <v>56210.5</v>
      </c>
      <c r="P34" s="57">
        <f>'BAR BB| Open rates'!P34*0.85*0.85</f>
        <v>54765.5</v>
      </c>
      <c r="Q34" s="57">
        <f>'BAR BB| Open rates'!Q34*0.85*0.85</f>
        <v>56210.5</v>
      </c>
      <c r="R34" s="57">
        <f>'BAR BB| Open rates'!R34*0.85*0.85</f>
        <v>54765.5</v>
      </c>
      <c r="S34" s="57">
        <f>'BAR BB| Open rates'!S34*0.85*0.85</f>
        <v>56210.5</v>
      </c>
      <c r="T34" s="57">
        <f>'BAR BB| Open rates'!T34*0.85*0.85</f>
        <v>54765.5</v>
      </c>
      <c r="U34" s="57">
        <f>'BAR BB| Open rates'!U34*0.85*0.85</f>
        <v>56210.5</v>
      </c>
      <c r="V34" s="57">
        <f>'BAR BB| Open rates'!V34*0.85*0.85</f>
        <v>54765.5</v>
      </c>
      <c r="W34" s="57">
        <f>'BAR BB| Open rates'!W34*0.85*0.85</f>
        <v>56210.5</v>
      </c>
      <c r="X34" s="57">
        <f>'BAR BB| Open rates'!X34*0.85*0.85</f>
        <v>54765.5</v>
      </c>
      <c r="Y34" s="57">
        <f>'BAR BB| Open rates'!Y34*0.85*0.85</f>
        <v>56210.5</v>
      </c>
      <c r="Z34" s="57">
        <f>'BAR BB| Open rates'!Z34*0.85*0.85</f>
        <v>54765.5</v>
      </c>
      <c r="AA34" s="57">
        <f>'BAR BB| Open rates'!AA34*0.85*0.85</f>
        <v>56210.5</v>
      </c>
      <c r="AB34" s="57">
        <f>'BAR BB| Open rates'!AB34*0.85*0.85</f>
        <v>54765.5</v>
      </c>
      <c r="AC34" s="57">
        <f>'BAR BB| Open rates'!AC34*0.85*0.85</f>
        <v>56210.5</v>
      </c>
      <c r="AD34" s="57">
        <f>'BAR BB| Open rates'!AD34*0.85*0.85</f>
        <v>51731</v>
      </c>
      <c r="AE34" s="57">
        <f>'BAR BB| Open rates'!AE34*0.85*0.85</f>
        <v>53320.5</v>
      </c>
      <c r="AF34" s="57">
        <f>'BAR BB| Open rates'!AF34*0.85*0.85</f>
        <v>51731</v>
      </c>
      <c r="AG34" s="57">
        <f>'BAR BB| Open rates'!AG34*0.85*0.85</f>
        <v>39520.75</v>
      </c>
      <c r="AH34" s="57">
        <f>'BAR BB| Open rates'!AH34*0.85*0.85</f>
        <v>39520.75</v>
      </c>
      <c r="AI34" s="57">
        <f>'BAR BB| Open rates'!AI34*0.85*0.85</f>
        <v>37931.25</v>
      </c>
      <c r="AJ34" s="57">
        <f>'BAR BB| Open rates'!AJ34*0.85*0.85</f>
        <v>39520.75</v>
      </c>
      <c r="AK34" s="57">
        <f>'BAR BB| Open rates'!AK34*0.85*0.85</f>
        <v>37931.25</v>
      </c>
      <c r="AL34" s="57">
        <f>'BAR BB| Open rates'!AL34*0.85*0.85</f>
        <v>39520.75</v>
      </c>
      <c r="AM34" s="57">
        <f>'BAR BB| Open rates'!AM34*0.85*0.85</f>
        <v>37931.25</v>
      </c>
      <c r="AN34" s="57">
        <f>'BAR BB| Open rates'!AN34*0.85*0.85</f>
        <v>39520.75</v>
      </c>
      <c r="AO34" s="57">
        <f>'BAR BB| Open rates'!AO34*0.85*0.85</f>
        <v>37931.25</v>
      </c>
      <c r="AP34" s="57">
        <f>'BAR BB| Open rates'!AP34*0.85*0.85</f>
        <v>36703</v>
      </c>
      <c r="AQ34" s="57">
        <f>'BAR BB| Open rates'!AQ34*0.85*0.85</f>
        <v>35258</v>
      </c>
      <c r="AR34" s="57">
        <f>'BAR BB| Open rates'!AR34*0.85*0.85</f>
        <v>36703</v>
      </c>
      <c r="AS34" s="57">
        <f>'BAR BB| Open rates'!AS34*0.85*0.85</f>
        <v>35258</v>
      </c>
      <c r="AT34" s="57">
        <f>'BAR BB| Open rates'!AT34*0.85*0.85</f>
        <v>36703</v>
      </c>
      <c r="AU34" s="57">
        <f>'BAR BB| Open rates'!AU34*0.85*0.85</f>
        <v>35258</v>
      </c>
      <c r="AV34" s="57">
        <f>'BAR BB| Open rates'!AV34*0.85*0.85</f>
        <v>36703</v>
      </c>
      <c r="AW34" s="57">
        <f>'BAR BB| Open rates'!AW34*0.85*0.85</f>
        <v>35258</v>
      </c>
      <c r="AX34" s="57">
        <f>'BAR BB| Open rates'!AX34*0.85*0.85</f>
        <v>36703</v>
      </c>
      <c r="AY34" s="57">
        <f>'BAR BB| Open rates'!AY34*0.85*0.85</f>
        <v>37931.25</v>
      </c>
      <c r="AZ34" s="57">
        <f>'BAR BB| Open rates'!AZ34*0.85*0.85</f>
        <v>39520.75</v>
      </c>
      <c r="BA34" s="57">
        <f>'BAR BB| Open rates'!BA34*0.85*0.85</f>
        <v>34535.5</v>
      </c>
      <c r="BB34" s="57">
        <f>'BAR BB| Open rates'!BB34*0.85*0.85</f>
        <v>30923</v>
      </c>
      <c r="BC34" s="57">
        <f>'BAR BB| Open rates'!BC34*0.85*0.85</f>
        <v>31645.5</v>
      </c>
      <c r="BD34" s="57">
        <f>'BAR BB| Open rates'!BD34*0.85*0.85</f>
        <v>30923</v>
      </c>
      <c r="BE34" s="57">
        <f>'BAR BB| Open rates'!BE34*0.85*0.85</f>
        <v>31645.5</v>
      </c>
      <c r="BF34" s="57">
        <f>'BAR BB| Open rates'!BF34*0.85*0.85</f>
        <v>30923</v>
      </c>
      <c r="BG34" s="57">
        <f>'BAR BB| Open rates'!BG34*0.85*0.85</f>
        <v>31645.5</v>
      </c>
      <c r="BH34" s="57">
        <f>'BAR BB| Open rates'!BH34*0.85*0.85</f>
        <v>30923</v>
      </c>
      <c r="BI34" s="57">
        <f>'BAR BB| Open rates'!BI34*0.85*0.85</f>
        <v>30923</v>
      </c>
      <c r="BJ34" s="57">
        <f>'BAR BB| Open rates'!BJ34*0.85*0.85</f>
        <v>31645.5</v>
      </c>
      <c r="BK34" s="57">
        <f>'BAR BB| Open rates'!BK34*0.85*0.85</f>
        <v>30923</v>
      </c>
      <c r="BL34" s="57">
        <f>'BAR BB| Open rates'!BL34*0.85*0.85</f>
        <v>31645.5</v>
      </c>
      <c r="BM34" s="57">
        <f>'BAR BB| Open rates'!BM34*0.85*0.85</f>
        <v>30923</v>
      </c>
      <c r="BN34" s="57">
        <f>'BAR BB| Open rates'!BN34*0.85*0.85</f>
        <v>31645.5</v>
      </c>
      <c r="BO34" s="57">
        <f>'BAR BB| Open rates'!BO34*0.85*0.85</f>
        <v>34318.75</v>
      </c>
      <c r="BP34" s="57">
        <f>'BAR BB| Open rates'!BP34*0.85*0.85</f>
        <v>35908.25</v>
      </c>
    </row>
    <row r="35" spans="1:68" s="36" customFormat="1" ht="12" customHeight="1" x14ac:dyDescent="0.2">
      <c r="A35" s="237">
        <v>2</v>
      </c>
      <c r="B35" s="57">
        <f>'BAR BB| Open rates'!B35*0.85*0.85</f>
        <v>38148</v>
      </c>
      <c r="C35" s="57">
        <f>'BAR BB| Open rates'!C35*0.85*0.85</f>
        <v>37425.5</v>
      </c>
      <c r="D35" s="57">
        <f>'BAR BB| Open rates'!D35*0.85*0.85</f>
        <v>38148</v>
      </c>
      <c r="E35" s="57">
        <f>'BAR BB| Open rates'!E35*0.85*0.85</f>
        <v>37425.5</v>
      </c>
      <c r="F35" s="57">
        <f>'BAR BB| Open rates'!F35*0.85*0.85</f>
        <v>40098.75</v>
      </c>
      <c r="G35" s="57">
        <f>'BAR BB| Open rates'!G35*0.85*0.85</f>
        <v>38148</v>
      </c>
      <c r="H35" s="57">
        <f>'BAR BB| Open rates'!H35*0.85*0.85</f>
        <v>51947.75</v>
      </c>
      <c r="I35" s="57">
        <f>'BAR BB| Open rates'!I35*0.85*0.85</f>
        <v>56933</v>
      </c>
      <c r="J35" s="57">
        <f>'BAR BB| Open rates'!J35*0.85*0.85</f>
        <v>70732.75</v>
      </c>
      <c r="K35" s="57">
        <f>'BAR BB| Open rates'!K35*0.85*0.85</f>
        <v>53898.5</v>
      </c>
      <c r="L35" s="57">
        <f>'BAR BB| Open rates'!L35*0.85*0.85</f>
        <v>55488</v>
      </c>
      <c r="M35" s="57">
        <f>'BAR BB| Open rates'!M35*0.85*0.85</f>
        <v>53898.5</v>
      </c>
      <c r="N35" s="57">
        <f>'BAR BB| Open rates'!N35*0.85*0.85</f>
        <v>56933</v>
      </c>
      <c r="O35" s="57">
        <f>'BAR BB| Open rates'!O35*0.85*0.85</f>
        <v>58378</v>
      </c>
      <c r="P35" s="57">
        <f>'BAR BB| Open rates'!P35*0.85*0.85</f>
        <v>56933</v>
      </c>
      <c r="Q35" s="57">
        <f>'BAR BB| Open rates'!Q35*0.85*0.85</f>
        <v>58378</v>
      </c>
      <c r="R35" s="57">
        <f>'BAR BB| Open rates'!R35*0.85*0.85</f>
        <v>56933</v>
      </c>
      <c r="S35" s="57">
        <f>'BAR BB| Open rates'!S35*0.85*0.85</f>
        <v>58378</v>
      </c>
      <c r="T35" s="57">
        <f>'BAR BB| Open rates'!T35*0.85*0.85</f>
        <v>56933</v>
      </c>
      <c r="U35" s="57">
        <f>'BAR BB| Open rates'!U35*0.85*0.85</f>
        <v>58378</v>
      </c>
      <c r="V35" s="57">
        <f>'BAR BB| Open rates'!V35*0.85*0.85</f>
        <v>56933</v>
      </c>
      <c r="W35" s="57">
        <f>'BAR BB| Open rates'!W35*0.85*0.85</f>
        <v>58378</v>
      </c>
      <c r="X35" s="57">
        <f>'BAR BB| Open rates'!X35*0.85*0.85</f>
        <v>56933</v>
      </c>
      <c r="Y35" s="57">
        <f>'BAR BB| Open rates'!Y35*0.85*0.85</f>
        <v>58378</v>
      </c>
      <c r="Z35" s="57">
        <f>'BAR BB| Open rates'!Z35*0.85*0.85</f>
        <v>56933</v>
      </c>
      <c r="AA35" s="57">
        <f>'BAR BB| Open rates'!AA35*0.85*0.85</f>
        <v>58378</v>
      </c>
      <c r="AB35" s="57">
        <f>'BAR BB| Open rates'!AB35*0.85*0.85</f>
        <v>56933</v>
      </c>
      <c r="AC35" s="57">
        <f>'BAR BB| Open rates'!AC35*0.85*0.85</f>
        <v>58378</v>
      </c>
      <c r="AD35" s="57">
        <f>'BAR BB| Open rates'!AD35*0.85*0.85</f>
        <v>53898.5</v>
      </c>
      <c r="AE35" s="57">
        <f>'BAR BB| Open rates'!AE35*0.85*0.85</f>
        <v>55488</v>
      </c>
      <c r="AF35" s="57">
        <f>'BAR BB| Open rates'!AF35*0.85*0.85</f>
        <v>53898.5</v>
      </c>
      <c r="AG35" s="57">
        <f>'BAR BB| Open rates'!AG35*0.85*0.85</f>
        <v>41688.25</v>
      </c>
      <c r="AH35" s="57">
        <f>'BAR BB| Open rates'!AH35*0.85*0.85</f>
        <v>41688.25</v>
      </c>
      <c r="AI35" s="57">
        <f>'BAR BB| Open rates'!AI35*0.85*0.85</f>
        <v>40098.75</v>
      </c>
      <c r="AJ35" s="57">
        <f>'BAR BB| Open rates'!AJ35*0.85*0.85</f>
        <v>41688.25</v>
      </c>
      <c r="AK35" s="57">
        <f>'BAR BB| Open rates'!AK35*0.85*0.85</f>
        <v>40098.75</v>
      </c>
      <c r="AL35" s="57">
        <f>'BAR BB| Open rates'!AL35*0.85*0.85</f>
        <v>41688.25</v>
      </c>
      <c r="AM35" s="57">
        <f>'BAR BB| Open rates'!AM35*0.85*0.85</f>
        <v>40098.75</v>
      </c>
      <c r="AN35" s="57">
        <f>'BAR BB| Open rates'!AN35*0.85*0.85</f>
        <v>41688.25</v>
      </c>
      <c r="AO35" s="57">
        <f>'BAR BB| Open rates'!AO35*0.85*0.85</f>
        <v>40098.75</v>
      </c>
      <c r="AP35" s="57">
        <f>'BAR BB| Open rates'!AP35*0.85*0.85</f>
        <v>38870.5</v>
      </c>
      <c r="AQ35" s="57">
        <f>'BAR BB| Open rates'!AQ35*0.85*0.85</f>
        <v>37425.5</v>
      </c>
      <c r="AR35" s="57">
        <f>'BAR BB| Open rates'!AR35*0.85*0.85</f>
        <v>38870.5</v>
      </c>
      <c r="AS35" s="57">
        <f>'BAR BB| Open rates'!AS35*0.85*0.85</f>
        <v>37425.5</v>
      </c>
      <c r="AT35" s="57">
        <f>'BAR BB| Open rates'!AT35*0.85*0.85</f>
        <v>38870.5</v>
      </c>
      <c r="AU35" s="57">
        <f>'BAR BB| Open rates'!AU35*0.85*0.85</f>
        <v>37425.5</v>
      </c>
      <c r="AV35" s="57">
        <f>'BAR BB| Open rates'!AV35*0.85*0.85</f>
        <v>38870.5</v>
      </c>
      <c r="AW35" s="57">
        <f>'BAR BB| Open rates'!AW35*0.85*0.85</f>
        <v>37425.5</v>
      </c>
      <c r="AX35" s="57">
        <f>'BAR BB| Open rates'!AX35*0.85*0.85</f>
        <v>38870.5</v>
      </c>
      <c r="AY35" s="57">
        <f>'BAR BB| Open rates'!AY35*0.85*0.85</f>
        <v>40098.75</v>
      </c>
      <c r="AZ35" s="57">
        <f>'BAR BB| Open rates'!AZ35*0.85*0.85</f>
        <v>41688.25</v>
      </c>
      <c r="BA35" s="57">
        <f>'BAR BB| Open rates'!BA35*0.85*0.85</f>
        <v>36703</v>
      </c>
      <c r="BB35" s="57">
        <f>'BAR BB| Open rates'!BB35*0.85*0.85</f>
        <v>33090.5</v>
      </c>
      <c r="BC35" s="57">
        <f>'BAR BB| Open rates'!BC35*0.85*0.85</f>
        <v>33813</v>
      </c>
      <c r="BD35" s="57">
        <f>'BAR BB| Open rates'!BD35*0.85*0.85</f>
        <v>33090.5</v>
      </c>
      <c r="BE35" s="57">
        <f>'BAR BB| Open rates'!BE35*0.85*0.85</f>
        <v>33813</v>
      </c>
      <c r="BF35" s="57">
        <f>'BAR BB| Open rates'!BF35*0.85*0.85</f>
        <v>33090.5</v>
      </c>
      <c r="BG35" s="57">
        <f>'BAR BB| Open rates'!BG35*0.85*0.85</f>
        <v>33813</v>
      </c>
      <c r="BH35" s="57">
        <f>'BAR BB| Open rates'!BH35*0.85*0.85</f>
        <v>33090.5</v>
      </c>
      <c r="BI35" s="57">
        <f>'BAR BB| Open rates'!BI35*0.85*0.85</f>
        <v>33090.5</v>
      </c>
      <c r="BJ35" s="57">
        <f>'BAR BB| Open rates'!BJ35*0.85*0.85</f>
        <v>33813</v>
      </c>
      <c r="BK35" s="57">
        <f>'BAR BB| Open rates'!BK35*0.85*0.85</f>
        <v>33090.5</v>
      </c>
      <c r="BL35" s="57">
        <f>'BAR BB| Open rates'!BL35*0.85*0.85</f>
        <v>33813</v>
      </c>
      <c r="BM35" s="57">
        <f>'BAR BB| Open rates'!BM35*0.85*0.85</f>
        <v>33090.5</v>
      </c>
      <c r="BN35" s="57">
        <f>'BAR BB| Open rates'!BN35*0.85*0.85</f>
        <v>33813</v>
      </c>
      <c r="BO35" s="57">
        <f>'BAR BB| Open rates'!BO35*0.85*0.85</f>
        <v>36486.25</v>
      </c>
      <c r="BP35" s="57">
        <f>'BAR BB| Open rates'!BP35*0.85*0.85</f>
        <v>38075.75</v>
      </c>
    </row>
    <row r="36" spans="1:68" s="36" customFormat="1" ht="12" customHeight="1" x14ac:dyDescent="0.2">
      <c r="A36" s="237">
        <v>3</v>
      </c>
      <c r="B36" s="57">
        <f>'BAR BB| Open rates'!B36*0.85*0.85</f>
        <v>40315.5</v>
      </c>
      <c r="C36" s="57">
        <f>'BAR BB| Open rates'!C36*0.85*0.85</f>
        <v>39593</v>
      </c>
      <c r="D36" s="57">
        <f>'BAR BB| Open rates'!D36*0.85*0.85</f>
        <v>40315.5</v>
      </c>
      <c r="E36" s="57">
        <f>'BAR BB| Open rates'!E36*0.85*0.85</f>
        <v>39593</v>
      </c>
      <c r="F36" s="57">
        <f>'BAR BB| Open rates'!F36*0.85*0.85</f>
        <v>42266.25</v>
      </c>
      <c r="G36" s="57">
        <f>'BAR BB| Open rates'!G36*0.85*0.85</f>
        <v>40315.5</v>
      </c>
      <c r="H36" s="57">
        <f>'BAR BB| Open rates'!H36*0.85*0.85</f>
        <v>54115.25</v>
      </c>
      <c r="I36" s="57">
        <f>'BAR BB| Open rates'!I36*0.85*0.85</f>
        <v>59100.5</v>
      </c>
      <c r="J36" s="57">
        <f>'BAR BB| Open rates'!J36*0.85*0.85</f>
        <v>72900.25</v>
      </c>
      <c r="K36" s="57">
        <f>'BAR BB| Open rates'!K36*0.85*0.85</f>
        <v>56066</v>
      </c>
      <c r="L36" s="57">
        <f>'BAR BB| Open rates'!L36*0.85*0.85</f>
        <v>57655.5</v>
      </c>
      <c r="M36" s="57">
        <f>'BAR BB| Open rates'!M36*0.85*0.85</f>
        <v>56066</v>
      </c>
      <c r="N36" s="57">
        <f>'BAR BB| Open rates'!N36*0.85*0.85</f>
        <v>59100.5</v>
      </c>
      <c r="O36" s="57">
        <f>'BAR BB| Open rates'!O36*0.85*0.85</f>
        <v>60545.5</v>
      </c>
      <c r="P36" s="57">
        <f>'BAR BB| Open rates'!P36*0.85*0.85</f>
        <v>59100.5</v>
      </c>
      <c r="Q36" s="57">
        <f>'BAR BB| Open rates'!Q36*0.85*0.85</f>
        <v>60545.5</v>
      </c>
      <c r="R36" s="57">
        <f>'BAR BB| Open rates'!R36*0.85*0.85</f>
        <v>59100.5</v>
      </c>
      <c r="S36" s="57">
        <f>'BAR BB| Open rates'!S36*0.85*0.85</f>
        <v>60545.5</v>
      </c>
      <c r="T36" s="57">
        <f>'BAR BB| Open rates'!T36*0.85*0.85</f>
        <v>59100.5</v>
      </c>
      <c r="U36" s="57">
        <f>'BAR BB| Open rates'!U36*0.85*0.85</f>
        <v>60545.5</v>
      </c>
      <c r="V36" s="57">
        <f>'BAR BB| Open rates'!V36*0.85*0.85</f>
        <v>59100.5</v>
      </c>
      <c r="W36" s="57">
        <f>'BAR BB| Open rates'!W36*0.85*0.85</f>
        <v>60545.5</v>
      </c>
      <c r="X36" s="57">
        <f>'BAR BB| Open rates'!X36*0.85*0.85</f>
        <v>59100.5</v>
      </c>
      <c r="Y36" s="57">
        <f>'BAR BB| Open rates'!Y36*0.85*0.85</f>
        <v>60545.5</v>
      </c>
      <c r="Z36" s="57">
        <f>'BAR BB| Open rates'!Z36*0.85*0.85</f>
        <v>59100.5</v>
      </c>
      <c r="AA36" s="57">
        <f>'BAR BB| Open rates'!AA36*0.85*0.85</f>
        <v>60545.5</v>
      </c>
      <c r="AB36" s="57">
        <f>'BAR BB| Open rates'!AB36*0.85*0.85</f>
        <v>59100.5</v>
      </c>
      <c r="AC36" s="57">
        <f>'BAR BB| Open rates'!AC36*0.85*0.85</f>
        <v>60545.5</v>
      </c>
      <c r="AD36" s="57">
        <f>'BAR BB| Open rates'!AD36*0.85*0.85</f>
        <v>56066</v>
      </c>
      <c r="AE36" s="57">
        <f>'BAR BB| Open rates'!AE36*0.85*0.85</f>
        <v>57655.5</v>
      </c>
      <c r="AF36" s="57">
        <f>'BAR BB| Open rates'!AF36*0.85*0.85</f>
        <v>56066</v>
      </c>
      <c r="AG36" s="57">
        <f>'BAR BB| Open rates'!AG36*0.85*0.85</f>
        <v>43855.75</v>
      </c>
      <c r="AH36" s="57">
        <f>'BAR BB| Open rates'!AH36*0.85*0.85</f>
        <v>43855.75</v>
      </c>
      <c r="AI36" s="57">
        <f>'BAR BB| Open rates'!AI36*0.85*0.85</f>
        <v>42266.25</v>
      </c>
      <c r="AJ36" s="57">
        <f>'BAR BB| Open rates'!AJ36*0.85*0.85</f>
        <v>43855.75</v>
      </c>
      <c r="AK36" s="57">
        <f>'BAR BB| Open rates'!AK36*0.85*0.85</f>
        <v>42266.25</v>
      </c>
      <c r="AL36" s="57">
        <f>'BAR BB| Open rates'!AL36*0.85*0.85</f>
        <v>43855.75</v>
      </c>
      <c r="AM36" s="57">
        <f>'BAR BB| Open rates'!AM36*0.85*0.85</f>
        <v>42266.25</v>
      </c>
      <c r="AN36" s="57">
        <f>'BAR BB| Open rates'!AN36*0.85*0.85</f>
        <v>43855.75</v>
      </c>
      <c r="AO36" s="57">
        <f>'BAR BB| Open rates'!AO36*0.85*0.85</f>
        <v>42266.25</v>
      </c>
      <c r="AP36" s="57">
        <f>'BAR BB| Open rates'!AP36*0.85*0.85</f>
        <v>41038</v>
      </c>
      <c r="AQ36" s="57">
        <f>'BAR BB| Open rates'!AQ36*0.85*0.85</f>
        <v>39593</v>
      </c>
      <c r="AR36" s="57">
        <f>'BAR BB| Open rates'!AR36*0.85*0.85</f>
        <v>41038</v>
      </c>
      <c r="AS36" s="57">
        <f>'BAR BB| Open rates'!AS36*0.85*0.85</f>
        <v>39593</v>
      </c>
      <c r="AT36" s="57">
        <f>'BAR BB| Open rates'!AT36*0.85*0.85</f>
        <v>41038</v>
      </c>
      <c r="AU36" s="57">
        <f>'BAR BB| Open rates'!AU36*0.85*0.85</f>
        <v>39593</v>
      </c>
      <c r="AV36" s="57">
        <f>'BAR BB| Open rates'!AV36*0.85*0.85</f>
        <v>41038</v>
      </c>
      <c r="AW36" s="57">
        <f>'BAR BB| Open rates'!AW36*0.85*0.85</f>
        <v>39593</v>
      </c>
      <c r="AX36" s="57">
        <f>'BAR BB| Open rates'!AX36*0.85*0.85</f>
        <v>41038</v>
      </c>
      <c r="AY36" s="57">
        <f>'BAR BB| Open rates'!AY36*0.85*0.85</f>
        <v>42266.25</v>
      </c>
      <c r="AZ36" s="57">
        <f>'BAR BB| Open rates'!AZ36*0.85*0.85</f>
        <v>43855.75</v>
      </c>
      <c r="BA36" s="57">
        <f>'BAR BB| Open rates'!BA36*0.85*0.85</f>
        <v>38870.5</v>
      </c>
      <c r="BB36" s="57">
        <f>'BAR BB| Open rates'!BB36*0.85*0.85</f>
        <v>35258</v>
      </c>
      <c r="BC36" s="57">
        <f>'BAR BB| Open rates'!BC36*0.85*0.85</f>
        <v>35980.5</v>
      </c>
      <c r="BD36" s="57">
        <f>'BAR BB| Open rates'!BD36*0.85*0.85</f>
        <v>35258</v>
      </c>
      <c r="BE36" s="57">
        <f>'BAR BB| Open rates'!BE36*0.85*0.85</f>
        <v>35980.5</v>
      </c>
      <c r="BF36" s="57">
        <f>'BAR BB| Open rates'!BF36*0.85*0.85</f>
        <v>35258</v>
      </c>
      <c r="BG36" s="57">
        <f>'BAR BB| Open rates'!BG36*0.85*0.85</f>
        <v>35980.5</v>
      </c>
      <c r="BH36" s="57">
        <f>'BAR BB| Open rates'!BH36*0.85*0.85</f>
        <v>35258</v>
      </c>
      <c r="BI36" s="57">
        <f>'BAR BB| Open rates'!BI36*0.85*0.85</f>
        <v>35258</v>
      </c>
      <c r="BJ36" s="57">
        <f>'BAR BB| Open rates'!BJ36*0.85*0.85</f>
        <v>35980.5</v>
      </c>
      <c r="BK36" s="57">
        <f>'BAR BB| Open rates'!BK36*0.85*0.85</f>
        <v>35258</v>
      </c>
      <c r="BL36" s="57">
        <f>'BAR BB| Open rates'!BL36*0.85*0.85</f>
        <v>35980.5</v>
      </c>
      <c r="BM36" s="57">
        <f>'BAR BB| Open rates'!BM36*0.85*0.85</f>
        <v>35258</v>
      </c>
      <c r="BN36" s="57">
        <f>'BAR BB| Open rates'!BN36*0.85*0.85</f>
        <v>35980.5</v>
      </c>
      <c r="BO36" s="57">
        <f>'BAR BB| Open rates'!BO36*0.85*0.85</f>
        <v>38653.75</v>
      </c>
      <c r="BP36" s="57">
        <f>'BAR BB| Open rates'!BP36*0.85*0.85</f>
        <v>40243.25</v>
      </c>
    </row>
    <row r="37" spans="1:68" s="36" customFormat="1" ht="12" customHeight="1" x14ac:dyDescent="0.2">
      <c r="A37" s="237">
        <v>4</v>
      </c>
      <c r="B37" s="57">
        <f>'BAR BB| Open rates'!B37*0.85*0.85</f>
        <v>42483</v>
      </c>
      <c r="C37" s="57">
        <f>'BAR BB| Open rates'!C37*0.85*0.85</f>
        <v>41760.5</v>
      </c>
      <c r="D37" s="57">
        <f>'BAR BB| Open rates'!D37*0.85*0.85</f>
        <v>42483</v>
      </c>
      <c r="E37" s="57">
        <f>'BAR BB| Open rates'!E37*0.85*0.85</f>
        <v>41760.5</v>
      </c>
      <c r="F37" s="57">
        <f>'BAR BB| Open rates'!F37*0.85*0.85</f>
        <v>44433.75</v>
      </c>
      <c r="G37" s="57">
        <f>'BAR BB| Open rates'!G37*0.85*0.85</f>
        <v>42483</v>
      </c>
      <c r="H37" s="57">
        <f>'BAR BB| Open rates'!H37*0.85*0.85</f>
        <v>56282.75</v>
      </c>
      <c r="I37" s="57">
        <f>'BAR BB| Open rates'!I37*0.85*0.85</f>
        <v>61268</v>
      </c>
      <c r="J37" s="57">
        <f>'BAR BB| Open rates'!J37*0.85*0.85</f>
        <v>75067.75</v>
      </c>
      <c r="K37" s="57">
        <f>'BAR BB| Open rates'!K37*0.85*0.85</f>
        <v>58233.5</v>
      </c>
      <c r="L37" s="57">
        <f>'BAR BB| Open rates'!L37*0.85*0.85</f>
        <v>59823</v>
      </c>
      <c r="M37" s="57">
        <f>'BAR BB| Open rates'!M37*0.85*0.85</f>
        <v>58233.5</v>
      </c>
      <c r="N37" s="57">
        <f>'BAR BB| Open rates'!N37*0.85*0.85</f>
        <v>61268</v>
      </c>
      <c r="O37" s="57">
        <f>'BAR BB| Open rates'!O37*0.85*0.85</f>
        <v>62713</v>
      </c>
      <c r="P37" s="57">
        <f>'BAR BB| Open rates'!P37*0.85*0.85</f>
        <v>61268</v>
      </c>
      <c r="Q37" s="57">
        <f>'BAR BB| Open rates'!Q37*0.85*0.85</f>
        <v>62713</v>
      </c>
      <c r="R37" s="57">
        <f>'BAR BB| Open rates'!R37*0.85*0.85</f>
        <v>61268</v>
      </c>
      <c r="S37" s="57">
        <f>'BAR BB| Open rates'!S37*0.85*0.85</f>
        <v>62713</v>
      </c>
      <c r="T37" s="57">
        <f>'BAR BB| Open rates'!T37*0.85*0.85</f>
        <v>61268</v>
      </c>
      <c r="U37" s="57">
        <f>'BAR BB| Open rates'!U37*0.85*0.85</f>
        <v>62713</v>
      </c>
      <c r="V37" s="57">
        <f>'BAR BB| Open rates'!V37*0.85*0.85</f>
        <v>61268</v>
      </c>
      <c r="W37" s="57">
        <f>'BAR BB| Open rates'!W37*0.85*0.85</f>
        <v>62713</v>
      </c>
      <c r="X37" s="57">
        <f>'BAR BB| Open rates'!X37*0.85*0.85</f>
        <v>61268</v>
      </c>
      <c r="Y37" s="57">
        <f>'BAR BB| Open rates'!Y37*0.85*0.85</f>
        <v>62713</v>
      </c>
      <c r="Z37" s="57">
        <f>'BAR BB| Open rates'!Z37*0.85*0.85</f>
        <v>61268</v>
      </c>
      <c r="AA37" s="57">
        <f>'BAR BB| Open rates'!AA37*0.85*0.85</f>
        <v>62713</v>
      </c>
      <c r="AB37" s="57">
        <f>'BAR BB| Open rates'!AB37*0.85*0.85</f>
        <v>61268</v>
      </c>
      <c r="AC37" s="57">
        <f>'BAR BB| Open rates'!AC37*0.85*0.85</f>
        <v>62713</v>
      </c>
      <c r="AD37" s="57">
        <f>'BAR BB| Open rates'!AD37*0.85*0.85</f>
        <v>58233.5</v>
      </c>
      <c r="AE37" s="57">
        <f>'BAR BB| Open rates'!AE37*0.85*0.85</f>
        <v>59823</v>
      </c>
      <c r="AF37" s="57">
        <f>'BAR BB| Open rates'!AF37*0.85*0.85</f>
        <v>58233.5</v>
      </c>
      <c r="AG37" s="57">
        <f>'BAR BB| Open rates'!AG37*0.85*0.85</f>
        <v>46023.25</v>
      </c>
      <c r="AH37" s="57">
        <f>'BAR BB| Open rates'!AH37*0.85*0.85</f>
        <v>46023.25</v>
      </c>
      <c r="AI37" s="57">
        <f>'BAR BB| Open rates'!AI37*0.85*0.85</f>
        <v>44433.75</v>
      </c>
      <c r="AJ37" s="57">
        <f>'BAR BB| Open rates'!AJ37*0.85*0.85</f>
        <v>46023.25</v>
      </c>
      <c r="AK37" s="57">
        <f>'BAR BB| Open rates'!AK37*0.85*0.85</f>
        <v>44433.75</v>
      </c>
      <c r="AL37" s="57">
        <f>'BAR BB| Open rates'!AL37*0.85*0.85</f>
        <v>46023.25</v>
      </c>
      <c r="AM37" s="57">
        <f>'BAR BB| Open rates'!AM37*0.85*0.85</f>
        <v>44433.75</v>
      </c>
      <c r="AN37" s="57">
        <f>'BAR BB| Open rates'!AN37*0.85*0.85</f>
        <v>46023.25</v>
      </c>
      <c r="AO37" s="57">
        <f>'BAR BB| Open rates'!AO37*0.85*0.85</f>
        <v>44433.75</v>
      </c>
      <c r="AP37" s="57">
        <f>'BAR BB| Open rates'!AP37*0.85*0.85</f>
        <v>43205.5</v>
      </c>
      <c r="AQ37" s="57">
        <f>'BAR BB| Open rates'!AQ37*0.85*0.85</f>
        <v>41760.5</v>
      </c>
      <c r="AR37" s="57">
        <f>'BAR BB| Open rates'!AR37*0.85*0.85</f>
        <v>43205.5</v>
      </c>
      <c r="AS37" s="57">
        <f>'BAR BB| Open rates'!AS37*0.85*0.85</f>
        <v>41760.5</v>
      </c>
      <c r="AT37" s="57">
        <f>'BAR BB| Open rates'!AT37*0.85*0.85</f>
        <v>43205.5</v>
      </c>
      <c r="AU37" s="57">
        <f>'BAR BB| Open rates'!AU37*0.85*0.85</f>
        <v>41760.5</v>
      </c>
      <c r="AV37" s="57">
        <f>'BAR BB| Open rates'!AV37*0.85*0.85</f>
        <v>43205.5</v>
      </c>
      <c r="AW37" s="57">
        <f>'BAR BB| Open rates'!AW37*0.85*0.85</f>
        <v>41760.5</v>
      </c>
      <c r="AX37" s="57">
        <f>'BAR BB| Open rates'!AX37*0.85*0.85</f>
        <v>43205.5</v>
      </c>
      <c r="AY37" s="57">
        <f>'BAR BB| Open rates'!AY37*0.85*0.85</f>
        <v>44433.75</v>
      </c>
      <c r="AZ37" s="57">
        <f>'BAR BB| Open rates'!AZ37*0.85*0.85</f>
        <v>46023.25</v>
      </c>
      <c r="BA37" s="57">
        <f>'BAR BB| Open rates'!BA37*0.85*0.85</f>
        <v>41038</v>
      </c>
      <c r="BB37" s="57">
        <f>'BAR BB| Open rates'!BB37*0.85*0.85</f>
        <v>37425.5</v>
      </c>
      <c r="BC37" s="57">
        <f>'BAR BB| Open rates'!BC37*0.85*0.85</f>
        <v>38148</v>
      </c>
      <c r="BD37" s="57">
        <f>'BAR BB| Open rates'!BD37*0.85*0.85</f>
        <v>37425.5</v>
      </c>
      <c r="BE37" s="57">
        <f>'BAR BB| Open rates'!BE37*0.85*0.85</f>
        <v>38148</v>
      </c>
      <c r="BF37" s="57">
        <f>'BAR BB| Open rates'!BF37*0.85*0.85</f>
        <v>37425.5</v>
      </c>
      <c r="BG37" s="57">
        <f>'BAR BB| Open rates'!BG37*0.85*0.85</f>
        <v>38148</v>
      </c>
      <c r="BH37" s="57">
        <f>'BAR BB| Open rates'!BH37*0.85*0.85</f>
        <v>37425.5</v>
      </c>
      <c r="BI37" s="57">
        <f>'BAR BB| Open rates'!BI37*0.85*0.85</f>
        <v>37425.5</v>
      </c>
      <c r="BJ37" s="57">
        <f>'BAR BB| Open rates'!BJ37*0.85*0.85</f>
        <v>38148</v>
      </c>
      <c r="BK37" s="57">
        <f>'BAR BB| Open rates'!BK37*0.85*0.85</f>
        <v>37425.5</v>
      </c>
      <c r="BL37" s="57">
        <f>'BAR BB| Open rates'!BL37*0.85*0.85</f>
        <v>38148</v>
      </c>
      <c r="BM37" s="57">
        <f>'BAR BB| Open rates'!BM37*0.85*0.85</f>
        <v>37425.5</v>
      </c>
      <c r="BN37" s="57">
        <f>'BAR BB| Open rates'!BN37*0.85*0.85</f>
        <v>38148</v>
      </c>
      <c r="BO37" s="57">
        <f>'BAR BB| Open rates'!BO37*0.85*0.85</f>
        <v>40821.25</v>
      </c>
      <c r="BP37" s="57">
        <f>'BAR BB| Open rates'!BP37*0.85*0.85</f>
        <v>42410.75</v>
      </c>
    </row>
    <row r="38" spans="1:68" s="33" customFormat="1" x14ac:dyDescent="0.2">
      <c r="A38" s="237">
        <v>5</v>
      </c>
      <c r="B38" s="57">
        <f>'BAR BB| Open rates'!B38*0.85*0.85</f>
        <v>44650.5</v>
      </c>
      <c r="C38" s="57">
        <f>'BAR BB| Open rates'!C38*0.85*0.85</f>
        <v>43928</v>
      </c>
      <c r="D38" s="57">
        <f>'BAR BB| Open rates'!D38*0.85*0.85</f>
        <v>44650.5</v>
      </c>
      <c r="E38" s="57">
        <f>'BAR BB| Open rates'!E38*0.85*0.85</f>
        <v>43928</v>
      </c>
      <c r="F38" s="57">
        <f>'BAR BB| Open rates'!F38*0.85*0.85</f>
        <v>46601.25</v>
      </c>
      <c r="G38" s="57">
        <f>'BAR BB| Open rates'!G38*0.85*0.85</f>
        <v>44650.5</v>
      </c>
      <c r="H38" s="57">
        <f>'BAR BB| Open rates'!H38*0.85*0.85</f>
        <v>58450.25</v>
      </c>
      <c r="I38" s="57">
        <f>'BAR BB| Open rates'!I38*0.85*0.85</f>
        <v>63435.5</v>
      </c>
      <c r="J38" s="57">
        <f>'BAR BB| Open rates'!J38*0.85*0.85</f>
        <v>77235.25</v>
      </c>
      <c r="K38" s="57">
        <f>'BAR BB| Open rates'!K38*0.85*0.85</f>
        <v>60401</v>
      </c>
      <c r="L38" s="57">
        <f>'BAR BB| Open rates'!L38*0.85*0.85</f>
        <v>61990.5</v>
      </c>
      <c r="M38" s="57">
        <f>'BAR BB| Open rates'!M38*0.85*0.85</f>
        <v>60401</v>
      </c>
      <c r="N38" s="57">
        <f>'BAR BB| Open rates'!N38*0.85*0.85</f>
        <v>63435.5</v>
      </c>
      <c r="O38" s="57">
        <f>'BAR BB| Open rates'!O38*0.85*0.85</f>
        <v>64880.5</v>
      </c>
      <c r="P38" s="57">
        <f>'BAR BB| Open rates'!P38*0.85*0.85</f>
        <v>63435.5</v>
      </c>
      <c r="Q38" s="57">
        <f>'BAR BB| Open rates'!Q38*0.85*0.85</f>
        <v>64880.5</v>
      </c>
      <c r="R38" s="57">
        <f>'BAR BB| Open rates'!R38*0.85*0.85</f>
        <v>63435.5</v>
      </c>
      <c r="S38" s="57">
        <f>'BAR BB| Open rates'!S38*0.85*0.85</f>
        <v>64880.5</v>
      </c>
      <c r="T38" s="57">
        <f>'BAR BB| Open rates'!T38*0.85*0.85</f>
        <v>63435.5</v>
      </c>
      <c r="U38" s="57">
        <f>'BAR BB| Open rates'!U38*0.85*0.85</f>
        <v>64880.5</v>
      </c>
      <c r="V38" s="57">
        <f>'BAR BB| Open rates'!V38*0.85*0.85</f>
        <v>63435.5</v>
      </c>
      <c r="W38" s="57">
        <f>'BAR BB| Open rates'!W38*0.85*0.85</f>
        <v>64880.5</v>
      </c>
      <c r="X38" s="57">
        <f>'BAR BB| Open rates'!X38*0.85*0.85</f>
        <v>63435.5</v>
      </c>
      <c r="Y38" s="57">
        <f>'BAR BB| Open rates'!Y38*0.85*0.85</f>
        <v>64880.5</v>
      </c>
      <c r="Z38" s="57">
        <f>'BAR BB| Open rates'!Z38*0.85*0.85</f>
        <v>63435.5</v>
      </c>
      <c r="AA38" s="57">
        <f>'BAR BB| Open rates'!AA38*0.85*0.85</f>
        <v>64880.5</v>
      </c>
      <c r="AB38" s="57">
        <f>'BAR BB| Open rates'!AB38*0.85*0.85</f>
        <v>63435.5</v>
      </c>
      <c r="AC38" s="57">
        <f>'BAR BB| Open rates'!AC38*0.85*0.85</f>
        <v>64880.5</v>
      </c>
      <c r="AD38" s="57">
        <f>'BAR BB| Open rates'!AD38*0.85*0.85</f>
        <v>60401</v>
      </c>
      <c r="AE38" s="57">
        <f>'BAR BB| Open rates'!AE38*0.85*0.85</f>
        <v>61990.5</v>
      </c>
      <c r="AF38" s="57">
        <f>'BAR BB| Open rates'!AF38*0.85*0.85</f>
        <v>60401</v>
      </c>
      <c r="AG38" s="57">
        <f>'BAR BB| Open rates'!AG38*0.85*0.85</f>
        <v>48190.75</v>
      </c>
      <c r="AH38" s="57">
        <f>'BAR BB| Open rates'!AH38*0.85*0.85</f>
        <v>48190.75</v>
      </c>
      <c r="AI38" s="57">
        <f>'BAR BB| Open rates'!AI38*0.85*0.85</f>
        <v>46601.25</v>
      </c>
      <c r="AJ38" s="57">
        <f>'BAR BB| Open rates'!AJ38*0.85*0.85</f>
        <v>48190.75</v>
      </c>
      <c r="AK38" s="57">
        <f>'BAR BB| Open rates'!AK38*0.85*0.85</f>
        <v>46601.25</v>
      </c>
      <c r="AL38" s="57">
        <f>'BAR BB| Open rates'!AL38*0.85*0.85</f>
        <v>48190.75</v>
      </c>
      <c r="AM38" s="57">
        <f>'BAR BB| Open rates'!AM38*0.85*0.85</f>
        <v>46601.25</v>
      </c>
      <c r="AN38" s="57">
        <f>'BAR BB| Open rates'!AN38*0.85*0.85</f>
        <v>48190.75</v>
      </c>
      <c r="AO38" s="57">
        <f>'BAR BB| Open rates'!AO38*0.85*0.85</f>
        <v>46601.25</v>
      </c>
      <c r="AP38" s="57">
        <f>'BAR BB| Open rates'!AP38*0.85*0.85</f>
        <v>45373</v>
      </c>
      <c r="AQ38" s="57">
        <f>'BAR BB| Open rates'!AQ38*0.85*0.85</f>
        <v>43928</v>
      </c>
      <c r="AR38" s="57">
        <f>'BAR BB| Open rates'!AR38*0.85*0.85</f>
        <v>45373</v>
      </c>
      <c r="AS38" s="57">
        <f>'BAR BB| Open rates'!AS38*0.85*0.85</f>
        <v>43928</v>
      </c>
      <c r="AT38" s="57">
        <f>'BAR BB| Open rates'!AT38*0.85*0.85</f>
        <v>45373</v>
      </c>
      <c r="AU38" s="57">
        <f>'BAR BB| Open rates'!AU38*0.85*0.85</f>
        <v>43928</v>
      </c>
      <c r="AV38" s="57">
        <f>'BAR BB| Open rates'!AV38*0.85*0.85</f>
        <v>45373</v>
      </c>
      <c r="AW38" s="57">
        <f>'BAR BB| Open rates'!AW38*0.85*0.85</f>
        <v>43928</v>
      </c>
      <c r="AX38" s="57">
        <f>'BAR BB| Open rates'!AX38*0.85*0.85</f>
        <v>45373</v>
      </c>
      <c r="AY38" s="57">
        <f>'BAR BB| Open rates'!AY38*0.85*0.85</f>
        <v>46601.25</v>
      </c>
      <c r="AZ38" s="57">
        <f>'BAR BB| Open rates'!AZ38*0.85*0.85</f>
        <v>48190.75</v>
      </c>
      <c r="BA38" s="57">
        <f>'BAR BB| Open rates'!BA38*0.85*0.85</f>
        <v>43205.5</v>
      </c>
      <c r="BB38" s="57">
        <f>'BAR BB| Open rates'!BB38*0.85*0.85</f>
        <v>39593</v>
      </c>
      <c r="BC38" s="57">
        <f>'BAR BB| Open rates'!BC38*0.85*0.85</f>
        <v>40315.5</v>
      </c>
      <c r="BD38" s="57">
        <f>'BAR BB| Open rates'!BD38*0.85*0.85</f>
        <v>39593</v>
      </c>
      <c r="BE38" s="57">
        <f>'BAR BB| Open rates'!BE38*0.85*0.85</f>
        <v>40315.5</v>
      </c>
      <c r="BF38" s="57">
        <f>'BAR BB| Open rates'!BF38*0.85*0.85</f>
        <v>39593</v>
      </c>
      <c r="BG38" s="57">
        <f>'BAR BB| Open rates'!BG38*0.85*0.85</f>
        <v>40315.5</v>
      </c>
      <c r="BH38" s="57">
        <f>'BAR BB| Open rates'!BH38*0.85*0.85</f>
        <v>39593</v>
      </c>
      <c r="BI38" s="57">
        <f>'BAR BB| Open rates'!BI38*0.85*0.85</f>
        <v>39593</v>
      </c>
      <c r="BJ38" s="57">
        <f>'BAR BB| Open rates'!BJ38*0.85*0.85</f>
        <v>40315.5</v>
      </c>
      <c r="BK38" s="57">
        <f>'BAR BB| Open rates'!BK38*0.85*0.85</f>
        <v>39593</v>
      </c>
      <c r="BL38" s="57">
        <f>'BAR BB| Open rates'!BL38*0.85*0.85</f>
        <v>40315.5</v>
      </c>
      <c r="BM38" s="57">
        <f>'BAR BB| Open rates'!BM38*0.85*0.85</f>
        <v>39593</v>
      </c>
      <c r="BN38" s="57">
        <f>'BAR BB| Open rates'!BN38*0.85*0.85</f>
        <v>40315.5</v>
      </c>
      <c r="BO38" s="57">
        <f>'BAR BB| Open rates'!BO38*0.85*0.85</f>
        <v>42988.75</v>
      </c>
      <c r="BP38" s="57">
        <f>'BAR BB| Open rates'!BP38*0.85*0.85</f>
        <v>44578.25</v>
      </c>
    </row>
    <row r="39" spans="1:68" s="33" customFormat="1" x14ac:dyDescent="0.2">
      <c r="A39" s="237">
        <v>6</v>
      </c>
      <c r="B39" s="57">
        <f>'BAR BB| Open rates'!B39*0.85*0.85</f>
        <v>46818</v>
      </c>
      <c r="C39" s="57">
        <f>'BAR BB| Open rates'!C39*0.85*0.85</f>
        <v>46095.5</v>
      </c>
      <c r="D39" s="57">
        <f>'BAR BB| Open rates'!D39*0.85*0.85</f>
        <v>46818</v>
      </c>
      <c r="E39" s="57">
        <f>'BAR BB| Open rates'!E39*0.85*0.85</f>
        <v>46095.5</v>
      </c>
      <c r="F39" s="57">
        <f>'BAR BB| Open rates'!F39*0.85*0.85</f>
        <v>48768.75</v>
      </c>
      <c r="G39" s="57">
        <f>'BAR BB| Open rates'!G39*0.85*0.85</f>
        <v>46818</v>
      </c>
      <c r="H39" s="57">
        <f>'BAR BB| Open rates'!H39*0.85*0.85</f>
        <v>60617.75</v>
      </c>
      <c r="I39" s="57">
        <f>'BAR BB| Open rates'!I39*0.85*0.85</f>
        <v>65603</v>
      </c>
      <c r="J39" s="57">
        <f>'BAR BB| Open rates'!J39*0.85*0.85</f>
        <v>79402.75</v>
      </c>
      <c r="K39" s="57">
        <f>'BAR BB| Open rates'!K39*0.85*0.85</f>
        <v>62568.5</v>
      </c>
      <c r="L39" s="57">
        <f>'BAR BB| Open rates'!L39*0.85*0.85</f>
        <v>64158</v>
      </c>
      <c r="M39" s="57">
        <f>'BAR BB| Open rates'!M39*0.85*0.85</f>
        <v>62568.5</v>
      </c>
      <c r="N39" s="57">
        <f>'BAR BB| Open rates'!N39*0.85*0.85</f>
        <v>65603</v>
      </c>
      <c r="O39" s="57">
        <f>'BAR BB| Open rates'!O39*0.85*0.85</f>
        <v>67048</v>
      </c>
      <c r="P39" s="57">
        <f>'BAR BB| Open rates'!P39*0.85*0.85</f>
        <v>65603</v>
      </c>
      <c r="Q39" s="57">
        <f>'BAR BB| Open rates'!Q39*0.85*0.85</f>
        <v>67048</v>
      </c>
      <c r="R39" s="57">
        <f>'BAR BB| Open rates'!R39*0.85*0.85</f>
        <v>65603</v>
      </c>
      <c r="S39" s="57">
        <f>'BAR BB| Open rates'!S39*0.85*0.85</f>
        <v>67048</v>
      </c>
      <c r="T39" s="57">
        <f>'BAR BB| Open rates'!T39*0.85*0.85</f>
        <v>65603</v>
      </c>
      <c r="U39" s="57">
        <f>'BAR BB| Open rates'!U39*0.85*0.85</f>
        <v>67048</v>
      </c>
      <c r="V39" s="57">
        <f>'BAR BB| Open rates'!V39*0.85*0.85</f>
        <v>65603</v>
      </c>
      <c r="W39" s="57">
        <f>'BAR BB| Open rates'!W39*0.85*0.85</f>
        <v>67048</v>
      </c>
      <c r="X39" s="57">
        <f>'BAR BB| Open rates'!X39*0.85*0.85</f>
        <v>65603</v>
      </c>
      <c r="Y39" s="57">
        <f>'BAR BB| Open rates'!Y39*0.85*0.85</f>
        <v>67048</v>
      </c>
      <c r="Z39" s="57">
        <f>'BAR BB| Open rates'!Z39*0.85*0.85</f>
        <v>65603</v>
      </c>
      <c r="AA39" s="57">
        <f>'BAR BB| Open rates'!AA39*0.85*0.85</f>
        <v>67048</v>
      </c>
      <c r="AB39" s="57">
        <f>'BAR BB| Open rates'!AB39*0.85*0.85</f>
        <v>65603</v>
      </c>
      <c r="AC39" s="57">
        <f>'BAR BB| Open rates'!AC39*0.85*0.85</f>
        <v>67048</v>
      </c>
      <c r="AD39" s="57">
        <f>'BAR BB| Open rates'!AD39*0.85*0.85</f>
        <v>62568.5</v>
      </c>
      <c r="AE39" s="57">
        <f>'BAR BB| Open rates'!AE39*0.85*0.85</f>
        <v>64158</v>
      </c>
      <c r="AF39" s="57">
        <f>'BAR BB| Open rates'!AF39*0.85*0.85</f>
        <v>62568.5</v>
      </c>
      <c r="AG39" s="57">
        <f>'BAR BB| Open rates'!AG39*0.85*0.85</f>
        <v>50358.25</v>
      </c>
      <c r="AH39" s="57">
        <f>'BAR BB| Open rates'!AH39*0.85*0.85</f>
        <v>50358.25</v>
      </c>
      <c r="AI39" s="57">
        <f>'BAR BB| Open rates'!AI39*0.85*0.85</f>
        <v>48768.75</v>
      </c>
      <c r="AJ39" s="57">
        <f>'BAR BB| Open rates'!AJ39*0.85*0.85</f>
        <v>50358.25</v>
      </c>
      <c r="AK39" s="57">
        <f>'BAR BB| Open rates'!AK39*0.85*0.85</f>
        <v>48768.75</v>
      </c>
      <c r="AL39" s="57">
        <f>'BAR BB| Open rates'!AL39*0.85*0.85</f>
        <v>50358.25</v>
      </c>
      <c r="AM39" s="57">
        <f>'BAR BB| Open rates'!AM39*0.85*0.85</f>
        <v>48768.75</v>
      </c>
      <c r="AN39" s="57">
        <f>'BAR BB| Open rates'!AN39*0.85*0.85</f>
        <v>50358.25</v>
      </c>
      <c r="AO39" s="57">
        <f>'BAR BB| Open rates'!AO39*0.85*0.85</f>
        <v>48768.75</v>
      </c>
      <c r="AP39" s="57">
        <f>'BAR BB| Open rates'!AP39*0.85*0.85</f>
        <v>47540.5</v>
      </c>
      <c r="AQ39" s="57">
        <f>'BAR BB| Open rates'!AQ39*0.85*0.85</f>
        <v>46095.5</v>
      </c>
      <c r="AR39" s="57">
        <f>'BAR BB| Open rates'!AR39*0.85*0.85</f>
        <v>47540.5</v>
      </c>
      <c r="AS39" s="57">
        <f>'BAR BB| Open rates'!AS39*0.85*0.85</f>
        <v>46095.5</v>
      </c>
      <c r="AT39" s="57">
        <f>'BAR BB| Open rates'!AT39*0.85*0.85</f>
        <v>47540.5</v>
      </c>
      <c r="AU39" s="57">
        <f>'BAR BB| Open rates'!AU39*0.85*0.85</f>
        <v>46095.5</v>
      </c>
      <c r="AV39" s="57">
        <f>'BAR BB| Open rates'!AV39*0.85*0.85</f>
        <v>47540.5</v>
      </c>
      <c r="AW39" s="57">
        <f>'BAR BB| Open rates'!AW39*0.85*0.85</f>
        <v>46095.5</v>
      </c>
      <c r="AX39" s="57">
        <f>'BAR BB| Open rates'!AX39*0.85*0.85</f>
        <v>47540.5</v>
      </c>
      <c r="AY39" s="57">
        <f>'BAR BB| Open rates'!AY39*0.85*0.85</f>
        <v>48768.75</v>
      </c>
      <c r="AZ39" s="57">
        <f>'BAR BB| Open rates'!AZ39*0.85*0.85</f>
        <v>50358.25</v>
      </c>
      <c r="BA39" s="57">
        <f>'BAR BB| Open rates'!BA39*0.85*0.85</f>
        <v>45373</v>
      </c>
      <c r="BB39" s="57">
        <f>'BAR BB| Open rates'!BB39*0.85*0.85</f>
        <v>41760.5</v>
      </c>
      <c r="BC39" s="57">
        <f>'BAR BB| Open rates'!BC39*0.85*0.85</f>
        <v>42483</v>
      </c>
      <c r="BD39" s="57">
        <f>'BAR BB| Open rates'!BD39*0.85*0.85</f>
        <v>41760.5</v>
      </c>
      <c r="BE39" s="57">
        <f>'BAR BB| Open rates'!BE39*0.85*0.85</f>
        <v>42483</v>
      </c>
      <c r="BF39" s="57">
        <f>'BAR BB| Open rates'!BF39*0.85*0.85</f>
        <v>41760.5</v>
      </c>
      <c r="BG39" s="57">
        <f>'BAR BB| Open rates'!BG39*0.85*0.85</f>
        <v>42483</v>
      </c>
      <c r="BH39" s="57">
        <f>'BAR BB| Open rates'!BH39*0.85*0.85</f>
        <v>41760.5</v>
      </c>
      <c r="BI39" s="57">
        <f>'BAR BB| Open rates'!BI39*0.85*0.85</f>
        <v>41760.5</v>
      </c>
      <c r="BJ39" s="57">
        <f>'BAR BB| Open rates'!BJ39*0.85*0.85</f>
        <v>42483</v>
      </c>
      <c r="BK39" s="57">
        <f>'BAR BB| Open rates'!BK39*0.85*0.85</f>
        <v>41760.5</v>
      </c>
      <c r="BL39" s="57">
        <f>'BAR BB| Open rates'!BL39*0.85*0.85</f>
        <v>42483</v>
      </c>
      <c r="BM39" s="57">
        <f>'BAR BB| Open rates'!BM39*0.85*0.85</f>
        <v>41760.5</v>
      </c>
      <c r="BN39" s="57">
        <f>'BAR BB| Open rates'!BN39*0.85*0.85</f>
        <v>42483</v>
      </c>
      <c r="BO39" s="57">
        <f>'BAR BB| Open rates'!BO39*0.85*0.85</f>
        <v>45156.25</v>
      </c>
      <c r="BP39" s="57">
        <f>'BAR BB| Open rates'!BP39*0.85*0.85</f>
        <v>46745.75</v>
      </c>
    </row>
    <row r="40" spans="1:68" s="33" customFormat="1" x14ac:dyDescent="0.2">
      <c r="A40" s="89"/>
    </row>
    <row r="41" spans="1:68" s="33" customFormat="1" x14ac:dyDescent="0.2">
      <c r="A41" s="89"/>
    </row>
    <row r="42" spans="1:68" s="33" customFormat="1" x14ac:dyDescent="0.2">
      <c r="A42" s="369" t="s">
        <v>172</v>
      </c>
    </row>
    <row r="43" spans="1:68" s="33" customFormat="1" x14ac:dyDescent="0.2">
      <c r="A43" s="369"/>
    </row>
    <row r="44" spans="1:68" s="31" customFormat="1" ht="13.5" customHeight="1" x14ac:dyDescent="0.2"/>
    <row r="45" spans="1:68" s="6" customFormat="1" ht="12.75" customHeight="1" x14ac:dyDescent="0.2">
      <c r="A45" s="174" t="s">
        <v>74</v>
      </c>
    </row>
    <row r="46" spans="1:68" s="6" customFormat="1" ht="12.75" customHeight="1" x14ac:dyDescent="0.2">
      <c r="A46" s="172" t="s">
        <v>75</v>
      </c>
    </row>
    <row r="47" spans="1:68" s="6" customFormat="1" ht="21" customHeight="1" x14ac:dyDescent="0.2">
      <c r="A47" s="279" t="s">
        <v>371</v>
      </c>
    </row>
    <row r="48" spans="1:68"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6" customFormat="1" ht="21" customHeight="1" x14ac:dyDescent="0.2">
      <c r="A51" s="173" t="s">
        <v>442</v>
      </c>
    </row>
    <row r="52" spans="1:1" s="36" customFormat="1" ht="21" customHeight="1" x14ac:dyDescent="0.2">
      <c r="A52" s="175" t="s">
        <v>79</v>
      </c>
    </row>
    <row r="53" spans="1:1" s="36" customFormat="1" ht="21" customHeight="1" x14ac:dyDescent="0.2">
      <c r="A53" s="175" t="s">
        <v>187</v>
      </c>
    </row>
    <row r="54" spans="1:1" s="33" customFormat="1" x14ac:dyDescent="0.2">
      <c r="A54" s="89"/>
    </row>
    <row r="55" spans="1:1" s="33" customFormat="1" x14ac:dyDescent="0.2">
      <c r="A55" s="171" t="s">
        <v>81</v>
      </c>
    </row>
    <row r="56" spans="1:1" s="33" customFormat="1" ht="108" x14ac:dyDescent="0.2">
      <c r="A56" s="176" t="s">
        <v>462</v>
      </c>
    </row>
    <row r="57" spans="1:1" s="33" customFormat="1" x14ac:dyDescent="0.2"/>
    <row r="58" spans="1:1" s="33" customFormat="1" x14ac:dyDescent="0.2">
      <c r="A58" s="171" t="s">
        <v>83</v>
      </c>
    </row>
    <row r="59" spans="1:1" s="33" customFormat="1" ht="30" customHeight="1" x14ac:dyDescent="0.2">
      <c r="A59" s="256" t="s">
        <v>436</v>
      </c>
    </row>
    <row r="60" spans="1:1" s="33" customFormat="1" ht="24" x14ac:dyDescent="0.2">
      <c r="A60" s="213" t="s">
        <v>437</v>
      </c>
    </row>
    <row r="61" spans="1:1" s="33" customFormat="1" x14ac:dyDescent="0.2"/>
    <row r="62" spans="1:1" s="33" customFormat="1" ht="24" x14ac:dyDescent="0.2">
      <c r="A62" s="262" t="s">
        <v>432</v>
      </c>
    </row>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sheetData>
  <mergeCells count="1">
    <mergeCell ref="A42:A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P88"/>
  <sheetViews>
    <sheetView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6.85546875" style="32" customWidth="1"/>
    <col min="2" max="16384" width="9.85546875" style="32"/>
  </cols>
  <sheetData>
    <row r="1" spans="1:68" ht="13.5" customHeight="1" x14ac:dyDescent="0.2">
      <c r="A1" s="63" t="s">
        <v>61</v>
      </c>
    </row>
    <row r="2" spans="1:68" x14ac:dyDescent="0.2">
      <c r="A2" s="11" t="s">
        <v>147</v>
      </c>
    </row>
    <row r="3" spans="1:68" s="33" customFormat="1" ht="26.25" customHeight="1" x14ac:dyDescent="0.2">
      <c r="A3" s="64" t="s">
        <v>97</v>
      </c>
      <c r="B3" s="113">
        <f>'BAR BB| Open rates'!B3</f>
        <v>46157</v>
      </c>
      <c r="C3" s="113">
        <f>'BAR BB| Open rates'!C3</f>
        <v>46159</v>
      </c>
      <c r="D3" s="113">
        <f>'BAR BB| Open rates'!D3</f>
        <v>46164</v>
      </c>
      <c r="E3" s="113">
        <f>'BAR BB| Open rates'!E3</f>
        <v>46166</v>
      </c>
      <c r="F3" s="113">
        <f>'BAR BB| Open rates'!F3</f>
        <v>46171</v>
      </c>
      <c r="G3" s="113">
        <f>'BAR BB| Open rates'!G3</f>
        <v>46173</v>
      </c>
      <c r="H3" s="113">
        <f>'BAR BB| Open rates'!H3</f>
        <v>46174</v>
      </c>
      <c r="I3" s="113">
        <f>'BAR BB| Open rates'!I3</f>
        <v>46178</v>
      </c>
      <c r="J3" s="113">
        <f>'BAR BB| Open rates'!J3</f>
        <v>46188</v>
      </c>
      <c r="K3" s="113">
        <f>'BAR BB| Open rates'!K3</f>
        <v>46194</v>
      </c>
      <c r="L3" s="113">
        <f>'BAR BB| Open rates'!L3</f>
        <v>46199</v>
      </c>
      <c r="M3" s="113">
        <f>'BAR BB| Open rates'!M3</f>
        <v>46201</v>
      </c>
      <c r="N3" s="113">
        <f>'BAR BB| Open rates'!N3</f>
        <v>46204</v>
      </c>
      <c r="O3" s="113">
        <f>'BAR BB| Open rates'!O3</f>
        <v>46206</v>
      </c>
      <c r="P3" s="113">
        <f>'BAR BB| Open rates'!P3</f>
        <v>46208</v>
      </c>
      <c r="Q3" s="113">
        <f>'BAR BB| Open rates'!Q3</f>
        <v>46213</v>
      </c>
      <c r="R3" s="113">
        <f>'BAR BB| Open rates'!R3</f>
        <v>46215</v>
      </c>
      <c r="S3" s="113">
        <f>'BAR BB| Open rates'!S3</f>
        <v>46220</v>
      </c>
      <c r="T3" s="113">
        <f>'BAR BB| Open rates'!T3</f>
        <v>46222</v>
      </c>
      <c r="U3" s="113">
        <f>'BAR BB| Open rates'!U3</f>
        <v>46227</v>
      </c>
      <c r="V3" s="113">
        <f>'BAR BB| Open rates'!V3</f>
        <v>46229</v>
      </c>
      <c r="W3" s="113">
        <f>'BAR BB| Open rates'!W3</f>
        <v>46234</v>
      </c>
      <c r="X3" s="113">
        <f>'BAR BB| Open rates'!X3</f>
        <v>46236</v>
      </c>
      <c r="Y3" s="113">
        <f>'BAR BB| Open rates'!Y3</f>
        <v>46241</v>
      </c>
      <c r="Z3" s="113">
        <f>'BAR BB| Open rates'!Z3</f>
        <v>46243</v>
      </c>
      <c r="AA3" s="113">
        <f>'BAR BB| Open rates'!AA3</f>
        <v>46248</v>
      </c>
      <c r="AB3" s="113">
        <f>'BAR BB| Open rates'!AB3</f>
        <v>46250</v>
      </c>
      <c r="AC3" s="113">
        <f>'BAR BB| Open rates'!AC3</f>
        <v>46255</v>
      </c>
      <c r="AD3" s="113">
        <f>'BAR BB| Open rates'!AD3</f>
        <v>46257</v>
      </c>
      <c r="AE3" s="113">
        <f>'BAR BB| Open rates'!AE3</f>
        <v>46262</v>
      </c>
      <c r="AF3" s="113">
        <f>'BAR BB| Open rates'!AF3</f>
        <v>46264</v>
      </c>
      <c r="AG3" s="113">
        <f>'BAR BB| Open rates'!AG3</f>
        <v>46266</v>
      </c>
      <c r="AH3" s="113">
        <f>'BAR BB| Open rates'!AH3</f>
        <v>46269</v>
      </c>
      <c r="AI3" s="113">
        <f>'BAR BB| Open rates'!AI3</f>
        <v>46271</v>
      </c>
      <c r="AJ3" s="113">
        <f>'BAR BB| Open rates'!AJ3</f>
        <v>46276</v>
      </c>
      <c r="AK3" s="113">
        <f>'BAR BB| Open rates'!AK3</f>
        <v>46278</v>
      </c>
      <c r="AL3" s="113">
        <f>'BAR BB| Open rates'!AL3</f>
        <v>46283</v>
      </c>
      <c r="AM3" s="113">
        <f>'BAR BB| Open rates'!AM3</f>
        <v>46285</v>
      </c>
      <c r="AN3" s="113">
        <f>'BAR BB| Open rates'!AN3</f>
        <v>46290</v>
      </c>
      <c r="AO3" s="113">
        <f>'BAR BB| Open rates'!AO3</f>
        <v>46292</v>
      </c>
      <c r="AP3" s="113">
        <f>'BAR BB| Open rates'!AP3</f>
        <v>46296</v>
      </c>
      <c r="AQ3" s="113">
        <f>'BAR BB| Open rates'!AQ3</f>
        <v>46299</v>
      </c>
      <c r="AR3" s="113">
        <f>'BAR BB| Open rates'!AR3</f>
        <v>46304</v>
      </c>
      <c r="AS3" s="113">
        <f>'BAR BB| Open rates'!AS3</f>
        <v>46306</v>
      </c>
      <c r="AT3" s="113">
        <f>'BAR BB| Open rates'!AT3</f>
        <v>46311</v>
      </c>
      <c r="AU3" s="113">
        <f>'BAR BB| Open rates'!AU3</f>
        <v>46313</v>
      </c>
      <c r="AV3" s="113">
        <f>'BAR BB| Open rates'!AV3</f>
        <v>46318</v>
      </c>
      <c r="AW3" s="113">
        <f>'BAR BB| Open rates'!AW3</f>
        <v>46320</v>
      </c>
      <c r="AX3" s="113">
        <f>'BAR BB| Open rates'!AX3</f>
        <v>46325</v>
      </c>
      <c r="AY3" s="113">
        <f>'BAR BB| Open rates'!AY3</f>
        <v>46327</v>
      </c>
      <c r="AZ3" s="113">
        <f>'BAR BB| Open rates'!AZ3</f>
        <v>46330</v>
      </c>
      <c r="BA3" s="113">
        <f>'BAR BB| Open rates'!BA3</f>
        <v>46334</v>
      </c>
      <c r="BB3" s="113">
        <f>'BAR BB| Open rates'!BB3</f>
        <v>46335</v>
      </c>
      <c r="BC3" s="113">
        <f>'BAR BB| Open rates'!BC3</f>
        <v>46339</v>
      </c>
      <c r="BD3" s="113">
        <f>'BAR BB| Open rates'!BD3</f>
        <v>46341</v>
      </c>
      <c r="BE3" s="113">
        <f>'BAR BB| Open rates'!BE3</f>
        <v>46346</v>
      </c>
      <c r="BF3" s="113">
        <f>'BAR BB| Open rates'!BF3</f>
        <v>46348</v>
      </c>
      <c r="BG3" s="113">
        <f>'BAR BB| Open rates'!BG3</f>
        <v>46353</v>
      </c>
      <c r="BH3" s="113">
        <f>'BAR BB| Open rates'!BH3</f>
        <v>46355</v>
      </c>
      <c r="BI3" s="113">
        <f>'BAR BB| Open rates'!BI3</f>
        <v>46357</v>
      </c>
      <c r="BJ3" s="113">
        <f>'BAR BB| Open rates'!BJ3</f>
        <v>46360</v>
      </c>
      <c r="BK3" s="113">
        <f>'BAR BB| Open rates'!BK3</f>
        <v>46362</v>
      </c>
      <c r="BL3" s="113">
        <f>'BAR BB| Open rates'!BL3</f>
        <v>46367</v>
      </c>
      <c r="BM3" s="113">
        <f>'BAR BB| Open rates'!BM3</f>
        <v>46369</v>
      </c>
      <c r="BN3" s="113">
        <f>'BAR BB| Open rates'!BN3</f>
        <v>46374</v>
      </c>
      <c r="BO3" s="113">
        <f>'BAR BB| Open rates'!BO3</f>
        <v>46376</v>
      </c>
      <c r="BP3" s="113">
        <f>'BAR BB| Open rates'!BP3</f>
        <v>46381</v>
      </c>
    </row>
    <row r="4" spans="1:68" s="33" customFormat="1" ht="26.25" customHeight="1" x14ac:dyDescent="0.2">
      <c r="A4" s="104"/>
      <c r="B4" s="115">
        <f>'BAR BB| Open rates'!B4</f>
        <v>46158</v>
      </c>
      <c r="C4" s="115">
        <f>'BAR BB| Open rates'!C4</f>
        <v>46163</v>
      </c>
      <c r="D4" s="115">
        <f>'BAR BB| Open rates'!D4</f>
        <v>46165</v>
      </c>
      <c r="E4" s="115">
        <f>'BAR BB| Open rates'!E4</f>
        <v>46170</v>
      </c>
      <c r="F4" s="115">
        <f>'BAR BB| Open rates'!F4</f>
        <v>46172</v>
      </c>
      <c r="G4" s="115">
        <f>'BAR BB| Open rates'!G4</f>
        <v>46173</v>
      </c>
      <c r="H4" s="115">
        <f>'BAR BB| Open rates'!H4</f>
        <v>46177</v>
      </c>
      <c r="I4" s="115">
        <f>'BAR BB| Open rates'!I4</f>
        <v>46187</v>
      </c>
      <c r="J4" s="115">
        <f>'BAR BB| Open rates'!J4</f>
        <v>46193</v>
      </c>
      <c r="K4" s="115">
        <f>'BAR BB| Open rates'!K4</f>
        <v>46198</v>
      </c>
      <c r="L4" s="115">
        <f>'BAR BB| Open rates'!L4</f>
        <v>46200</v>
      </c>
      <c r="M4" s="115">
        <f>'BAR BB| Open rates'!M4</f>
        <v>46203</v>
      </c>
      <c r="N4" s="115">
        <f>'BAR BB| Open rates'!N4</f>
        <v>46205</v>
      </c>
      <c r="O4" s="115">
        <f>'BAR BB| Open rates'!O4</f>
        <v>46207</v>
      </c>
      <c r="P4" s="115">
        <f>'BAR BB| Open rates'!P4</f>
        <v>46212</v>
      </c>
      <c r="Q4" s="115">
        <f>'BAR BB| Open rates'!Q4</f>
        <v>46214</v>
      </c>
      <c r="R4" s="115">
        <f>'BAR BB| Open rates'!R4</f>
        <v>46219</v>
      </c>
      <c r="S4" s="115">
        <f>'BAR BB| Open rates'!S4</f>
        <v>46221</v>
      </c>
      <c r="T4" s="115">
        <f>'BAR BB| Open rates'!T4</f>
        <v>46226</v>
      </c>
      <c r="U4" s="115">
        <f>'BAR BB| Open rates'!U4</f>
        <v>46228</v>
      </c>
      <c r="V4" s="115">
        <f>'BAR BB| Open rates'!V4</f>
        <v>46233</v>
      </c>
      <c r="W4" s="115">
        <f>'BAR BB| Open rates'!W4</f>
        <v>46235</v>
      </c>
      <c r="X4" s="115">
        <f>'BAR BB| Open rates'!X4</f>
        <v>46240</v>
      </c>
      <c r="Y4" s="115">
        <f>'BAR BB| Open rates'!Y4</f>
        <v>46242</v>
      </c>
      <c r="Z4" s="115">
        <f>'BAR BB| Open rates'!Z4</f>
        <v>46247</v>
      </c>
      <c r="AA4" s="115">
        <f>'BAR BB| Open rates'!AA4</f>
        <v>46249</v>
      </c>
      <c r="AB4" s="115">
        <f>'BAR BB| Open rates'!AB4</f>
        <v>46254</v>
      </c>
      <c r="AC4" s="115">
        <f>'BAR BB| Open rates'!AC4</f>
        <v>46256</v>
      </c>
      <c r="AD4" s="115">
        <f>'BAR BB| Open rates'!AD4</f>
        <v>46261</v>
      </c>
      <c r="AE4" s="115">
        <f>'BAR BB| Open rates'!AE4</f>
        <v>46263</v>
      </c>
      <c r="AF4" s="115">
        <f>'BAR BB| Open rates'!AF4</f>
        <v>46265</v>
      </c>
      <c r="AG4" s="115">
        <f>'BAR BB| Open rates'!AG4</f>
        <v>46268</v>
      </c>
      <c r="AH4" s="115">
        <f>'BAR BB| Open rates'!AH4</f>
        <v>46270</v>
      </c>
      <c r="AI4" s="115">
        <f>'BAR BB| Open rates'!AI4</f>
        <v>46275</v>
      </c>
      <c r="AJ4" s="115">
        <f>'BAR BB| Open rates'!AJ4</f>
        <v>46277</v>
      </c>
      <c r="AK4" s="115">
        <f>'BAR BB| Open rates'!AK4</f>
        <v>46282</v>
      </c>
      <c r="AL4" s="115">
        <f>'BAR BB| Open rates'!AL4</f>
        <v>46284</v>
      </c>
      <c r="AM4" s="115">
        <f>'BAR BB| Open rates'!AM4</f>
        <v>46289</v>
      </c>
      <c r="AN4" s="115">
        <f>'BAR BB| Open rates'!AN4</f>
        <v>46291</v>
      </c>
      <c r="AO4" s="115">
        <f>'BAR BB| Open rates'!AO4</f>
        <v>46295</v>
      </c>
      <c r="AP4" s="115">
        <f>'BAR BB| Open rates'!AP4</f>
        <v>46298</v>
      </c>
      <c r="AQ4" s="115">
        <f>'BAR BB| Open rates'!AQ4</f>
        <v>46303</v>
      </c>
      <c r="AR4" s="115">
        <f>'BAR BB| Open rates'!AR4</f>
        <v>46305</v>
      </c>
      <c r="AS4" s="115">
        <f>'BAR BB| Open rates'!AS4</f>
        <v>46310</v>
      </c>
      <c r="AT4" s="115">
        <f>'BAR BB| Open rates'!AT4</f>
        <v>46312</v>
      </c>
      <c r="AU4" s="115">
        <f>'BAR BB| Open rates'!AU4</f>
        <v>46317</v>
      </c>
      <c r="AV4" s="115">
        <f>'BAR BB| Open rates'!AV4</f>
        <v>46319</v>
      </c>
      <c r="AW4" s="115">
        <f>'BAR BB| Open rates'!AW4</f>
        <v>46324</v>
      </c>
      <c r="AX4" s="115">
        <f>'BAR BB| Open rates'!AX4</f>
        <v>46326</v>
      </c>
      <c r="AY4" s="115">
        <f>'BAR BB| Open rates'!AY4</f>
        <v>46329</v>
      </c>
      <c r="AZ4" s="115">
        <f>'BAR BB| Open rates'!AZ4</f>
        <v>46333</v>
      </c>
      <c r="BA4" s="115">
        <f>'BAR BB| Open rates'!BA4</f>
        <v>46334</v>
      </c>
      <c r="BB4" s="115">
        <f>'BAR BB| Open rates'!BB4</f>
        <v>46338</v>
      </c>
      <c r="BC4" s="115">
        <f>'BAR BB| Open rates'!BC4</f>
        <v>46340</v>
      </c>
      <c r="BD4" s="115">
        <f>'BAR BB| Open rates'!BD4</f>
        <v>46345</v>
      </c>
      <c r="BE4" s="115">
        <f>'BAR BB| Open rates'!BE4</f>
        <v>46347</v>
      </c>
      <c r="BF4" s="115">
        <f>'BAR BB| Open rates'!BF4</f>
        <v>46352</v>
      </c>
      <c r="BG4" s="115">
        <f>'BAR BB| Open rates'!BG4</f>
        <v>46354</v>
      </c>
      <c r="BH4" s="115">
        <f>'BAR BB| Open rates'!BH4</f>
        <v>46356</v>
      </c>
      <c r="BI4" s="115">
        <f>'BAR BB| Open rates'!BI4</f>
        <v>46359</v>
      </c>
      <c r="BJ4" s="115">
        <f>'BAR BB| Open rates'!BJ4</f>
        <v>46361</v>
      </c>
      <c r="BK4" s="115">
        <f>'BAR BB| Open rates'!BK4</f>
        <v>46366</v>
      </c>
      <c r="BL4" s="115">
        <f>'BAR BB| Open rates'!BL4</f>
        <v>46368</v>
      </c>
      <c r="BM4" s="115">
        <f>'BAR BB| Open rates'!BM4</f>
        <v>46373</v>
      </c>
      <c r="BN4" s="115">
        <f>'BAR BB| Open rates'!BN4</f>
        <v>46375</v>
      </c>
      <c r="BO4" s="115">
        <f>'BAR BB| Open rates'!BO4</f>
        <v>46380</v>
      </c>
      <c r="BP4" s="115">
        <f>'BAR BB| Open rates'!BP4</f>
        <v>46384</v>
      </c>
    </row>
    <row r="5" spans="1:68" s="36" customFormat="1" ht="12" customHeight="1" x14ac:dyDescent="0.2">
      <c r="A5" s="184" t="s">
        <v>63</v>
      </c>
    </row>
    <row r="6" spans="1:68" s="36" customFormat="1" ht="12" customHeight="1" x14ac:dyDescent="0.2">
      <c r="A6" s="183">
        <v>1</v>
      </c>
      <c r="B6" s="257">
        <f>'BAR BB| Open rates'!B6*0.85*0.9</f>
        <v>10633.5</v>
      </c>
      <c r="C6" s="257">
        <f>'BAR BB| Open rates'!C6*0.85*0.9</f>
        <v>9868.5</v>
      </c>
      <c r="D6" s="257">
        <f>'BAR BB| Open rates'!D6*0.85*0.9</f>
        <v>10633.5</v>
      </c>
      <c r="E6" s="257">
        <f>'BAR BB| Open rates'!E6*0.85*0.9</f>
        <v>9868.5</v>
      </c>
      <c r="F6" s="257">
        <f>'BAR BB| Open rates'!F6*0.85*0.9</f>
        <v>12699</v>
      </c>
      <c r="G6" s="257">
        <f>'BAR BB| Open rates'!G6*0.85*0.9</f>
        <v>10633.5</v>
      </c>
      <c r="H6" s="257">
        <f>'BAR BB| Open rates'!H6*0.85*0.9</f>
        <v>10633.5</v>
      </c>
      <c r="I6" s="257">
        <f>'BAR BB| Open rates'!I6*0.85*0.9</f>
        <v>15912</v>
      </c>
      <c r="J6" s="257">
        <f>'BAR BB| Open rates'!J6*0.85*0.9</f>
        <v>30523.5</v>
      </c>
      <c r="K6" s="257">
        <f>'BAR BB| Open rates'!K6*0.85*0.9</f>
        <v>12699</v>
      </c>
      <c r="L6" s="257">
        <f>'BAR BB| Open rates'!L6*0.85*0.9</f>
        <v>14382</v>
      </c>
      <c r="M6" s="257">
        <f>'BAR BB| Open rates'!M6*0.85*0.9</f>
        <v>12699</v>
      </c>
      <c r="N6" s="257">
        <f>'BAR BB| Open rates'!N6*0.85*0.9</f>
        <v>15912</v>
      </c>
      <c r="O6" s="257">
        <f>'BAR BB| Open rates'!O6*0.85*0.9</f>
        <v>17442</v>
      </c>
      <c r="P6" s="257">
        <f>'BAR BB| Open rates'!P6*0.85*0.9</f>
        <v>15912</v>
      </c>
      <c r="Q6" s="257">
        <f>'BAR BB| Open rates'!Q6*0.85*0.9</f>
        <v>17442</v>
      </c>
      <c r="R6" s="257">
        <f>'BAR BB| Open rates'!R6*0.85*0.9</f>
        <v>15912</v>
      </c>
      <c r="S6" s="257">
        <f>'BAR BB| Open rates'!S6*0.85*0.9</f>
        <v>17442</v>
      </c>
      <c r="T6" s="257">
        <f>'BAR BB| Open rates'!T6*0.85*0.9</f>
        <v>15912</v>
      </c>
      <c r="U6" s="257">
        <f>'BAR BB| Open rates'!U6*0.85*0.9</f>
        <v>17442</v>
      </c>
      <c r="V6" s="257">
        <f>'BAR BB| Open rates'!V6*0.85*0.9</f>
        <v>15912</v>
      </c>
      <c r="W6" s="257">
        <f>'BAR BB| Open rates'!W6*0.85*0.9</f>
        <v>17442</v>
      </c>
      <c r="X6" s="257">
        <f>'BAR BB| Open rates'!X6*0.85*0.9</f>
        <v>15912</v>
      </c>
      <c r="Y6" s="257">
        <f>'BAR BB| Open rates'!Y6*0.85*0.9</f>
        <v>17442</v>
      </c>
      <c r="Z6" s="257">
        <f>'BAR BB| Open rates'!Z6*0.85*0.9</f>
        <v>15912</v>
      </c>
      <c r="AA6" s="257">
        <f>'BAR BB| Open rates'!AA6*0.85*0.9</f>
        <v>17442</v>
      </c>
      <c r="AB6" s="257">
        <f>'BAR BB| Open rates'!AB6*0.85*0.9</f>
        <v>15912</v>
      </c>
      <c r="AC6" s="257">
        <f>'BAR BB| Open rates'!AC6*0.85*0.9</f>
        <v>17442</v>
      </c>
      <c r="AD6" s="257">
        <f>'BAR BB| Open rates'!AD6*0.85*0.9</f>
        <v>12699</v>
      </c>
      <c r="AE6" s="257">
        <f>'BAR BB| Open rates'!AE6*0.85*0.9</f>
        <v>14382</v>
      </c>
      <c r="AF6" s="257">
        <f>'BAR BB| Open rates'!AF6*0.85*0.9</f>
        <v>12699</v>
      </c>
      <c r="AG6" s="257">
        <f>'BAR BB| Open rates'!AG6*0.85*0.9</f>
        <v>14382</v>
      </c>
      <c r="AH6" s="257">
        <f>'BAR BB| Open rates'!AH6*0.85*0.9</f>
        <v>14382</v>
      </c>
      <c r="AI6" s="257">
        <f>'BAR BB| Open rates'!AI6*0.85*0.9</f>
        <v>12699</v>
      </c>
      <c r="AJ6" s="257">
        <f>'BAR BB| Open rates'!AJ6*0.85*0.9</f>
        <v>14382</v>
      </c>
      <c r="AK6" s="257">
        <f>'BAR BB| Open rates'!AK6*0.85*0.9</f>
        <v>12699</v>
      </c>
      <c r="AL6" s="257">
        <f>'BAR BB| Open rates'!AL6*0.85*0.9</f>
        <v>14382</v>
      </c>
      <c r="AM6" s="257">
        <f>'BAR BB| Open rates'!AM6*0.85*0.9</f>
        <v>12699</v>
      </c>
      <c r="AN6" s="257">
        <f>'BAR BB| Open rates'!AN6*0.85*0.9</f>
        <v>14382</v>
      </c>
      <c r="AO6" s="257">
        <f>'BAR BB| Open rates'!AO6*0.85*0.9</f>
        <v>12699</v>
      </c>
      <c r="AP6" s="257">
        <f>'BAR BB| Open rates'!AP6*0.85*0.9</f>
        <v>11398.5</v>
      </c>
      <c r="AQ6" s="257">
        <f>'BAR BB| Open rates'!AQ6*0.85*0.9</f>
        <v>9868.5</v>
      </c>
      <c r="AR6" s="257">
        <f>'BAR BB| Open rates'!AR6*0.85*0.9</f>
        <v>11398.5</v>
      </c>
      <c r="AS6" s="257">
        <f>'BAR BB| Open rates'!AS6*0.85*0.9</f>
        <v>9868.5</v>
      </c>
      <c r="AT6" s="257">
        <f>'BAR BB| Open rates'!AT6*0.85*0.9</f>
        <v>11398.5</v>
      </c>
      <c r="AU6" s="257">
        <f>'BAR BB| Open rates'!AU6*0.85*0.9</f>
        <v>9868.5</v>
      </c>
      <c r="AV6" s="257">
        <f>'BAR BB| Open rates'!AV6*0.85*0.9</f>
        <v>11398.5</v>
      </c>
      <c r="AW6" s="257">
        <f>'BAR BB| Open rates'!AW6*0.85*0.9</f>
        <v>9868.5</v>
      </c>
      <c r="AX6" s="257">
        <f>'BAR BB| Open rates'!AX6*0.85*0.9</f>
        <v>11398.5</v>
      </c>
      <c r="AY6" s="257">
        <f>'BAR BB| Open rates'!AY6*0.85*0.9</f>
        <v>12699</v>
      </c>
      <c r="AZ6" s="257">
        <f>'BAR BB| Open rates'!AZ6*0.85*0.9</f>
        <v>14382</v>
      </c>
      <c r="BA6" s="257">
        <f>'BAR BB| Open rates'!BA6*0.85*0.9</f>
        <v>9103.5</v>
      </c>
      <c r="BB6" s="257">
        <f>'BAR BB| Open rates'!BB6*0.85*0.9</f>
        <v>9103.5</v>
      </c>
      <c r="BC6" s="257">
        <f>'BAR BB| Open rates'!BC6*0.85*0.9</f>
        <v>9868.5</v>
      </c>
      <c r="BD6" s="257">
        <f>'BAR BB| Open rates'!BD6*0.85*0.9</f>
        <v>9103.5</v>
      </c>
      <c r="BE6" s="257">
        <f>'BAR BB| Open rates'!BE6*0.85*0.9</f>
        <v>9868.5</v>
      </c>
      <c r="BF6" s="257">
        <f>'BAR BB| Open rates'!BF6*0.85*0.9</f>
        <v>9103.5</v>
      </c>
      <c r="BG6" s="257">
        <f>'BAR BB| Open rates'!BG6*0.85*0.9</f>
        <v>9868.5</v>
      </c>
      <c r="BH6" s="257">
        <f>'BAR BB| Open rates'!BH6*0.85*0.9</f>
        <v>9103.5</v>
      </c>
      <c r="BI6" s="257">
        <f>'BAR BB| Open rates'!BI6*0.85*0.9</f>
        <v>9103.5</v>
      </c>
      <c r="BJ6" s="257">
        <f>'BAR BB| Open rates'!BJ6*0.85*0.9</f>
        <v>9868.5</v>
      </c>
      <c r="BK6" s="257">
        <f>'BAR BB| Open rates'!BK6*0.85*0.9</f>
        <v>9103.5</v>
      </c>
      <c r="BL6" s="257">
        <f>'BAR BB| Open rates'!BL6*0.85*0.9</f>
        <v>9868.5</v>
      </c>
      <c r="BM6" s="257">
        <f>'BAR BB| Open rates'!BM6*0.85*0.9</f>
        <v>9103.5</v>
      </c>
      <c r="BN6" s="257">
        <f>'BAR BB| Open rates'!BN6*0.85*0.9</f>
        <v>9868.5</v>
      </c>
      <c r="BO6" s="257">
        <f>'BAR BB| Open rates'!BO6*0.85*0.9</f>
        <v>12699</v>
      </c>
      <c r="BP6" s="257">
        <f>'BAR BB| Open rates'!BP6*0.85*0.9</f>
        <v>14382</v>
      </c>
    </row>
    <row r="7" spans="1:68" s="36" customFormat="1" ht="12" customHeight="1" x14ac:dyDescent="0.2">
      <c r="A7" s="183">
        <v>2</v>
      </c>
      <c r="B7" s="257">
        <f>'BAR BB| Open rates'!B7*0.85*0.9</f>
        <v>12928.5</v>
      </c>
      <c r="C7" s="257">
        <f>'BAR BB| Open rates'!C7*0.85*0.9</f>
        <v>12163.5</v>
      </c>
      <c r="D7" s="257">
        <f>'BAR BB| Open rates'!D7*0.85*0.9</f>
        <v>12928.5</v>
      </c>
      <c r="E7" s="257">
        <f>'BAR BB| Open rates'!E7*0.85*0.9</f>
        <v>12163.5</v>
      </c>
      <c r="F7" s="257">
        <f>'BAR BB| Open rates'!F7*0.85*0.9</f>
        <v>14994</v>
      </c>
      <c r="G7" s="257">
        <f>'BAR BB| Open rates'!G7*0.85*0.9</f>
        <v>12928.5</v>
      </c>
      <c r="H7" s="257">
        <f>'BAR BB| Open rates'!H7*0.85*0.9</f>
        <v>12928.5</v>
      </c>
      <c r="I7" s="257">
        <f>'BAR BB| Open rates'!I7*0.85*0.9</f>
        <v>18207</v>
      </c>
      <c r="J7" s="257">
        <f>'BAR BB| Open rates'!J7*0.85*0.9</f>
        <v>32818.5</v>
      </c>
      <c r="K7" s="257">
        <f>'BAR BB| Open rates'!K7*0.85*0.9</f>
        <v>14994</v>
      </c>
      <c r="L7" s="257">
        <f>'BAR BB| Open rates'!L7*0.85*0.9</f>
        <v>16677</v>
      </c>
      <c r="M7" s="257">
        <f>'BAR BB| Open rates'!M7*0.85*0.9</f>
        <v>14994</v>
      </c>
      <c r="N7" s="257">
        <f>'BAR BB| Open rates'!N7*0.85*0.9</f>
        <v>18207</v>
      </c>
      <c r="O7" s="257">
        <f>'BAR BB| Open rates'!O7*0.85*0.9</f>
        <v>19737</v>
      </c>
      <c r="P7" s="257">
        <f>'BAR BB| Open rates'!P7*0.85*0.9</f>
        <v>18207</v>
      </c>
      <c r="Q7" s="257">
        <f>'BAR BB| Open rates'!Q7*0.85*0.9</f>
        <v>19737</v>
      </c>
      <c r="R7" s="257">
        <f>'BAR BB| Open rates'!R7*0.85*0.9</f>
        <v>18207</v>
      </c>
      <c r="S7" s="257">
        <f>'BAR BB| Open rates'!S7*0.85*0.9</f>
        <v>19737</v>
      </c>
      <c r="T7" s="257">
        <f>'BAR BB| Open rates'!T7*0.85*0.9</f>
        <v>18207</v>
      </c>
      <c r="U7" s="257">
        <f>'BAR BB| Open rates'!U7*0.85*0.9</f>
        <v>19737</v>
      </c>
      <c r="V7" s="257">
        <f>'BAR BB| Open rates'!V7*0.85*0.9</f>
        <v>18207</v>
      </c>
      <c r="W7" s="257">
        <f>'BAR BB| Open rates'!W7*0.85*0.9</f>
        <v>19737</v>
      </c>
      <c r="X7" s="257">
        <f>'BAR BB| Open rates'!X7*0.85*0.9</f>
        <v>18207</v>
      </c>
      <c r="Y7" s="257">
        <f>'BAR BB| Open rates'!Y7*0.85*0.9</f>
        <v>19737</v>
      </c>
      <c r="Z7" s="257">
        <f>'BAR BB| Open rates'!Z7*0.85*0.9</f>
        <v>18207</v>
      </c>
      <c r="AA7" s="257">
        <f>'BAR BB| Open rates'!AA7*0.85*0.9</f>
        <v>19737</v>
      </c>
      <c r="AB7" s="257">
        <f>'BAR BB| Open rates'!AB7*0.85*0.9</f>
        <v>18207</v>
      </c>
      <c r="AC7" s="257">
        <f>'BAR BB| Open rates'!AC7*0.85*0.9</f>
        <v>19737</v>
      </c>
      <c r="AD7" s="257">
        <f>'BAR BB| Open rates'!AD7*0.85*0.9</f>
        <v>14994</v>
      </c>
      <c r="AE7" s="257">
        <f>'BAR BB| Open rates'!AE7*0.85*0.9</f>
        <v>16677</v>
      </c>
      <c r="AF7" s="257">
        <f>'BAR BB| Open rates'!AF7*0.85*0.9</f>
        <v>14994</v>
      </c>
      <c r="AG7" s="257">
        <f>'BAR BB| Open rates'!AG7*0.85*0.9</f>
        <v>16677</v>
      </c>
      <c r="AH7" s="257">
        <f>'BAR BB| Open rates'!AH7*0.85*0.9</f>
        <v>16677</v>
      </c>
      <c r="AI7" s="257">
        <f>'BAR BB| Open rates'!AI7*0.85*0.9</f>
        <v>14994</v>
      </c>
      <c r="AJ7" s="257">
        <f>'BAR BB| Open rates'!AJ7*0.85*0.9</f>
        <v>16677</v>
      </c>
      <c r="AK7" s="257">
        <f>'BAR BB| Open rates'!AK7*0.85*0.9</f>
        <v>14994</v>
      </c>
      <c r="AL7" s="257">
        <f>'BAR BB| Open rates'!AL7*0.85*0.9</f>
        <v>16677</v>
      </c>
      <c r="AM7" s="257">
        <f>'BAR BB| Open rates'!AM7*0.85*0.9</f>
        <v>14994</v>
      </c>
      <c r="AN7" s="257">
        <f>'BAR BB| Open rates'!AN7*0.85*0.9</f>
        <v>16677</v>
      </c>
      <c r="AO7" s="257">
        <f>'BAR BB| Open rates'!AO7*0.85*0.9</f>
        <v>14994</v>
      </c>
      <c r="AP7" s="257">
        <f>'BAR BB| Open rates'!AP7*0.85*0.9</f>
        <v>13693.5</v>
      </c>
      <c r="AQ7" s="257">
        <f>'BAR BB| Open rates'!AQ7*0.85*0.9</f>
        <v>12163.5</v>
      </c>
      <c r="AR7" s="257">
        <f>'BAR BB| Open rates'!AR7*0.85*0.9</f>
        <v>13693.5</v>
      </c>
      <c r="AS7" s="257">
        <f>'BAR BB| Open rates'!AS7*0.85*0.9</f>
        <v>12163.5</v>
      </c>
      <c r="AT7" s="257">
        <f>'BAR BB| Open rates'!AT7*0.85*0.9</f>
        <v>13693.5</v>
      </c>
      <c r="AU7" s="257">
        <f>'BAR BB| Open rates'!AU7*0.85*0.9</f>
        <v>12163.5</v>
      </c>
      <c r="AV7" s="257">
        <f>'BAR BB| Open rates'!AV7*0.85*0.9</f>
        <v>13693.5</v>
      </c>
      <c r="AW7" s="257">
        <f>'BAR BB| Open rates'!AW7*0.85*0.9</f>
        <v>12163.5</v>
      </c>
      <c r="AX7" s="257">
        <f>'BAR BB| Open rates'!AX7*0.85*0.9</f>
        <v>13693.5</v>
      </c>
      <c r="AY7" s="257">
        <f>'BAR BB| Open rates'!AY7*0.85*0.9</f>
        <v>14994</v>
      </c>
      <c r="AZ7" s="257">
        <f>'BAR BB| Open rates'!AZ7*0.85*0.9</f>
        <v>16677</v>
      </c>
      <c r="BA7" s="257">
        <f>'BAR BB| Open rates'!BA7*0.85*0.9</f>
        <v>11398.5</v>
      </c>
      <c r="BB7" s="257">
        <f>'BAR BB| Open rates'!BB7*0.85*0.9</f>
        <v>11398.5</v>
      </c>
      <c r="BC7" s="257">
        <f>'BAR BB| Open rates'!BC7*0.85*0.9</f>
        <v>12163.5</v>
      </c>
      <c r="BD7" s="257">
        <f>'BAR BB| Open rates'!BD7*0.85*0.9</f>
        <v>11398.5</v>
      </c>
      <c r="BE7" s="257">
        <f>'BAR BB| Open rates'!BE7*0.85*0.9</f>
        <v>12163.5</v>
      </c>
      <c r="BF7" s="257">
        <f>'BAR BB| Open rates'!BF7*0.85*0.9</f>
        <v>11398.5</v>
      </c>
      <c r="BG7" s="257">
        <f>'BAR BB| Open rates'!BG7*0.85*0.9</f>
        <v>12163.5</v>
      </c>
      <c r="BH7" s="257">
        <f>'BAR BB| Open rates'!BH7*0.85*0.9</f>
        <v>11398.5</v>
      </c>
      <c r="BI7" s="257">
        <f>'BAR BB| Open rates'!BI7*0.85*0.9</f>
        <v>11398.5</v>
      </c>
      <c r="BJ7" s="257">
        <f>'BAR BB| Open rates'!BJ7*0.85*0.9</f>
        <v>12163.5</v>
      </c>
      <c r="BK7" s="257">
        <f>'BAR BB| Open rates'!BK7*0.85*0.9</f>
        <v>11398.5</v>
      </c>
      <c r="BL7" s="257">
        <f>'BAR BB| Open rates'!BL7*0.85*0.9</f>
        <v>12163.5</v>
      </c>
      <c r="BM7" s="257">
        <f>'BAR BB| Open rates'!BM7*0.85*0.9</f>
        <v>11398.5</v>
      </c>
      <c r="BN7" s="257">
        <f>'BAR BB| Open rates'!BN7*0.85*0.9</f>
        <v>12163.5</v>
      </c>
      <c r="BO7" s="257">
        <f>'BAR BB| Open rates'!BO7*0.85*0.9</f>
        <v>14994</v>
      </c>
      <c r="BP7" s="257">
        <f>'BAR BB| Open rates'!BP7*0.85*0.9</f>
        <v>16677</v>
      </c>
    </row>
    <row r="8" spans="1:68" s="36" customFormat="1" ht="12" customHeight="1" x14ac:dyDescent="0.2">
      <c r="A8" s="236" t="s">
        <v>175</v>
      </c>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row>
    <row r="9" spans="1:68" s="36" customFormat="1" ht="12" customHeight="1" x14ac:dyDescent="0.2">
      <c r="A9" s="237">
        <v>1</v>
      </c>
      <c r="B9" s="257">
        <f>'BAR BB| Open rates'!B9*0.85*0.9</f>
        <v>12163.5</v>
      </c>
      <c r="C9" s="257">
        <f>'BAR BB| Open rates'!C9*0.85*0.9</f>
        <v>11398.5</v>
      </c>
      <c r="D9" s="257">
        <f>'BAR BB| Open rates'!D9*0.85*0.9</f>
        <v>12163.5</v>
      </c>
      <c r="E9" s="257">
        <f>'BAR BB| Open rates'!E9*0.85*0.9</f>
        <v>11398.5</v>
      </c>
      <c r="F9" s="257">
        <f>'BAR BB| Open rates'!F9*0.85*0.9</f>
        <v>14229</v>
      </c>
      <c r="G9" s="257">
        <f>'BAR BB| Open rates'!G9*0.85*0.9</f>
        <v>12163.5</v>
      </c>
      <c r="H9" s="257">
        <f>'BAR BB| Open rates'!H9*0.85*0.9</f>
        <v>12928.5</v>
      </c>
      <c r="I9" s="257">
        <f>'BAR BB| Open rates'!I9*0.85*0.9</f>
        <v>18207</v>
      </c>
      <c r="J9" s="257">
        <f>'BAR BB| Open rates'!J9*0.85*0.9</f>
        <v>32818.5</v>
      </c>
      <c r="K9" s="257">
        <f>'BAR BB| Open rates'!K9*0.85*0.9</f>
        <v>14994</v>
      </c>
      <c r="L9" s="257">
        <f>'BAR BB| Open rates'!L9*0.85*0.9</f>
        <v>16677</v>
      </c>
      <c r="M9" s="257">
        <f>'BAR BB| Open rates'!M9*0.85*0.9</f>
        <v>14994</v>
      </c>
      <c r="N9" s="257">
        <f>'BAR BB| Open rates'!N9*0.85*0.9</f>
        <v>18207</v>
      </c>
      <c r="O9" s="257">
        <f>'BAR BB| Open rates'!O9*0.85*0.9</f>
        <v>19737</v>
      </c>
      <c r="P9" s="257">
        <f>'BAR BB| Open rates'!P9*0.85*0.9</f>
        <v>18207</v>
      </c>
      <c r="Q9" s="257">
        <f>'BAR BB| Open rates'!Q9*0.85*0.9</f>
        <v>19737</v>
      </c>
      <c r="R9" s="257">
        <f>'BAR BB| Open rates'!R9*0.85*0.9</f>
        <v>18207</v>
      </c>
      <c r="S9" s="257">
        <f>'BAR BB| Open rates'!S9*0.85*0.9</f>
        <v>19737</v>
      </c>
      <c r="T9" s="257">
        <f>'BAR BB| Open rates'!T9*0.85*0.9</f>
        <v>18207</v>
      </c>
      <c r="U9" s="257">
        <f>'BAR BB| Open rates'!U9*0.85*0.9</f>
        <v>19737</v>
      </c>
      <c r="V9" s="257">
        <f>'BAR BB| Open rates'!V9*0.85*0.9</f>
        <v>18207</v>
      </c>
      <c r="W9" s="257">
        <f>'BAR BB| Open rates'!W9*0.85*0.9</f>
        <v>19737</v>
      </c>
      <c r="X9" s="257">
        <f>'BAR BB| Open rates'!X9*0.85*0.9</f>
        <v>18207</v>
      </c>
      <c r="Y9" s="257">
        <f>'BAR BB| Open rates'!Y9*0.85*0.9</f>
        <v>19737</v>
      </c>
      <c r="Z9" s="257">
        <f>'BAR BB| Open rates'!Z9*0.85*0.9</f>
        <v>18207</v>
      </c>
      <c r="AA9" s="257">
        <f>'BAR BB| Open rates'!AA9*0.85*0.9</f>
        <v>19737</v>
      </c>
      <c r="AB9" s="257">
        <f>'BAR BB| Open rates'!AB9*0.85*0.9</f>
        <v>18207</v>
      </c>
      <c r="AC9" s="257">
        <f>'BAR BB| Open rates'!AC9*0.85*0.9</f>
        <v>19737</v>
      </c>
      <c r="AD9" s="257">
        <f>'BAR BB| Open rates'!AD9*0.85*0.9</f>
        <v>14994</v>
      </c>
      <c r="AE9" s="257">
        <f>'BAR BB| Open rates'!AE9*0.85*0.9</f>
        <v>16677</v>
      </c>
      <c r="AF9" s="257">
        <f>'BAR BB| Open rates'!AF9*0.85*0.9</f>
        <v>14994</v>
      </c>
      <c r="AG9" s="257">
        <f>'BAR BB| Open rates'!AG9*0.85*0.9</f>
        <v>16677</v>
      </c>
      <c r="AH9" s="257">
        <f>'BAR BB| Open rates'!AH9*0.85*0.9</f>
        <v>16677</v>
      </c>
      <c r="AI9" s="257">
        <f>'BAR BB| Open rates'!AI9*0.85*0.9</f>
        <v>14994</v>
      </c>
      <c r="AJ9" s="257">
        <f>'BAR BB| Open rates'!AJ9*0.85*0.9</f>
        <v>16677</v>
      </c>
      <c r="AK9" s="257">
        <f>'BAR BB| Open rates'!AK9*0.85*0.9</f>
        <v>14994</v>
      </c>
      <c r="AL9" s="257">
        <f>'BAR BB| Open rates'!AL9*0.85*0.9</f>
        <v>16677</v>
      </c>
      <c r="AM9" s="257">
        <f>'BAR BB| Open rates'!AM9*0.85*0.9</f>
        <v>14994</v>
      </c>
      <c r="AN9" s="257">
        <f>'BAR BB| Open rates'!AN9*0.85*0.9</f>
        <v>16677</v>
      </c>
      <c r="AO9" s="257">
        <f>'BAR BB| Open rates'!AO9*0.85*0.9</f>
        <v>14994</v>
      </c>
      <c r="AP9" s="257">
        <f>'BAR BB| Open rates'!AP9*0.85*0.9</f>
        <v>13693.5</v>
      </c>
      <c r="AQ9" s="257">
        <f>'BAR BB| Open rates'!AQ9*0.85*0.9</f>
        <v>12163.5</v>
      </c>
      <c r="AR9" s="257">
        <f>'BAR BB| Open rates'!AR9*0.85*0.9</f>
        <v>13693.5</v>
      </c>
      <c r="AS9" s="257">
        <f>'BAR BB| Open rates'!AS9*0.85*0.9</f>
        <v>12163.5</v>
      </c>
      <c r="AT9" s="257">
        <f>'BAR BB| Open rates'!AT9*0.85*0.9</f>
        <v>13693.5</v>
      </c>
      <c r="AU9" s="257">
        <f>'BAR BB| Open rates'!AU9*0.85*0.9</f>
        <v>12163.5</v>
      </c>
      <c r="AV9" s="257">
        <f>'BAR BB| Open rates'!AV9*0.85*0.9</f>
        <v>13693.5</v>
      </c>
      <c r="AW9" s="257">
        <f>'BAR BB| Open rates'!AW9*0.85*0.9</f>
        <v>12163.5</v>
      </c>
      <c r="AX9" s="257">
        <f>'BAR BB| Open rates'!AX9*0.85*0.9</f>
        <v>13693.5</v>
      </c>
      <c r="AY9" s="257">
        <f>'BAR BB| Open rates'!AY9*0.85*0.9</f>
        <v>14994</v>
      </c>
      <c r="AZ9" s="257">
        <f>'BAR BB| Open rates'!AZ9*0.85*0.9</f>
        <v>16677</v>
      </c>
      <c r="BA9" s="257">
        <f>'BAR BB| Open rates'!BA9*0.85*0.9</f>
        <v>11398.5</v>
      </c>
      <c r="BB9" s="257">
        <f>'BAR BB| Open rates'!BB9*0.85*0.9</f>
        <v>10633.5</v>
      </c>
      <c r="BC9" s="257">
        <f>'BAR BB| Open rates'!BC9*0.85*0.9</f>
        <v>11398.5</v>
      </c>
      <c r="BD9" s="257">
        <f>'BAR BB| Open rates'!BD9*0.85*0.9</f>
        <v>10633.5</v>
      </c>
      <c r="BE9" s="257">
        <f>'BAR BB| Open rates'!BE9*0.85*0.9</f>
        <v>11398.5</v>
      </c>
      <c r="BF9" s="257">
        <f>'BAR BB| Open rates'!BF9*0.85*0.9</f>
        <v>10633.5</v>
      </c>
      <c r="BG9" s="257">
        <f>'BAR BB| Open rates'!BG9*0.85*0.9</f>
        <v>11398.5</v>
      </c>
      <c r="BH9" s="257">
        <f>'BAR BB| Open rates'!BH9*0.85*0.9</f>
        <v>10633.5</v>
      </c>
      <c r="BI9" s="257">
        <f>'BAR BB| Open rates'!BI9*0.85*0.9</f>
        <v>10633.5</v>
      </c>
      <c r="BJ9" s="257">
        <f>'BAR BB| Open rates'!BJ9*0.85*0.9</f>
        <v>11398.5</v>
      </c>
      <c r="BK9" s="257">
        <f>'BAR BB| Open rates'!BK9*0.85*0.9</f>
        <v>10633.5</v>
      </c>
      <c r="BL9" s="257">
        <f>'BAR BB| Open rates'!BL9*0.85*0.9</f>
        <v>11398.5</v>
      </c>
      <c r="BM9" s="257">
        <f>'BAR BB| Open rates'!BM9*0.85*0.9</f>
        <v>10633.5</v>
      </c>
      <c r="BN9" s="257">
        <f>'BAR BB| Open rates'!BN9*0.85*0.9</f>
        <v>11398.5</v>
      </c>
      <c r="BO9" s="257">
        <f>'BAR BB| Open rates'!BO9*0.85*0.9</f>
        <v>14229</v>
      </c>
      <c r="BP9" s="257">
        <f>'BAR BB| Open rates'!BP9*0.85*0.9</f>
        <v>15912</v>
      </c>
    </row>
    <row r="10" spans="1:68" s="36" customFormat="1" ht="12" customHeight="1" x14ac:dyDescent="0.2">
      <c r="A10" s="237">
        <v>2</v>
      </c>
      <c r="B10" s="257">
        <f>'BAR BB| Open rates'!B10*0.85*0.9</f>
        <v>14458.5</v>
      </c>
      <c r="C10" s="257">
        <f>'BAR BB| Open rates'!C10*0.85*0.9</f>
        <v>13693.5</v>
      </c>
      <c r="D10" s="257">
        <f>'BAR BB| Open rates'!D10*0.85*0.9</f>
        <v>14458.5</v>
      </c>
      <c r="E10" s="257">
        <f>'BAR BB| Open rates'!E10*0.85*0.9</f>
        <v>13693.5</v>
      </c>
      <c r="F10" s="257">
        <f>'BAR BB| Open rates'!F10*0.85*0.9</f>
        <v>16524</v>
      </c>
      <c r="G10" s="257">
        <f>'BAR BB| Open rates'!G10*0.85*0.9</f>
        <v>14458.5</v>
      </c>
      <c r="H10" s="257">
        <f>'BAR BB| Open rates'!H10*0.85*0.9</f>
        <v>15223.5</v>
      </c>
      <c r="I10" s="257">
        <f>'BAR BB| Open rates'!I10*0.85*0.9</f>
        <v>20502</v>
      </c>
      <c r="J10" s="257">
        <f>'BAR BB| Open rates'!J10*0.85*0.9</f>
        <v>35113.5</v>
      </c>
      <c r="K10" s="257">
        <f>'BAR BB| Open rates'!K10*0.85*0.9</f>
        <v>17289</v>
      </c>
      <c r="L10" s="257">
        <f>'BAR BB| Open rates'!L10*0.85*0.9</f>
        <v>18972</v>
      </c>
      <c r="M10" s="257">
        <f>'BAR BB| Open rates'!M10*0.85*0.9</f>
        <v>17289</v>
      </c>
      <c r="N10" s="257">
        <f>'BAR BB| Open rates'!N10*0.85*0.9</f>
        <v>20502</v>
      </c>
      <c r="O10" s="257">
        <f>'BAR BB| Open rates'!O10*0.85*0.9</f>
        <v>22032</v>
      </c>
      <c r="P10" s="257">
        <f>'BAR BB| Open rates'!P10*0.85*0.9</f>
        <v>20502</v>
      </c>
      <c r="Q10" s="257">
        <f>'BAR BB| Open rates'!Q10*0.85*0.9</f>
        <v>22032</v>
      </c>
      <c r="R10" s="257">
        <f>'BAR BB| Open rates'!R10*0.85*0.9</f>
        <v>20502</v>
      </c>
      <c r="S10" s="257">
        <f>'BAR BB| Open rates'!S10*0.85*0.9</f>
        <v>22032</v>
      </c>
      <c r="T10" s="257">
        <f>'BAR BB| Open rates'!T10*0.85*0.9</f>
        <v>20502</v>
      </c>
      <c r="U10" s="257">
        <f>'BAR BB| Open rates'!U10*0.85*0.9</f>
        <v>22032</v>
      </c>
      <c r="V10" s="257">
        <f>'BAR BB| Open rates'!V10*0.85*0.9</f>
        <v>20502</v>
      </c>
      <c r="W10" s="257">
        <f>'BAR BB| Open rates'!W10*0.85*0.9</f>
        <v>22032</v>
      </c>
      <c r="X10" s="257">
        <f>'BAR BB| Open rates'!X10*0.85*0.9</f>
        <v>20502</v>
      </c>
      <c r="Y10" s="257">
        <f>'BAR BB| Open rates'!Y10*0.85*0.9</f>
        <v>22032</v>
      </c>
      <c r="Z10" s="257">
        <f>'BAR BB| Open rates'!Z10*0.85*0.9</f>
        <v>20502</v>
      </c>
      <c r="AA10" s="257">
        <f>'BAR BB| Open rates'!AA10*0.85*0.9</f>
        <v>22032</v>
      </c>
      <c r="AB10" s="257">
        <f>'BAR BB| Open rates'!AB10*0.85*0.9</f>
        <v>20502</v>
      </c>
      <c r="AC10" s="257">
        <f>'BAR BB| Open rates'!AC10*0.85*0.9</f>
        <v>22032</v>
      </c>
      <c r="AD10" s="257">
        <f>'BAR BB| Open rates'!AD10*0.85*0.9</f>
        <v>17289</v>
      </c>
      <c r="AE10" s="257">
        <f>'BAR BB| Open rates'!AE10*0.85*0.9</f>
        <v>18972</v>
      </c>
      <c r="AF10" s="257">
        <f>'BAR BB| Open rates'!AF10*0.85*0.9</f>
        <v>17289</v>
      </c>
      <c r="AG10" s="257">
        <f>'BAR BB| Open rates'!AG10*0.85*0.9</f>
        <v>18972</v>
      </c>
      <c r="AH10" s="257">
        <f>'BAR BB| Open rates'!AH10*0.85*0.9</f>
        <v>18972</v>
      </c>
      <c r="AI10" s="257">
        <f>'BAR BB| Open rates'!AI10*0.85*0.9</f>
        <v>17289</v>
      </c>
      <c r="AJ10" s="257">
        <f>'BAR BB| Open rates'!AJ10*0.85*0.9</f>
        <v>18972</v>
      </c>
      <c r="AK10" s="257">
        <f>'BAR BB| Open rates'!AK10*0.85*0.9</f>
        <v>17289</v>
      </c>
      <c r="AL10" s="257">
        <f>'BAR BB| Open rates'!AL10*0.85*0.9</f>
        <v>18972</v>
      </c>
      <c r="AM10" s="257">
        <f>'BAR BB| Open rates'!AM10*0.85*0.9</f>
        <v>17289</v>
      </c>
      <c r="AN10" s="257">
        <f>'BAR BB| Open rates'!AN10*0.85*0.9</f>
        <v>18972</v>
      </c>
      <c r="AO10" s="257">
        <f>'BAR BB| Open rates'!AO10*0.85*0.9</f>
        <v>17289</v>
      </c>
      <c r="AP10" s="257">
        <f>'BAR BB| Open rates'!AP10*0.85*0.9</f>
        <v>15988.5</v>
      </c>
      <c r="AQ10" s="257">
        <f>'BAR BB| Open rates'!AQ10*0.85*0.9</f>
        <v>14458.5</v>
      </c>
      <c r="AR10" s="257">
        <f>'BAR BB| Open rates'!AR10*0.85*0.9</f>
        <v>15988.5</v>
      </c>
      <c r="AS10" s="257">
        <f>'BAR BB| Open rates'!AS10*0.85*0.9</f>
        <v>14458.5</v>
      </c>
      <c r="AT10" s="257">
        <f>'BAR BB| Open rates'!AT10*0.85*0.9</f>
        <v>15988.5</v>
      </c>
      <c r="AU10" s="257">
        <f>'BAR BB| Open rates'!AU10*0.85*0.9</f>
        <v>14458.5</v>
      </c>
      <c r="AV10" s="257">
        <f>'BAR BB| Open rates'!AV10*0.85*0.9</f>
        <v>15988.5</v>
      </c>
      <c r="AW10" s="257">
        <f>'BAR BB| Open rates'!AW10*0.85*0.9</f>
        <v>14458.5</v>
      </c>
      <c r="AX10" s="257">
        <f>'BAR BB| Open rates'!AX10*0.85*0.9</f>
        <v>15988.5</v>
      </c>
      <c r="AY10" s="257">
        <f>'BAR BB| Open rates'!AY10*0.85*0.9</f>
        <v>17289</v>
      </c>
      <c r="AZ10" s="257">
        <f>'BAR BB| Open rates'!AZ10*0.85*0.9</f>
        <v>18972</v>
      </c>
      <c r="BA10" s="257">
        <f>'BAR BB| Open rates'!BA10*0.85*0.9</f>
        <v>13693.5</v>
      </c>
      <c r="BB10" s="257">
        <f>'BAR BB| Open rates'!BB10*0.85*0.9</f>
        <v>12928.5</v>
      </c>
      <c r="BC10" s="257">
        <f>'BAR BB| Open rates'!BC10*0.85*0.9</f>
        <v>13693.5</v>
      </c>
      <c r="BD10" s="257">
        <f>'BAR BB| Open rates'!BD10*0.85*0.9</f>
        <v>12928.5</v>
      </c>
      <c r="BE10" s="257">
        <f>'BAR BB| Open rates'!BE10*0.85*0.9</f>
        <v>13693.5</v>
      </c>
      <c r="BF10" s="257">
        <f>'BAR BB| Open rates'!BF10*0.85*0.9</f>
        <v>12928.5</v>
      </c>
      <c r="BG10" s="257">
        <f>'BAR BB| Open rates'!BG10*0.85*0.9</f>
        <v>13693.5</v>
      </c>
      <c r="BH10" s="257">
        <f>'BAR BB| Open rates'!BH10*0.85*0.9</f>
        <v>12928.5</v>
      </c>
      <c r="BI10" s="257">
        <f>'BAR BB| Open rates'!BI10*0.85*0.9</f>
        <v>12928.5</v>
      </c>
      <c r="BJ10" s="257">
        <f>'BAR BB| Open rates'!BJ10*0.85*0.9</f>
        <v>13693.5</v>
      </c>
      <c r="BK10" s="257">
        <f>'BAR BB| Open rates'!BK10*0.85*0.9</f>
        <v>12928.5</v>
      </c>
      <c r="BL10" s="257">
        <f>'BAR BB| Open rates'!BL10*0.85*0.9</f>
        <v>13693.5</v>
      </c>
      <c r="BM10" s="257">
        <f>'BAR BB| Open rates'!BM10*0.85*0.9</f>
        <v>12928.5</v>
      </c>
      <c r="BN10" s="257">
        <f>'BAR BB| Open rates'!BN10*0.85*0.9</f>
        <v>13693.5</v>
      </c>
      <c r="BO10" s="257">
        <f>'BAR BB| Open rates'!BO10*0.85*0.9</f>
        <v>16524</v>
      </c>
      <c r="BP10" s="257">
        <f>'BAR BB| Open rates'!BP10*0.85*0.9</f>
        <v>18207</v>
      </c>
    </row>
    <row r="11" spans="1:68" s="36" customFormat="1" ht="12" customHeight="1" x14ac:dyDescent="0.2">
      <c r="A11" s="236" t="s">
        <v>176</v>
      </c>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row>
    <row r="12" spans="1:68" s="36" customFormat="1" ht="12" customHeight="1" x14ac:dyDescent="0.2">
      <c r="A12" s="237">
        <v>1</v>
      </c>
      <c r="B12" s="257">
        <f>'BAR BB| Open rates'!B12*0.85*0.9</f>
        <v>15912</v>
      </c>
      <c r="C12" s="257">
        <f>'BAR BB| Open rates'!C12*0.85*0.9</f>
        <v>15147</v>
      </c>
      <c r="D12" s="257">
        <f>'BAR BB| Open rates'!D12*0.85*0.9</f>
        <v>15912</v>
      </c>
      <c r="E12" s="257">
        <f>'BAR BB| Open rates'!E12*0.85*0.9</f>
        <v>15147</v>
      </c>
      <c r="F12" s="257">
        <f>'BAR BB| Open rates'!F12*0.85*0.9</f>
        <v>17977.5</v>
      </c>
      <c r="G12" s="257">
        <f>'BAR BB| Open rates'!G12*0.85*0.9</f>
        <v>15912</v>
      </c>
      <c r="H12" s="257">
        <f>'BAR BB| Open rates'!H12*0.85*0.9</f>
        <v>15912</v>
      </c>
      <c r="I12" s="257">
        <f>'BAR BB| Open rates'!I12*0.85*0.9</f>
        <v>21190.5</v>
      </c>
      <c r="J12" s="257">
        <f>'BAR BB| Open rates'!J12*0.85*0.9</f>
        <v>35802</v>
      </c>
      <c r="K12" s="257">
        <f>'BAR BB| Open rates'!K12*0.85*0.9</f>
        <v>17977.5</v>
      </c>
      <c r="L12" s="257">
        <f>'BAR BB| Open rates'!L12*0.85*0.9</f>
        <v>19660.5</v>
      </c>
      <c r="M12" s="257">
        <f>'BAR BB| Open rates'!M12*0.85*0.9</f>
        <v>17977.5</v>
      </c>
      <c r="N12" s="257">
        <f>'BAR BB| Open rates'!N12*0.85*0.9</f>
        <v>21190.5</v>
      </c>
      <c r="O12" s="257">
        <f>'BAR BB| Open rates'!O12*0.85*0.9</f>
        <v>22720.5</v>
      </c>
      <c r="P12" s="257">
        <f>'BAR BB| Open rates'!P12*0.85*0.9</f>
        <v>21190.5</v>
      </c>
      <c r="Q12" s="257">
        <f>'BAR BB| Open rates'!Q12*0.85*0.9</f>
        <v>22720.5</v>
      </c>
      <c r="R12" s="257">
        <f>'BAR BB| Open rates'!R12*0.85*0.9</f>
        <v>21190.5</v>
      </c>
      <c r="S12" s="257">
        <f>'BAR BB| Open rates'!S12*0.85*0.9</f>
        <v>22720.5</v>
      </c>
      <c r="T12" s="257">
        <f>'BAR BB| Open rates'!T12*0.85*0.9</f>
        <v>21190.5</v>
      </c>
      <c r="U12" s="257">
        <f>'BAR BB| Open rates'!U12*0.85*0.9</f>
        <v>22720.5</v>
      </c>
      <c r="V12" s="257">
        <f>'BAR BB| Open rates'!V12*0.85*0.9</f>
        <v>21190.5</v>
      </c>
      <c r="W12" s="257">
        <f>'BAR BB| Open rates'!W12*0.85*0.9</f>
        <v>22720.5</v>
      </c>
      <c r="X12" s="257">
        <f>'BAR BB| Open rates'!X12*0.85*0.9</f>
        <v>21190.5</v>
      </c>
      <c r="Y12" s="257">
        <f>'BAR BB| Open rates'!Y12*0.85*0.9</f>
        <v>22720.5</v>
      </c>
      <c r="Z12" s="257">
        <f>'BAR BB| Open rates'!Z12*0.85*0.9</f>
        <v>21190.5</v>
      </c>
      <c r="AA12" s="257">
        <f>'BAR BB| Open rates'!AA12*0.85*0.9</f>
        <v>22720.5</v>
      </c>
      <c r="AB12" s="257">
        <f>'BAR BB| Open rates'!AB12*0.85*0.9</f>
        <v>21190.5</v>
      </c>
      <c r="AC12" s="257">
        <f>'BAR BB| Open rates'!AC12*0.85*0.9</f>
        <v>22720.5</v>
      </c>
      <c r="AD12" s="257">
        <f>'BAR BB| Open rates'!AD12*0.85*0.9</f>
        <v>17977.5</v>
      </c>
      <c r="AE12" s="257">
        <f>'BAR BB| Open rates'!AE12*0.85*0.9</f>
        <v>19660.5</v>
      </c>
      <c r="AF12" s="257">
        <f>'BAR BB| Open rates'!AF12*0.85*0.9</f>
        <v>17977.5</v>
      </c>
      <c r="AG12" s="257">
        <f>'BAR BB| Open rates'!AG12*0.85*0.9</f>
        <v>19660.5</v>
      </c>
      <c r="AH12" s="257">
        <f>'BAR BB| Open rates'!AH12*0.85*0.9</f>
        <v>19660.5</v>
      </c>
      <c r="AI12" s="257">
        <f>'BAR BB| Open rates'!AI12*0.85*0.9</f>
        <v>17977.5</v>
      </c>
      <c r="AJ12" s="257">
        <f>'BAR BB| Open rates'!AJ12*0.85*0.9</f>
        <v>19660.5</v>
      </c>
      <c r="AK12" s="257">
        <f>'BAR BB| Open rates'!AK12*0.85*0.9</f>
        <v>17977.5</v>
      </c>
      <c r="AL12" s="257">
        <f>'BAR BB| Open rates'!AL12*0.85*0.9</f>
        <v>19660.5</v>
      </c>
      <c r="AM12" s="257">
        <f>'BAR BB| Open rates'!AM12*0.85*0.9</f>
        <v>17977.5</v>
      </c>
      <c r="AN12" s="257">
        <f>'BAR BB| Open rates'!AN12*0.85*0.9</f>
        <v>19660.5</v>
      </c>
      <c r="AO12" s="257">
        <f>'BAR BB| Open rates'!AO12*0.85*0.9</f>
        <v>17977.5</v>
      </c>
      <c r="AP12" s="257">
        <f>'BAR BB| Open rates'!AP12*0.85*0.9</f>
        <v>16677</v>
      </c>
      <c r="AQ12" s="257">
        <f>'BAR BB| Open rates'!AQ12*0.85*0.9</f>
        <v>15147</v>
      </c>
      <c r="AR12" s="257">
        <f>'BAR BB| Open rates'!AR12*0.85*0.9</f>
        <v>16677</v>
      </c>
      <c r="AS12" s="257">
        <f>'BAR BB| Open rates'!AS12*0.85*0.9</f>
        <v>15147</v>
      </c>
      <c r="AT12" s="257">
        <f>'BAR BB| Open rates'!AT12*0.85*0.9</f>
        <v>16677</v>
      </c>
      <c r="AU12" s="257">
        <f>'BAR BB| Open rates'!AU12*0.85*0.9</f>
        <v>15147</v>
      </c>
      <c r="AV12" s="257">
        <f>'BAR BB| Open rates'!AV12*0.85*0.9</f>
        <v>16677</v>
      </c>
      <c r="AW12" s="257">
        <f>'BAR BB| Open rates'!AW12*0.85*0.9</f>
        <v>15147</v>
      </c>
      <c r="AX12" s="257">
        <f>'BAR BB| Open rates'!AX12*0.85*0.9</f>
        <v>16677</v>
      </c>
      <c r="AY12" s="257">
        <f>'BAR BB| Open rates'!AY12*0.85*0.9</f>
        <v>17977.5</v>
      </c>
      <c r="AZ12" s="257">
        <f>'BAR BB| Open rates'!AZ12*0.85*0.9</f>
        <v>19660.5</v>
      </c>
      <c r="BA12" s="257">
        <f>'BAR BB| Open rates'!BA12*0.85*0.9</f>
        <v>14382</v>
      </c>
      <c r="BB12" s="257">
        <f>'BAR BB| Open rates'!BB12*0.85*0.9</f>
        <v>13617</v>
      </c>
      <c r="BC12" s="257">
        <f>'BAR BB| Open rates'!BC12*0.85*0.9</f>
        <v>14382</v>
      </c>
      <c r="BD12" s="257">
        <f>'BAR BB| Open rates'!BD12*0.85*0.9</f>
        <v>13617</v>
      </c>
      <c r="BE12" s="257">
        <f>'BAR BB| Open rates'!BE12*0.85*0.9</f>
        <v>14382</v>
      </c>
      <c r="BF12" s="257">
        <f>'BAR BB| Open rates'!BF12*0.85*0.9</f>
        <v>13617</v>
      </c>
      <c r="BG12" s="257">
        <f>'BAR BB| Open rates'!BG12*0.85*0.9</f>
        <v>14382</v>
      </c>
      <c r="BH12" s="257">
        <f>'BAR BB| Open rates'!BH12*0.85*0.9</f>
        <v>13617</v>
      </c>
      <c r="BI12" s="257">
        <f>'BAR BB| Open rates'!BI12*0.85*0.9</f>
        <v>13617</v>
      </c>
      <c r="BJ12" s="257">
        <f>'BAR BB| Open rates'!BJ12*0.85*0.9</f>
        <v>14382</v>
      </c>
      <c r="BK12" s="257">
        <f>'BAR BB| Open rates'!BK12*0.85*0.9</f>
        <v>13617</v>
      </c>
      <c r="BL12" s="257">
        <f>'BAR BB| Open rates'!BL12*0.85*0.9</f>
        <v>14382</v>
      </c>
      <c r="BM12" s="257">
        <f>'BAR BB| Open rates'!BM12*0.85*0.9</f>
        <v>13617</v>
      </c>
      <c r="BN12" s="257">
        <f>'BAR BB| Open rates'!BN12*0.85*0.9</f>
        <v>14382</v>
      </c>
      <c r="BO12" s="257">
        <f>'BAR BB| Open rates'!BO12*0.85*0.9</f>
        <v>17212.5</v>
      </c>
      <c r="BP12" s="257">
        <f>'BAR BB| Open rates'!BP12*0.85*0.9</f>
        <v>18895.5</v>
      </c>
    </row>
    <row r="13" spans="1:68" s="36" customFormat="1" ht="12" customHeight="1" x14ac:dyDescent="0.2">
      <c r="A13" s="237">
        <v>2</v>
      </c>
      <c r="B13" s="257">
        <f>'BAR BB| Open rates'!B13*0.85*0.9</f>
        <v>18207</v>
      </c>
      <c r="C13" s="257">
        <f>'BAR BB| Open rates'!C13*0.85*0.9</f>
        <v>17442</v>
      </c>
      <c r="D13" s="257">
        <f>'BAR BB| Open rates'!D13*0.85*0.9</f>
        <v>18207</v>
      </c>
      <c r="E13" s="257">
        <f>'BAR BB| Open rates'!E13*0.85*0.9</f>
        <v>17442</v>
      </c>
      <c r="F13" s="257">
        <f>'BAR BB| Open rates'!F13*0.85*0.9</f>
        <v>20272.5</v>
      </c>
      <c r="G13" s="257">
        <f>'BAR BB| Open rates'!G13*0.85*0.9</f>
        <v>18207</v>
      </c>
      <c r="H13" s="257">
        <f>'BAR BB| Open rates'!H13*0.85*0.9</f>
        <v>18207</v>
      </c>
      <c r="I13" s="257">
        <f>'BAR BB| Open rates'!I13*0.85*0.9</f>
        <v>23485.5</v>
      </c>
      <c r="J13" s="257">
        <f>'BAR BB| Open rates'!J13*0.85*0.9</f>
        <v>38097</v>
      </c>
      <c r="K13" s="257">
        <f>'BAR BB| Open rates'!K13*0.85*0.9</f>
        <v>20272.5</v>
      </c>
      <c r="L13" s="257">
        <f>'BAR BB| Open rates'!L13*0.85*0.9</f>
        <v>21955.5</v>
      </c>
      <c r="M13" s="257">
        <f>'BAR BB| Open rates'!M13*0.85*0.9</f>
        <v>20272.5</v>
      </c>
      <c r="N13" s="257">
        <f>'BAR BB| Open rates'!N13*0.85*0.9</f>
        <v>23485.5</v>
      </c>
      <c r="O13" s="257">
        <f>'BAR BB| Open rates'!O13*0.85*0.9</f>
        <v>25015.5</v>
      </c>
      <c r="P13" s="257">
        <f>'BAR BB| Open rates'!P13*0.85*0.9</f>
        <v>23485.5</v>
      </c>
      <c r="Q13" s="257">
        <f>'BAR BB| Open rates'!Q13*0.85*0.9</f>
        <v>25015.5</v>
      </c>
      <c r="R13" s="257">
        <f>'BAR BB| Open rates'!R13*0.85*0.9</f>
        <v>23485.5</v>
      </c>
      <c r="S13" s="257">
        <f>'BAR BB| Open rates'!S13*0.85*0.9</f>
        <v>25015.5</v>
      </c>
      <c r="T13" s="257">
        <f>'BAR BB| Open rates'!T13*0.85*0.9</f>
        <v>23485.5</v>
      </c>
      <c r="U13" s="257">
        <f>'BAR BB| Open rates'!U13*0.85*0.9</f>
        <v>25015.5</v>
      </c>
      <c r="V13" s="257">
        <f>'BAR BB| Open rates'!V13*0.85*0.9</f>
        <v>23485.5</v>
      </c>
      <c r="W13" s="257">
        <f>'BAR BB| Open rates'!W13*0.85*0.9</f>
        <v>25015.5</v>
      </c>
      <c r="X13" s="257">
        <f>'BAR BB| Open rates'!X13*0.85*0.9</f>
        <v>23485.5</v>
      </c>
      <c r="Y13" s="257">
        <f>'BAR BB| Open rates'!Y13*0.85*0.9</f>
        <v>25015.5</v>
      </c>
      <c r="Z13" s="257">
        <f>'BAR BB| Open rates'!Z13*0.85*0.9</f>
        <v>23485.5</v>
      </c>
      <c r="AA13" s="257">
        <f>'BAR BB| Open rates'!AA13*0.85*0.9</f>
        <v>25015.5</v>
      </c>
      <c r="AB13" s="257">
        <f>'BAR BB| Open rates'!AB13*0.85*0.9</f>
        <v>23485.5</v>
      </c>
      <c r="AC13" s="257">
        <f>'BAR BB| Open rates'!AC13*0.85*0.9</f>
        <v>25015.5</v>
      </c>
      <c r="AD13" s="257">
        <f>'BAR BB| Open rates'!AD13*0.85*0.9</f>
        <v>20272.5</v>
      </c>
      <c r="AE13" s="257">
        <f>'BAR BB| Open rates'!AE13*0.85*0.9</f>
        <v>21955.5</v>
      </c>
      <c r="AF13" s="257">
        <f>'BAR BB| Open rates'!AF13*0.85*0.9</f>
        <v>20272.5</v>
      </c>
      <c r="AG13" s="257">
        <f>'BAR BB| Open rates'!AG13*0.85*0.9</f>
        <v>21955.5</v>
      </c>
      <c r="AH13" s="257">
        <f>'BAR BB| Open rates'!AH13*0.85*0.9</f>
        <v>21955.5</v>
      </c>
      <c r="AI13" s="257">
        <f>'BAR BB| Open rates'!AI13*0.85*0.9</f>
        <v>20272.5</v>
      </c>
      <c r="AJ13" s="257">
        <f>'BAR BB| Open rates'!AJ13*0.85*0.9</f>
        <v>21955.5</v>
      </c>
      <c r="AK13" s="257">
        <f>'BAR BB| Open rates'!AK13*0.85*0.9</f>
        <v>20272.5</v>
      </c>
      <c r="AL13" s="257">
        <f>'BAR BB| Open rates'!AL13*0.85*0.9</f>
        <v>21955.5</v>
      </c>
      <c r="AM13" s="257">
        <f>'BAR BB| Open rates'!AM13*0.85*0.9</f>
        <v>20272.5</v>
      </c>
      <c r="AN13" s="257">
        <f>'BAR BB| Open rates'!AN13*0.85*0.9</f>
        <v>21955.5</v>
      </c>
      <c r="AO13" s="257">
        <f>'BAR BB| Open rates'!AO13*0.85*0.9</f>
        <v>20272.5</v>
      </c>
      <c r="AP13" s="257">
        <f>'BAR BB| Open rates'!AP13*0.85*0.9</f>
        <v>18972</v>
      </c>
      <c r="AQ13" s="257">
        <f>'BAR BB| Open rates'!AQ13*0.85*0.9</f>
        <v>17442</v>
      </c>
      <c r="AR13" s="257">
        <f>'BAR BB| Open rates'!AR13*0.85*0.9</f>
        <v>18972</v>
      </c>
      <c r="AS13" s="257">
        <f>'BAR BB| Open rates'!AS13*0.85*0.9</f>
        <v>17442</v>
      </c>
      <c r="AT13" s="257">
        <f>'BAR BB| Open rates'!AT13*0.85*0.9</f>
        <v>18972</v>
      </c>
      <c r="AU13" s="257">
        <f>'BAR BB| Open rates'!AU13*0.85*0.9</f>
        <v>17442</v>
      </c>
      <c r="AV13" s="257">
        <f>'BAR BB| Open rates'!AV13*0.85*0.9</f>
        <v>18972</v>
      </c>
      <c r="AW13" s="257">
        <f>'BAR BB| Open rates'!AW13*0.85*0.9</f>
        <v>17442</v>
      </c>
      <c r="AX13" s="257">
        <f>'BAR BB| Open rates'!AX13*0.85*0.9</f>
        <v>18972</v>
      </c>
      <c r="AY13" s="257">
        <f>'BAR BB| Open rates'!AY13*0.85*0.9</f>
        <v>20272.5</v>
      </c>
      <c r="AZ13" s="257">
        <f>'BAR BB| Open rates'!AZ13*0.85*0.9</f>
        <v>21955.5</v>
      </c>
      <c r="BA13" s="257">
        <f>'BAR BB| Open rates'!BA13*0.85*0.9</f>
        <v>16677</v>
      </c>
      <c r="BB13" s="257">
        <f>'BAR BB| Open rates'!BB13*0.85*0.9</f>
        <v>15912</v>
      </c>
      <c r="BC13" s="257">
        <f>'BAR BB| Open rates'!BC13*0.85*0.9</f>
        <v>16677</v>
      </c>
      <c r="BD13" s="257">
        <f>'BAR BB| Open rates'!BD13*0.85*0.9</f>
        <v>15912</v>
      </c>
      <c r="BE13" s="257">
        <f>'BAR BB| Open rates'!BE13*0.85*0.9</f>
        <v>16677</v>
      </c>
      <c r="BF13" s="257">
        <f>'BAR BB| Open rates'!BF13*0.85*0.9</f>
        <v>15912</v>
      </c>
      <c r="BG13" s="257">
        <f>'BAR BB| Open rates'!BG13*0.85*0.9</f>
        <v>16677</v>
      </c>
      <c r="BH13" s="257">
        <f>'BAR BB| Open rates'!BH13*0.85*0.9</f>
        <v>15912</v>
      </c>
      <c r="BI13" s="257">
        <f>'BAR BB| Open rates'!BI13*0.85*0.9</f>
        <v>15912</v>
      </c>
      <c r="BJ13" s="257">
        <f>'BAR BB| Open rates'!BJ13*0.85*0.9</f>
        <v>16677</v>
      </c>
      <c r="BK13" s="257">
        <f>'BAR BB| Open rates'!BK13*0.85*0.9</f>
        <v>15912</v>
      </c>
      <c r="BL13" s="257">
        <f>'BAR BB| Open rates'!BL13*0.85*0.9</f>
        <v>16677</v>
      </c>
      <c r="BM13" s="257">
        <f>'BAR BB| Open rates'!BM13*0.85*0.9</f>
        <v>15912</v>
      </c>
      <c r="BN13" s="257">
        <f>'BAR BB| Open rates'!BN13*0.85*0.9</f>
        <v>16677</v>
      </c>
      <c r="BO13" s="257">
        <f>'BAR BB| Open rates'!BO13*0.85*0.9</f>
        <v>19507.5</v>
      </c>
      <c r="BP13" s="257">
        <f>'BAR BB| Open rates'!BP13*0.85*0.9</f>
        <v>21190.5</v>
      </c>
    </row>
    <row r="14" spans="1:68" s="36" customFormat="1" ht="12" customHeight="1" x14ac:dyDescent="0.2">
      <c r="A14" s="236" t="s">
        <v>177</v>
      </c>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row>
    <row r="15" spans="1:68" s="36" customFormat="1" ht="12" customHeight="1" x14ac:dyDescent="0.2">
      <c r="A15" s="237">
        <v>1</v>
      </c>
      <c r="B15" s="257">
        <f>'BAR BB| Open rates'!B15*0.85*0.9</f>
        <v>20502</v>
      </c>
      <c r="C15" s="257">
        <f>'BAR BB| Open rates'!C15*0.85*0.9</f>
        <v>19737</v>
      </c>
      <c r="D15" s="257">
        <f>'BAR BB| Open rates'!D15*0.85*0.9</f>
        <v>20502</v>
      </c>
      <c r="E15" s="257">
        <f>'BAR BB| Open rates'!E15*0.85*0.9</f>
        <v>19737</v>
      </c>
      <c r="F15" s="257">
        <f>'BAR BB| Open rates'!F15*0.85*0.9</f>
        <v>22567.5</v>
      </c>
      <c r="G15" s="257">
        <f>'BAR BB| Open rates'!G15*0.85*0.9</f>
        <v>20502</v>
      </c>
      <c r="H15" s="257">
        <f>'BAR BB| Open rates'!H15*0.85*0.9</f>
        <v>24327</v>
      </c>
      <c r="I15" s="257">
        <f>'BAR BB| Open rates'!I15*0.85*0.9</f>
        <v>29605.5</v>
      </c>
      <c r="J15" s="257">
        <f>'BAR BB| Open rates'!J15*0.85*0.9</f>
        <v>44217</v>
      </c>
      <c r="K15" s="257">
        <f>'BAR BB| Open rates'!K15*0.85*0.9</f>
        <v>26392.5</v>
      </c>
      <c r="L15" s="257">
        <f>'BAR BB| Open rates'!L15*0.85*0.9</f>
        <v>28075.5</v>
      </c>
      <c r="M15" s="257">
        <f>'BAR BB| Open rates'!M15*0.85*0.9</f>
        <v>26392.5</v>
      </c>
      <c r="N15" s="257">
        <f>'BAR BB| Open rates'!N15*0.85*0.9</f>
        <v>29605.5</v>
      </c>
      <c r="O15" s="257">
        <f>'BAR BB| Open rates'!O15*0.85*0.9</f>
        <v>31135.5</v>
      </c>
      <c r="P15" s="257">
        <f>'BAR BB| Open rates'!P15*0.85*0.9</f>
        <v>29605.5</v>
      </c>
      <c r="Q15" s="257">
        <f>'BAR BB| Open rates'!Q15*0.85*0.9</f>
        <v>31135.5</v>
      </c>
      <c r="R15" s="257">
        <f>'BAR BB| Open rates'!R15*0.85*0.9</f>
        <v>29605.5</v>
      </c>
      <c r="S15" s="257">
        <f>'BAR BB| Open rates'!S15*0.85*0.9</f>
        <v>31135.5</v>
      </c>
      <c r="T15" s="257">
        <f>'BAR BB| Open rates'!T15*0.85*0.9</f>
        <v>29605.5</v>
      </c>
      <c r="U15" s="257">
        <f>'BAR BB| Open rates'!U15*0.85*0.9</f>
        <v>31135.5</v>
      </c>
      <c r="V15" s="257">
        <f>'BAR BB| Open rates'!V15*0.85*0.9</f>
        <v>29605.5</v>
      </c>
      <c r="W15" s="257">
        <f>'BAR BB| Open rates'!W15*0.85*0.9</f>
        <v>31135.5</v>
      </c>
      <c r="X15" s="257">
        <f>'BAR BB| Open rates'!X15*0.85*0.9</f>
        <v>29605.5</v>
      </c>
      <c r="Y15" s="257">
        <f>'BAR BB| Open rates'!Y15*0.85*0.9</f>
        <v>31135.5</v>
      </c>
      <c r="Z15" s="257">
        <f>'BAR BB| Open rates'!Z15*0.85*0.9</f>
        <v>29605.5</v>
      </c>
      <c r="AA15" s="257">
        <f>'BAR BB| Open rates'!AA15*0.85*0.9</f>
        <v>31135.5</v>
      </c>
      <c r="AB15" s="257">
        <f>'BAR BB| Open rates'!AB15*0.85*0.9</f>
        <v>29605.5</v>
      </c>
      <c r="AC15" s="257">
        <f>'BAR BB| Open rates'!AC15*0.85*0.9</f>
        <v>31135.5</v>
      </c>
      <c r="AD15" s="257">
        <f>'BAR BB| Open rates'!AD15*0.85*0.9</f>
        <v>26392.5</v>
      </c>
      <c r="AE15" s="257">
        <f>'BAR BB| Open rates'!AE15*0.85*0.9</f>
        <v>28075.5</v>
      </c>
      <c r="AF15" s="257">
        <f>'BAR BB| Open rates'!AF15*0.85*0.9</f>
        <v>26392.5</v>
      </c>
      <c r="AG15" s="257">
        <f>'BAR BB| Open rates'!AG15*0.85*0.9</f>
        <v>28075.5</v>
      </c>
      <c r="AH15" s="257">
        <f>'BAR BB| Open rates'!AH15*0.85*0.9</f>
        <v>28075.5</v>
      </c>
      <c r="AI15" s="257">
        <f>'BAR BB| Open rates'!AI15*0.85*0.9</f>
        <v>26392.5</v>
      </c>
      <c r="AJ15" s="257">
        <f>'BAR BB| Open rates'!AJ15*0.85*0.9</f>
        <v>28075.5</v>
      </c>
      <c r="AK15" s="257">
        <f>'BAR BB| Open rates'!AK15*0.85*0.9</f>
        <v>26392.5</v>
      </c>
      <c r="AL15" s="257">
        <f>'BAR BB| Open rates'!AL15*0.85*0.9</f>
        <v>28075.5</v>
      </c>
      <c r="AM15" s="257">
        <f>'BAR BB| Open rates'!AM15*0.85*0.9</f>
        <v>26392.5</v>
      </c>
      <c r="AN15" s="257">
        <f>'BAR BB| Open rates'!AN15*0.85*0.9</f>
        <v>28075.5</v>
      </c>
      <c r="AO15" s="257">
        <f>'BAR BB| Open rates'!AO15*0.85*0.9</f>
        <v>26392.5</v>
      </c>
      <c r="AP15" s="257">
        <f>'BAR BB| Open rates'!AP15*0.85*0.9</f>
        <v>24327</v>
      </c>
      <c r="AQ15" s="257">
        <f>'BAR BB| Open rates'!AQ15*0.85*0.9</f>
        <v>22797</v>
      </c>
      <c r="AR15" s="257">
        <f>'BAR BB| Open rates'!AR15*0.85*0.9</f>
        <v>24327</v>
      </c>
      <c r="AS15" s="257">
        <f>'BAR BB| Open rates'!AS15*0.85*0.9</f>
        <v>22797</v>
      </c>
      <c r="AT15" s="257">
        <f>'BAR BB| Open rates'!AT15*0.85*0.9</f>
        <v>24327</v>
      </c>
      <c r="AU15" s="257">
        <f>'BAR BB| Open rates'!AU15*0.85*0.9</f>
        <v>22797</v>
      </c>
      <c r="AV15" s="257">
        <f>'BAR BB| Open rates'!AV15*0.85*0.9</f>
        <v>24327</v>
      </c>
      <c r="AW15" s="257">
        <f>'BAR BB| Open rates'!AW15*0.85*0.9</f>
        <v>22797</v>
      </c>
      <c r="AX15" s="257">
        <f>'BAR BB| Open rates'!AX15*0.85*0.9</f>
        <v>24327</v>
      </c>
      <c r="AY15" s="257">
        <f>'BAR BB| Open rates'!AY15*0.85*0.9</f>
        <v>25627.5</v>
      </c>
      <c r="AZ15" s="257">
        <f>'BAR BB| Open rates'!AZ15*0.85*0.9</f>
        <v>27310.5</v>
      </c>
      <c r="BA15" s="257">
        <f>'BAR BB| Open rates'!BA15*0.85*0.9</f>
        <v>22032</v>
      </c>
      <c r="BB15" s="257">
        <f>'BAR BB| Open rates'!BB15*0.85*0.9</f>
        <v>20502</v>
      </c>
      <c r="BC15" s="257">
        <f>'BAR BB| Open rates'!BC15*0.85*0.9</f>
        <v>21267</v>
      </c>
      <c r="BD15" s="257">
        <f>'BAR BB| Open rates'!BD15*0.85*0.9</f>
        <v>20502</v>
      </c>
      <c r="BE15" s="257">
        <f>'BAR BB| Open rates'!BE15*0.85*0.9</f>
        <v>21267</v>
      </c>
      <c r="BF15" s="257">
        <f>'BAR BB| Open rates'!BF15*0.85*0.9</f>
        <v>20502</v>
      </c>
      <c r="BG15" s="257">
        <f>'BAR BB| Open rates'!BG15*0.85*0.9</f>
        <v>21267</v>
      </c>
      <c r="BH15" s="257">
        <f>'BAR BB| Open rates'!BH15*0.85*0.9</f>
        <v>20502</v>
      </c>
      <c r="BI15" s="257">
        <f>'BAR BB| Open rates'!BI15*0.85*0.9</f>
        <v>20502</v>
      </c>
      <c r="BJ15" s="257">
        <f>'BAR BB| Open rates'!BJ15*0.85*0.9</f>
        <v>21267</v>
      </c>
      <c r="BK15" s="257">
        <f>'BAR BB| Open rates'!BK15*0.85*0.9</f>
        <v>20502</v>
      </c>
      <c r="BL15" s="257">
        <f>'BAR BB| Open rates'!BL15*0.85*0.9</f>
        <v>21267</v>
      </c>
      <c r="BM15" s="257">
        <f>'BAR BB| Open rates'!BM15*0.85*0.9</f>
        <v>20502</v>
      </c>
      <c r="BN15" s="257">
        <f>'BAR BB| Open rates'!BN15*0.85*0.9</f>
        <v>21267</v>
      </c>
      <c r="BO15" s="257">
        <f>'BAR BB| Open rates'!BO15*0.85*0.9</f>
        <v>24097.5</v>
      </c>
      <c r="BP15" s="257">
        <f>'BAR BB| Open rates'!BP15*0.85*0.9</f>
        <v>25780.5</v>
      </c>
    </row>
    <row r="16" spans="1:68" s="36" customFormat="1" ht="12" customHeight="1" x14ac:dyDescent="0.2">
      <c r="A16" s="237">
        <v>2</v>
      </c>
      <c r="B16" s="257">
        <f>'BAR BB| Open rates'!B16*0.85*0.9</f>
        <v>22797</v>
      </c>
      <c r="C16" s="257">
        <f>'BAR BB| Open rates'!C16*0.85*0.9</f>
        <v>22032</v>
      </c>
      <c r="D16" s="257">
        <f>'BAR BB| Open rates'!D16*0.85*0.9</f>
        <v>22797</v>
      </c>
      <c r="E16" s="257">
        <f>'BAR BB| Open rates'!E16*0.85*0.9</f>
        <v>22032</v>
      </c>
      <c r="F16" s="257">
        <f>'BAR BB| Open rates'!F16*0.85*0.9</f>
        <v>24862.5</v>
      </c>
      <c r="G16" s="257">
        <f>'BAR BB| Open rates'!G16*0.85*0.9</f>
        <v>22797</v>
      </c>
      <c r="H16" s="257">
        <f>'BAR BB| Open rates'!H16*0.85*0.9</f>
        <v>26622</v>
      </c>
      <c r="I16" s="257">
        <f>'BAR BB| Open rates'!I16*0.85*0.9</f>
        <v>31900.5</v>
      </c>
      <c r="J16" s="257">
        <f>'BAR BB| Open rates'!J16*0.85*0.9</f>
        <v>46512</v>
      </c>
      <c r="K16" s="257">
        <f>'BAR BB| Open rates'!K16*0.85*0.9</f>
        <v>28687.5</v>
      </c>
      <c r="L16" s="257">
        <f>'BAR BB| Open rates'!L16*0.85*0.9</f>
        <v>30370.5</v>
      </c>
      <c r="M16" s="257">
        <f>'BAR BB| Open rates'!M16*0.85*0.9</f>
        <v>28687.5</v>
      </c>
      <c r="N16" s="257">
        <f>'BAR BB| Open rates'!N16*0.85*0.9</f>
        <v>31900.5</v>
      </c>
      <c r="O16" s="257">
        <f>'BAR BB| Open rates'!O16*0.85*0.9</f>
        <v>33430.5</v>
      </c>
      <c r="P16" s="257">
        <f>'BAR BB| Open rates'!P16*0.85*0.9</f>
        <v>31900.5</v>
      </c>
      <c r="Q16" s="257">
        <f>'BAR BB| Open rates'!Q16*0.85*0.9</f>
        <v>33430.5</v>
      </c>
      <c r="R16" s="257">
        <f>'BAR BB| Open rates'!R16*0.85*0.9</f>
        <v>31900.5</v>
      </c>
      <c r="S16" s="257">
        <f>'BAR BB| Open rates'!S16*0.85*0.9</f>
        <v>33430.5</v>
      </c>
      <c r="T16" s="257">
        <f>'BAR BB| Open rates'!T16*0.85*0.9</f>
        <v>31900.5</v>
      </c>
      <c r="U16" s="257">
        <f>'BAR BB| Open rates'!U16*0.85*0.9</f>
        <v>33430.5</v>
      </c>
      <c r="V16" s="257">
        <f>'BAR BB| Open rates'!V16*0.85*0.9</f>
        <v>31900.5</v>
      </c>
      <c r="W16" s="257">
        <f>'BAR BB| Open rates'!W16*0.85*0.9</f>
        <v>33430.5</v>
      </c>
      <c r="X16" s="257">
        <f>'BAR BB| Open rates'!X16*0.85*0.9</f>
        <v>31900.5</v>
      </c>
      <c r="Y16" s="257">
        <f>'BAR BB| Open rates'!Y16*0.85*0.9</f>
        <v>33430.5</v>
      </c>
      <c r="Z16" s="257">
        <f>'BAR BB| Open rates'!Z16*0.85*0.9</f>
        <v>31900.5</v>
      </c>
      <c r="AA16" s="257">
        <f>'BAR BB| Open rates'!AA16*0.85*0.9</f>
        <v>33430.5</v>
      </c>
      <c r="AB16" s="257">
        <f>'BAR BB| Open rates'!AB16*0.85*0.9</f>
        <v>31900.5</v>
      </c>
      <c r="AC16" s="257">
        <f>'BAR BB| Open rates'!AC16*0.85*0.9</f>
        <v>33430.5</v>
      </c>
      <c r="AD16" s="257">
        <f>'BAR BB| Open rates'!AD16*0.85*0.9</f>
        <v>28687.5</v>
      </c>
      <c r="AE16" s="257">
        <f>'BAR BB| Open rates'!AE16*0.85*0.9</f>
        <v>30370.5</v>
      </c>
      <c r="AF16" s="257">
        <f>'BAR BB| Open rates'!AF16*0.85*0.9</f>
        <v>28687.5</v>
      </c>
      <c r="AG16" s="257">
        <f>'BAR BB| Open rates'!AG16*0.85*0.9</f>
        <v>30370.5</v>
      </c>
      <c r="AH16" s="257">
        <f>'BAR BB| Open rates'!AH16*0.85*0.9</f>
        <v>30370.5</v>
      </c>
      <c r="AI16" s="257">
        <f>'BAR BB| Open rates'!AI16*0.85*0.9</f>
        <v>28687.5</v>
      </c>
      <c r="AJ16" s="257">
        <f>'BAR BB| Open rates'!AJ16*0.85*0.9</f>
        <v>30370.5</v>
      </c>
      <c r="AK16" s="257">
        <f>'BAR BB| Open rates'!AK16*0.85*0.9</f>
        <v>28687.5</v>
      </c>
      <c r="AL16" s="257">
        <f>'BAR BB| Open rates'!AL16*0.85*0.9</f>
        <v>30370.5</v>
      </c>
      <c r="AM16" s="257">
        <f>'BAR BB| Open rates'!AM16*0.85*0.9</f>
        <v>28687.5</v>
      </c>
      <c r="AN16" s="257">
        <f>'BAR BB| Open rates'!AN16*0.85*0.9</f>
        <v>30370.5</v>
      </c>
      <c r="AO16" s="257">
        <f>'BAR BB| Open rates'!AO16*0.85*0.9</f>
        <v>28687.5</v>
      </c>
      <c r="AP16" s="257">
        <f>'BAR BB| Open rates'!AP16*0.85*0.9</f>
        <v>26622</v>
      </c>
      <c r="AQ16" s="257">
        <f>'BAR BB| Open rates'!AQ16*0.85*0.9</f>
        <v>25092</v>
      </c>
      <c r="AR16" s="257">
        <f>'BAR BB| Open rates'!AR16*0.85*0.9</f>
        <v>26622</v>
      </c>
      <c r="AS16" s="257">
        <f>'BAR BB| Open rates'!AS16*0.85*0.9</f>
        <v>25092</v>
      </c>
      <c r="AT16" s="257">
        <f>'BAR BB| Open rates'!AT16*0.85*0.9</f>
        <v>26622</v>
      </c>
      <c r="AU16" s="257">
        <f>'BAR BB| Open rates'!AU16*0.85*0.9</f>
        <v>25092</v>
      </c>
      <c r="AV16" s="257">
        <f>'BAR BB| Open rates'!AV16*0.85*0.9</f>
        <v>26622</v>
      </c>
      <c r="AW16" s="257">
        <f>'BAR BB| Open rates'!AW16*0.85*0.9</f>
        <v>25092</v>
      </c>
      <c r="AX16" s="257">
        <f>'BAR BB| Open rates'!AX16*0.85*0.9</f>
        <v>26622</v>
      </c>
      <c r="AY16" s="257">
        <f>'BAR BB| Open rates'!AY16*0.85*0.9</f>
        <v>27922.5</v>
      </c>
      <c r="AZ16" s="257">
        <f>'BAR BB| Open rates'!AZ16*0.85*0.9</f>
        <v>29605.5</v>
      </c>
      <c r="BA16" s="257">
        <f>'BAR BB| Open rates'!BA16*0.85*0.9</f>
        <v>24327</v>
      </c>
      <c r="BB16" s="257">
        <f>'BAR BB| Open rates'!BB16*0.85*0.9</f>
        <v>22797</v>
      </c>
      <c r="BC16" s="257">
        <f>'BAR BB| Open rates'!BC16*0.85*0.9</f>
        <v>23562</v>
      </c>
      <c r="BD16" s="257">
        <f>'BAR BB| Open rates'!BD16*0.85*0.9</f>
        <v>22797</v>
      </c>
      <c r="BE16" s="257">
        <f>'BAR BB| Open rates'!BE16*0.85*0.9</f>
        <v>23562</v>
      </c>
      <c r="BF16" s="257">
        <f>'BAR BB| Open rates'!BF16*0.85*0.9</f>
        <v>22797</v>
      </c>
      <c r="BG16" s="257">
        <f>'BAR BB| Open rates'!BG16*0.85*0.9</f>
        <v>23562</v>
      </c>
      <c r="BH16" s="257">
        <f>'BAR BB| Open rates'!BH16*0.85*0.9</f>
        <v>22797</v>
      </c>
      <c r="BI16" s="257">
        <f>'BAR BB| Open rates'!BI16*0.85*0.9</f>
        <v>22797</v>
      </c>
      <c r="BJ16" s="257">
        <f>'BAR BB| Open rates'!BJ16*0.85*0.9</f>
        <v>23562</v>
      </c>
      <c r="BK16" s="257">
        <f>'BAR BB| Open rates'!BK16*0.85*0.9</f>
        <v>22797</v>
      </c>
      <c r="BL16" s="257">
        <f>'BAR BB| Open rates'!BL16*0.85*0.9</f>
        <v>23562</v>
      </c>
      <c r="BM16" s="257">
        <f>'BAR BB| Open rates'!BM16*0.85*0.9</f>
        <v>22797</v>
      </c>
      <c r="BN16" s="257">
        <f>'BAR BB| Open rates'!BN16*0.85*0.9</f>
        <v>23562</v>
      </c>
      <c r="BO16" s="257">
        <f>'BAR BB| Open rates'!BO16*0.85*0.9</f>
        <v>26392.5</v>
      </c>
      <c r="BP16" s="257">
        <f>'BAR BB| Open rates'!BP16*0.85*0.9</f>
        <v>28075.5</v>
      </c>
    </row>
    <row r="17" spans="1:68" s="36" customFormat="1" ht="12" customHeight="1" x14ac:dyDescent="0.2">
      <c r="A17" s="236" t="s">
        <v>178</v>
      </c>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c r="AL17" s="257"/>
      <c r="AM17" s="257"/>
      <c r="AN17" s="257"/>
      <c r="AO17" s="257"/>
      <c r="AP17" s="257"/>
      <c r="AQ17" s="257"/>
      <c r="AR17" s="257"/>
      <c r="AS17" s="257"/>
      <c r="AT17" s="257"/>
      <c r="AU17" s="257"/>
      <c r="AV17" s="257"/>
      <c r="AW17" s="257"/>
      <c r="AX17" s="257"/>
      <c r="AY17" s="257"/>
      <c r="AZ17" s="257"/>
      <c r="BA17" s="257"/>
      <c r="BB17" s="257"/>
      <c r="BC17" s="257"/>
      <c r="BD17" s="257"/>
      <c r="BE17" s="257"/>
      <c r="BF17" s="257"/>
      <c r="BG17" s="257"/>
      <c r="BH17" s="257"/>
      <c r="BI17" s="257"/>
      <c r="BJ17" s="257"/>
      <c r="BK17" s="257"/>
      <c r="BL17" s="257"/>
      <c r="BM17" s="257"/>
      <c r="BN17" s="257"/>
      <c r="BO17" s="257"/>
      <c r="BP17" s="257"/>
    </row>
    <row r="18" spans="1:68" s="36" customFormat="1" ht="12" customHeight="1" x14ac:dyDescent="0.2">
      <c r="A18" s="237">
        <v>1</v>
      </c>
      <c r="B18" s="257">
        <f>'BAR BB| Open rates'!B18*0.85*0.9</f>
        <v>21343.5</v>
      </c>
      <c r="C18" s="257">
        <f>'BAR BB| Open rates'!C18*0.85*0.9</f>
        <v>20578.5</v>
      </c>
      <c r="D18" s="257">
        <f>'BAR BB| Open rates'!D18*0.85*0.9</f>
        <v>21343.5</v>
      </c>
      <c r="E18" s="257">
        <f>'BAR BB| Open rates'!E18*0.85*0.9</f>
        <v>20578.5</v>
      </c>
      <c r="F18" s="257">
        <f>'BAR BB| Open rates'!F18*0.85*0.9</f>
        <v>23409</v>
      </c>
      <c r="G18" s="257">
        <f>'BAR BB| Open rates'!G18*0.85*0.9</f>
        <v>21343.5</v>
      </c>
      <c r="H18" s="257">
        <f>'BAR BB| Open rates'!H18*0.85*0.9</f>
        <v>25092</v>
      </c>
      <c r="I18" s="257">
        <f>'BAR BB| Open rates'!I18*0.85*0.9</f>
        <v>30370.5</v>
      </c>
      <c r="J18" s="257">
        <f>'BAR BB| Open rates'!J18*0.85*0.9</f>
        <v>44982</v>
      </c>
      <c r="K18" s="257">
        <f>'BAR BB| Open rates'!K18*0.85*0.9</f>
        <v>27157.5</v>
      </c>
      <c r="L18" s="257">
        <f>'BAR BB| Open rates'!L18*0.85*0.9</f>
        <v>28840.5</v>
      </c>
      <c r="M18" s="257">
        <f>'BAR BB| Open rates'!M18*0.85*0.9</f>
        <v>27157.5</v>
      </c>
      <c r="N18" s="257">
        <f>'BAR BB| Open rates'!N18*0.85*0.9</f>
        <v>30370.5</v>
      </c>
      <c r="O18" s="257">
        <f>'BAR BB| Open rates'!O18*0.85*0.9</f>
        <v>31900.5</v>
      </c>
      <c r="P18" s="257">
        <f>'BAR BB| Open rates'!P18*0.85*0.9</f>
        <v>30370.5</v>
      </c>
      <c r="Q18" s="257">
        <f>'BAR BB| Open rates'!Q18*0.85*0.9</f>
        <v>31900.5</v>
      </c>
      <c r="R18" s="257">
        <f>'BAR BB| Open rates'!R18*0.85*0.9</f>
        <v>30370.5</v>
      </c>
      <c r="S18" s="257">
        <f>'BAR BB| Open rates'!S18*0.85*0.9</f>
        <v>31900.5</v>
      </c>
      <c r="T18" s="257">
        <f>'BAR BB| Open rates'!T18*0.85*0.9</f>
        <v>30370.5</v>
      </c>
      <c r="U18" s="257">
        <f>'BAR BB| Open rates'!U18*0.85*0.9</f>
        <v>31900.5</v>
      </c>
      <c r="V18" s="257">
        <f>'BAR BB| Open rates'!V18*0.85*0.9</f>
        <v>30370.5</v>
      </c>
      <c r="W18" s="257">
        <f>'BAR BB| Open rates'!W18*0.85*0.9</f>
        <v>31900.5</v>
      </c>
      <c r="X18" s="257">
        <f>'BAR BB| Open rates'!X18*0.85*0.9</f>
        <v>30370.5</v>
      </c>
      <c r="Y18" s="257">
        <f>'BAR BB| Open rates'!Y18*0.85*0.9</f>
        <v>31900.5</v>
      </c>
      <c r="Z18" s="257">
        <f>'BAR BB| Open rates'!Z18*0.85*0.9</f>
        <v>30370.5</v>
      </c>
      <c r="AA18" s="257">
        <f>'BAR BB| Open rates'!AA18*0.85*0.9</f>
        <v>31900.5</v>
      </c>
      <c r="AB18" s="257">
        <f>'BAR BB| Open rates'!AB18*0.85*0.9</f>
        <v>30370.5</v>
      </c>
      <c r="AC18" s="257">
        <f>'BAR BB| Open rates'!AC18*0.85*0.9</f>
        <v>31900.5</v>
      </c>
      <c r="AD18" s="257">
        <f>'BAR BB| Open rates'!AD18*0.85*0.9</f>
        <v>27157.5</v>
      </c>
      <c r="AE18" s="257">
        <f>'BAR BB| Open rates'!AE18*0.85*0.9</f>
        <v>28840.5</v>
      </c>
      <c r="AF18" s="257">
        <f>'BAR BB| Open rates'!AF18*0.85*0.9</f>
        <v>27157.5</v>
      </c>
      <c r="AG18" s="257">
        <f>'BAR BB| Open rates'!AG18*0.85*0.9</f>
        <v>28840.5</v>
      </c>
      <c r="AH18" s="257">
        <f>'BAR BB| Open rates'!AH18*0.85*0.9</f>
        <v>28840.5</v>
      </c>
      <c r="AI18" s="257">
        <f>'BAR BB| Open rates'!AI18*0.85*0.9</f>
        <v>27157.5</v>
      </c>
      <c r="AJ18" s="257">
        <f>'BAR BB| Open rates'!AJ18*0.85*0.9</f>
        <v>28840.5</v>
      </c>
      <c r="AK18" s="257">
        <f>'BAR BB| Open rates'!AK18*0.85*0.9</f>
        <v>27157.5</v>
      </c>
      <c r="AL18" s="257">
        <f>'BAR BB| Open rates'!AL18*0.85*0.9</f>
        <v>28840.5</v>
      </c>
      <c r="AM18" s="257">
        <f>'BAR BB| Open rates'!AM18*0.85*0.9</f>
        <v>27157.5</v>
      </c>
      <c r="AN18" s="257">
        <f>'BAR BB| Open rates'!AN18*0.85*0.9</f>
        <v>28840.5</v>
      </c>
      <c r="AO18" s="257">
        <f>'BAR BB| Open rates'!AO18*0.85*0.9</f>
        <v>27157.5</v>
      </c>
      <c r="AP18" s="257">
        <f>'BAR BB| Open rates'!AP18*0.85*0.9</f>
        <v>24403.5</v>
      </c>
      <c r="AQ18" s="257">
        <f>'BAR BB| Open rates'!AQ18*0.85*0.9</f>
        <v>22873.5</v>
      </c>
      <c r="AR18" s="257">
        <f>'BAR BB| Open rates'!AR18*0.85*0.9</f>
        <v>24403.5</v>
      </c>
      <c r="AS18" s="257">
        <f>'BAR BB| Open rates'!AS18*0.85*0.9</f>
        <v>22873.5</v>
      </c>
      <c r="AT18" s="257">
        <f>'BAR BB| Open rates'!AT18*0.85*0.9</f>
        <v>24403.5</v>
      </c>
      <c r="AU18" s="257">
        <f>'BAR BB| Open rates'!AU18*0.85*0.9</f>
        <v>22873.5</v>
      </c>
      <c r="AV18" s="257">
        <f>'BAR BB| Open rates'!AV18*0.85*0.9</f>
        <v>24403.5</v>
      </c>
      <c r="AW18" s="257">
        <f>'BAR BB| Open rates'!AW18*0.85*0.9</f>
        <v>22873.5</v>
      </c>
      <c r="AX18" s="257">
        <f>'BAR BB| Open rates'!AX18*0.85*0.9</f>
        <v>24403.5</v>
      </c>
      <c r="AY18" s="257">
        <f>'BAR BB| Open rates'!AY18*0.85*0.9</f>
        <v>25704</v>
      </c>
      <c r="AZ18" s="257">
        <f>'BAR BB| Open rates'!AZ18*0.85*0.9</f>
        <v>27387</v>
      </c>
      <c r="BA18" s="257">
        <f>'BAR BB| Open rates'!BA18*0.85*0.9</f>
        <v>22108.5</v>
      </c>
      <c r="BB18" s="257">
        <f>'BAR BB| Open rates'!BB18*0.85*0.9</f>
        <v>20578.5</v>
      </c>
      <c r="BC18" s="257">
        <f>'BAR BB| Open rates'!BC18*0.85*0.9</f>
        <v>21343.5</v>
      </c>
      <c r="BD18" s="257">
        <f>'BAR BB| Open rates'!BD18*0.85*0.9</f>
        <v>20578.5</v>
      </c>
      <c r="BE18" s="257">
        <f>'BAR BB| Open rates'!BE18*0.85*0.9</f>
        <v>21343.5</v>
      </c>
      <c r="BF18" s="257">
        <f>'BAR BB| Open rates'!BF18*0.85*0.9</f>
        <v>20578.5</v>
      </c>
      <c r="BG18" s="257">
        <f>'BAR BB| Open rates'!BG18*0.85*0.9</f>
        <v>21343.5</v>
      </c>
      <c r="BH18" s="257">
        <f>'BAR BB| Open rates'!BH18*0.85*0.9</f>
        <v>20578.5</v>
      </c>
      <c r="BI18" s="257">
        <f>'BAR BB| Open rates'!BI18*0.85*0.9</f>
        <v>20578.5</v>
      </c>
      <c r="BJ18" s="257">
        <f>'BAR BB| Open rates'!BJ18*0.85*0.9</f>
        <v>21343.5</v>
      </c>
      <c r="BK18" s="257">
        <f>'BAR BB| Open rates'!BK18*0.85*0.9</f>
        <v>20578.5</v>
      </c>
      <c r="BL18" s="257">
        <f>'BAR BB| Open rates'!BL18*0.85*0.9</f>
        <v>21343.5</v>
      </c>
      <c r="BM18" s="257">
        <f>'BAR BB| Open rates'!BM18*0.85*0.9</f>
        <v>20578.5</v>
      </c>
      <c r="BN18" s="257">
        <f>'BAR BB| Open rates'!BN18*0.85*0.9</f>
        <v>21343.5</v>
      </c>
      <c r="BO18" s="257">
        <f>'BAR BB| Open rates'!BO18*0.85*0.9</f>
        <v>24174</v>
      </c>
      <c r="BP18" s="257">
        <f>'BAR BB| Open rates'!BP18*0.85*0.9</f>
        <v>25857</v>
      </c>
    </row>
    <row r="19" spans="1:68" s="36" customFormat="1" ht="12" customHeight="1" x14ac:dyDescent="0.2">
      <c r="A19" s="237">
        <v>2</v>
      </c>
      <c r="B19" s="257">
        <f>'BAR BB| Open rates'!B19*0.85*0.9</f>
        <v>23638.5</v>
      </c>
      <c r="C19" s="257">
        <f>'BAR BB| Open rates'!C19*0.85*0.9</f>
        <v>22873.5</v>
      </c>
      <c r="D19" s="257">
        <f>'BAR BB| Open rates'!D19*0.85*0.9</f>
        <v>23638.5</v>
      </c>
      <c r="E19" s="257">
        <f>'BAR BB| Open rates'!E19*0.85*0.9</f>
        <v>22873.5</v>
      </c>
      <c r="F19" s="257">
        <f>'BAR BB| Open rates'!F19*0.85*0.9</f>
        <v>25704</v>
      </c>
      <c r="G19" s="257">
        <f>'BAR BB| Open rates'!G19*0.85*0.9</f>
        <v>23638.5</v>
      </c>
      <c r="H19" s="257">
        <f>'BAR BB| Open rates'!H19*0.85*0.9</f>
        <v>27387</v>
      </c>
      <c r="I19" s="257">
        <f>'BAR BB| Open rates'!I19*0.85*0.9</f>
        <v>32665.5</v>
      </c>
      <c r="J19" s="257">
        <f>'BAR BB| Open rates'!J19*0.85*0.9</f>
        <v>47277</v>
      </c>
      <c r="K19" s="257">
        <f>'BAR BB| Open rates'!K19*0.85*0.9</f>
        <v>29452.5</v>
      </c>
      <c r="L19" s="257">
        <f>'BAR BB| Open rates'!L19*0.85*0.9</f>
        <v>31135.5</v>
      </c>
      <c r="M19" s="257">
        <f>'BAR BB| Open rates'!M19*0.85*0.9</f>
        <v>29452.5</v>
      </c>
      <c r="N19" s="257">
        <f>'BAR BB| Open rates'!N19*0.85*0.9</f>
        <v>32665.5</v>
      </c>
      <c r="O19" s="257">
        <f>'BAR BB| Open rates'!O19*0.85*0.9</f>
        <v>34195.5</v>
      </c>
      <c r="P19" s="257">
        <f>'BAR BB| Open rates'!P19*0.85*0.9</f>
        <v>32665.5</v>
      </c>
      <c r="Q19" s="257">
        <f>'BAR BB| Open rates'!Q19*0.85*0.9</f>
        <v>34195.5</v>
      </c>
      <c r="R19" s="257">
        <f>'BAR BB| Open rates'!R19*0.85*0.9</f>
        <v>32665.5</v>
      </c>
      <c r="S19" s="257">
        <f>'BAR BB| Open rates'!S19*0.85*0.9</f>
        <v>34195.5</v>
      </c>
      <c r="T19" s="257">
        <f>'BAR BB| Open rates'!T19*0.85*0.9</f>
        <v>32665.5</v>
      </c>
      <c r="U19" s="257">
        <f>'BAR BB| Open rates'!U19*0.85*0.9</f>
        <v>34195.5</v>
      </c>
      <c r="V19" s="257">
        <f>'BAR BB| Open rates'!V19*0.85*0.9</f>
        <v>32665.5</v>
      </c>
      <c r="W19" s="257">
        <f>'BAR BB| Open rates'!W19*0.85*0.9</f>
        <v>34195.5</v>
      </c>
      <c r="X19" s="257">
        <f>'BAR BB| Open rates'!X19*0.85*0.9</f>
        <v>32665.5</v>
      </c>
      <c r="Y19" s="257">
        <f>'BAR BB| Open rates'!Y19*0.85*0.9</f>
        <v>34195.5</v>
      </c>
      <c r="Z19" s="257">
        <f>'BAR BB| Open rates'!Z19*0.85*0.9</f>
        <v>32665.5</v>
      </c>
      <c r="AA19" s="257">
        <f>'BAR BB| Open rates'!AA19*0.85*0.9</f>
        <v>34195.5</v>
      </c>
      <c r="AB19" s="257">
        <f>'BAR BB| Open rates'!AB19*0.85*0.9</f>
        <v>32665.5</v>
      </c>
      <c r="AC19" s="257">
        <f>'BAR BB| Open rates'!AC19*0.85*0.9</f>
        <v>34195.5</v>
      </c>
      <c r="AD19" s="257">
        <f>'BAR BB| Open rates'!AD19*0.85*0.9</f>
        <v>29452.5</v>
      </c>
      <c r="AE19" s="257">
        <f>'BAR BB| Open rates'!AE19*0.85*0.9</f>
        <v>31135.5</v>
      </c>
      <c r="AF19" s="257">
        <f>'BAR BB| Open rates'!AF19*0.85*0.9</f>
        <v>29452.5</v>
      </c>
      <c r="AG19" s="257">
        <f>'BAR BB| Open rates'!AG19*0.85*0.9</f>
        <v>31135.5</v>
      </c>
      <c r="AH19" s="257">
        <f>'BAR BB| Open rates'!AH19*0.85*0.9</f>
        <v>31135.5</v>
      </c>
      <c r="AI19" s="257">
        <f>'BAR BB| Open rates'!AI19*0.85*0.9</f>
        <v>29452.5</v>
      </c>
      <c r="AJ19" s="257">
        <f>'BAR BB| Open rates'!AJ19*0.85*0.9</f>
        <v>31135.5</v>
      </c>
      <c r="AK19" s="257">
        <f>'BAR BB| Open rates'!AK19*0.85*0.9</f>
        <v>29452.5</v>
      </c>
      <c r="AL19" s="257">
        <f>'BAR BB| Open rates'!AL19*0.85*0.9</f>
        <v>31135.5</v>
      </c>
      <c r="AM19" s="257">
        <f>'BAR BB| Open rates'!AM19*0.85*0.9</f>
        <v>29452.5</v>
      </c>
      <c r="AN19" s="257">
        <f>'BAR BB| Open rates'!AN19*0.85*0.9</f>
        <v>31135.5</v>
      </c>
      <c r="AO19" s="257">
        <f>'BAR BB| Open rates'!AO19*0.85*0.9</f>
        <v>29452.5</v>
      </c>
      <c r="AP19" s="257">
        <f>'BAR BB| Open rates'!AP19*0.85*0.9</f>
        <v>26698.5</v>
      </c>
      <c r="AQ19" s="257">
        <f>'BAR BB| Open rates'!AQ19*0.85*0.9</f>
        <v>25168.5</v>
      </c>
      <c r="AR19" s="257">
        <f>'BAR BB| Open rates'!AR19*0.85*0.9</f>
        <v>26698.5</v>
      </c>
      <c r="AS19" s="257">
        <f>'BAR BB| Open rates'!AS19*0.85*0.9</f>
        <v>25168.5</v>
      </c>
      <c r="AT19" s="257">
        <f>'BAR BB| Open rates'!AT19*0.85*0.9</f>
        <v>26698.5</v>
      </c>
      <c r="AU19" s="257">
        <f>'BAR BB| Open rates'!AU19*0.85*0.9</f>
        <v>25168.5</v>
      </c>
      <c r="AV19" s="257">
        <f>'BAR BB| Open rates'!AV19*0.85*0.9</f>
        <v>26698.5</v>
      </c>
      <c r="AW19" s="257">
        <f>'BAR BB| Open rates'!AW19*0.85*0.9</f>
        <v>25168.5</v>
      </c>
      <c r="AX19" s="257">
        <f>'BAR BB| Open rates'!AX19*0.85*0.9</f>
        <v>26698.5</v>
      </c>
      <c r="AY19" s="257">
        <f>'BAR BB| Open rates'!AY19*0.85*0.9</f>
        <v>27999</v>
      </c>
      <c r="AZ19" s="257">
        <f>'BAR BB| Open rates'!AZ19*0.85*0.9</f>
        <v>29682</v>
      </c>
      <c r="BA19" s="257">
        <f>'BAR BB| Open rates'!BA19*0.85*0.9</f>
        <v>24403.5</v>
      </c>
      <c r="BB19" s="257">
        <f>'BAR BB| Open rates'!BB19*0.85*0.9</f>
        <v>22873.5</v>
      </c>
      <c r="BC19" s="257">
        <f>'BAR BB| Open rates'!BC19*0.85*0.9</f>
        <v>23638.5</v>
      </c>
      <c r="BD19" s="257">
        <f>'BAR BB| Open rates'!BD19*0.85*0.9</f>
        <v>22873.5</v>
      </c>
      <c r="BE19" s="257">
        <f>'BAR BB| Open rates'!BE19*0.85*0.9</f>
        <v>23638.5</v>
      </c>
      <c r="BF19" s="257">
        <f>'BAR BB| Open rates'!BF19*0.85*0.9</f>
        <v>22873.5</v>
      </c>
      <c r="BG19" s="257">
        <f>'BAR BB| Open rates'!BG19*0.85*0.9</f>
        <v>23638.5</v>
      </c>
      <c r="BH19" s="257">
        <f>'BAR BB| Open rates'!BH19*0.85*0.9</f>
        <v>22873.5</v>
      </c>
      <c r="BI19" s="257">
        <f>'BAR BB| Open rates'!BI19*0.85*0.9</f>
        <v>22873.5</v>
      </c>
      <c r="BJ19" s="257">
        <f>'BAR BB| Open rates'!BJ19*0.85*0.9</f>
        <v>23638.5</v>
      </c>
      <c r="BK19" s="257">
        <f>'BAR BB| Open rates'!BK19*0.85*0.9</f>
        <v>22873.5</v>
      </c>
      <c r="BL19" s="257">
        <f>'BAR BB| Open rates'!BL19*0.85*0.9</f>
        <v>23638.5</v>
      </c>
      <c r="BM19" s="257">
        <f>'BAR BB| Open rates'!BM19*0.85*0.9</f>
        <v>22873.5</v>
      </c>
      <c r="BN19" s="257">
        <f>'BAR BB| Open rates'!BN19*0.85*0.9</f>
        <v>23638.5</v>
      </c>
      <c r="BO19" s="257">
        <f>'BAR BB| Open rates'!BO19*0.85*0.9</f>
        <v>26469</v>
      </c>
      <c r="BP19" s="257">
        <f>'BAR BB| Open rates'!BP19*0.85*0.9</f>
        <v>28152</v>
      </c>
    </row>
    <row r="20" spans="1:68" s="36" customFormat="1" ht="12" customHeight="1" x14ac:dyDescent="0.2">
      <c r="A20" s="236" t="s">
        <v>179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row>
    <row r="21" spans="1:68" s="36" customFormat="1" ht="12" customHeight="1" x14ac:dyDescent="0.2">
      <c r="A21" s="237">
        <v>1</v>
      </c>
      <c r="B21" s="257">
        <f>'BAR BB| Open rates'!B21*0.85*0.9</f>
        <v>21726</v>
      </c>
      <c r="C21" s="257">
        <f>'BAR BB| Open rates'!C21*0.85*0.9</f>
        <v>20961</v>
      </c>
      <c r="D21" s="257">
        <f>'BAR BB| Open rates'!D21*0.85*0.9</f>
        <v>21726</v>
      </c>
      <c r="E21" s="257">
        <f>'BAR BB| Open rates'!E21*0.85*0.9</f>
        <v>20961</v>
      </c>
      <c r="F21" s="257">
        <f>'BAR BB| Open rates'!F21*0.85*0.9</f>
        <v>23791.5</v>
      </c>
      <c r="G21" s="257">
        <f>'BAR BB| Open rates'!G21*0.85*0.9</f>
        <v>21726</v>
      </c>
      <c r="H21" s="257">
        <f>'BAR BB| Open rates'!H21*0.85*0.9</f>
        <v>25857</v>
      </c>
      <c r="I21" s="257">
        <f>'BAR BB| Open rates'!I21*0.85*0.9</f>
        <v>31135.5</v>
      </c>
      <c r="J21" s="257">
        <f>'BAR BB| Open rates'!J21*0.85*0.9</f>
        <v>45747</v>
      </c>
      <c r="K21" s="257">
        <f>'BAR BB| Open rates'!K21*0.85*0.9</f>
        <v>27922.5</v>
      </c>
      <c r="L21" s="257">
        <f>'BAR BB| Open rates'!L21*0.85*0.9</f>
        <v>29605.5</v>
      </c>
      <c r="M21" s="257">
        <f>'BAR BB| Open rates'!M21*0.85*0.9</f>
        <v>27922.5</v>
      </c>
      <c r="N21" s="257">
        <f>'BAR BB| Open rates'!N21*0.85*0.9</f>
        <v>31135.5</v>
      </c>
      <c r="O21" s="257">
        <f>'BAR BB| Open rates'!O21*0.85*0.9</f>
        <v>32665.5</v>
      </c>
      <c r="P21" s="257">
        <f>'BAR BB| Open rates'!P21*0.85*0.9</f>
        <v>31135.5</v>
      </c>
      <c r="Q21" s="257">
        <f>'BAR BB| Open rates'!Q21*0.85*0.9</f>
        <v>32665.5</v>
      </c>
      <c r="R21" s="257">
        <f>'BAR BB| Open rates'!R21*0.85*0.9</f>
        <v>31135.5</v>
      </c>
      <c r="S21" s="257">
        <f>'BAR BB| Open rates'!S21*0.85*0.9</f>
        <v>32665.5</v>
      </c>
      <c r="T21" s="257">
        <f>'BAR BB| Open rates'!T21*0.85*0.9</f>
        <v>31135.5</v>
      </c>
      <c r="U21" s="257">
        <f>'BAR BB| Open rates'!U21*0.85*0.9</f>
        <v>32665.5</v>
      </c>
      <c r="V21" s="257">
        <f>'BAR BB| Open rates'!V21*0.85*0.9</f>
        <v>31135.5</v>
      </c>
      <c r="W21" s="257">
        <f>'BAR BB| Open rates'!W21*0.85*0.9</f>
        <v>32665.5</v>
      </c>
      <c r="X21" s="257">
        <f>'BAR BB| Open rates'!X21*0.85*0.9</f>
        <v>31135.5</v>
      </c>
      <c r="Y21" s="257">
        <f>'BAR BB| Open rates'!Y21*0.85*0.9</f>
        <v>32665.5</v>
      </c>
      <c r="Z21" s="257">
        <f>'BAR BB| Open rates'!Z21*0.85*0.9</f>
        <v>31135.5</v>
      </c>
      <c r="AA21" s="257">
        <f>'BAR BB| Open rates'!AA21*0.85*0.9</f>
        <v>32665.5</v>
      </c>
      <c r="AB21" s="257">
        <f>'BAR BB| Open rates'!AB21*0.85*0.9</f>
        <v>31135.5</v>
      </c>
      <c r="AC21" s="257">
        <f>'BAR BB| Open rates'!AC21*0.85*0.9</f>
        <v>32665.5</v>
      </c>
      <c r="AD21" s="257">
        <f>'BAR BB| Open rates'!AD21*0.85*0.9</f>
        <v>27922.5</v>
      </c>
      <c r="AE21" s="257">
        <f>'BAR BB| Open rates'!AE21*0.85*0.9</f>
        <v>29605.5</v>
      </c>
      <c r="AF21" s="257">
        <f>'BAR BB| Open rates'!AF21*0.85*0.9</f>
        <v>27922.5</v>
      </c>
      <c r="AG21" s="257">
        <f>'BAR BB| Open rates'!AG21*0.85*0.9</f>
        <v>29605.5</v>
      </c>
      <c r="AH21" s="257">
        <f>'BAR BB| Open rates'!AH21*0.85*0.9</f>
        <v>29605.5</v>
      </c>
      <c r="AI21" s="257">
        <f>'BAR BB| Open rates'!AI21*0.85*0.9</f>
        <v>27922.5</v>
      </c>
      <c r="AJ21" s="257">
        <f>'BAR BB| Open rates'!AJ21*0.85*0.9</f>
        <v>29605.5</v>
      </c>
      <c r="AK21" s="257">
        <f>'BAR BB| Open rates'!AK21*0.85*0.9</f>
        <v>27922.5</v>
      </c>
      <c r="AL21" s="257">
        <f>'BAR BB| Open rates'!AL21*0.85*0.9</f>
        <v>29605.5</v>
      </c>
      <c r="AM21" s="257">
        <f>'BAR BB| Open rates'!AM21*0.85*0.9</f>
        <v>27922.5</v>
      </c>
      <c r="AN21" s="257">
        <f>'BAR BB| Open rates'!AN21*0.85*0.9</f>
        <v>29605.5</v>
      </c>
      <c r="AO21" s="257">
        <f>'BAR BB| Open rates'!AO21*0.85*0.9</f>
        <v>27922.5</v>
      </c>
      <c r="AP21" s="257">
        <f>'BAR BB| Open rates'!AP21*0.85*0.9</f>
        <v>24786</v>
      </c>
      <c r="AQ21" s="257">
        <f>'BAR BB| Open rates'!AQ21*0.85*0.9</f>
        <v>23256</v>
      </c>
      <c r="AR21" s="257">
        <f>'BAR BB| Open rates'!AR21*0.85*0.9</f>
        <v>24786</v>
      </c>
      <c r="AS21" s="257">
        <f>'BAR BB| Open rates'!AS21*0.85*0.9</f>
        <v>23256</v>
      </c>
      <c r="AT21" s="257">
        <f>'BAR BB| Open rates'!AT21*0.85*0.9</f>
        <v>24786</v>
      </c>
      <c r="AU21" s="257">
        <f>'BAR BB| Open rates'!AU21*0.85*0.9</f>
        <v>23256</v>
      </c>
      <c r="AV21" s="257">
        <f>'BAR BB| Open rates'!AV21*0.85*0.9</f>
        <v>24786</v>
      </c>
      <c r="AW21" s="257">
        <f>'BAR BB| Open rates'!AW21*0.85*0.9</f>
        <v>23256</v>
      </c>
      <c r="AX21" s="257">
        <f>'BAR BB| Open rates'!AX21*0.85*0.9</f>
        <v>24786</v>
      </c>
      <c r="AY21" s="257">
        <f>'BAR BB| Open rates'!AY21*0.85*0.9</f>
        <v>26086.5</v>
      </c>
      <c r="AZ21" s="257">
        <f>'BAR BB| Open rates'!AZ21*0.85*0.9</f>
        <v>27769.5</v>
      </c>
      <c r="BA21" s="257">
        <f>'BAR BB| Open rates'!BA21*0.85*0.9</f>
        <v>22491</v>
      </c>
      <c r="BB21" s="257">
        <f>'BAR BB| Open rates'!BB21*0.85*0.9</f>
        <v>20961</v>
      </c>
      <c r="BC21" s="257">
        <f>'BAR BB| Open rates'!BC21*0.85*0.9</f>
        <v>21726</v>
      </c>
      <c r="BD21" s="257">
        <f>'BAR BB| Open rates'!BD21*0.85*0.9</f>
        <v>20961</v>
      </c>
      <c r="BE21" s="257">
        <f>'BAR BB| Open rates'!BE21*0.85*0.9</f>
        <v>21726</v>
      </c>
      <c r="BF21" s="257">
        <f>'BAR BB| Open rates'!BF21*0.85*0.9</f>
        <v>20961</v>
      </c>
      <c r="BG21" s="257">
        <f>'BAR BB| Open rates'!BG21*0.85*0.9</f>
        <v>21726</v>
      </c>
      <c r="BH21" s="257">
        <f>'BAR BB| Open rates'!BH21*0.85*0.9</f>
        <v>20961</v>
      </c>
      <c r="BI21" s="257">
        <f>'BAR BB| Open rates'!BI21*0.85*0.9</f>
        <v>20961</v>
      </c>
      <c r="BJ21" s="257">
        <f>'BAR BB| Open rates'!BJ21*0.85*0.9</f>
        <v>21726</v>
      </c>
      <c r="BK21" s="257">
        <f>'BAR BB| Open rates'!BK21*0.85*0.9</f>
        <v>20961</v>
      </c>
      <c r="BL21" s="257">
        <f>'BAR BB| Open rates'!BL21*0.85*0.9</f>
        <v>21726</v>
      </c>
      <c r="BM21" s="257">
        <f>'BAR BB| Open rates'!BM21*0.85*0.9</f>
        <v>20961</v>
      </c>
      <c r="BN21" s="257">
        <f>'BAR BB| Open rates'!BN21*0.85*0.9</f>
        <v>21726</v>
      </c>
      <c r="BO21" s="257">
        <f>'BAR BB| Open rates'!BO21*0.85*0.9</f>
        <v>24556.5</v>
      </c>
      <c r="BP21" s="257">
        <f>'BAR BB| Open rates'!BP21*0.85*0.9</f>
        <v>26239.5</v>
      </c>
    </row>
    <row r="22" spans="1:68" s="36" customFormat="1" ht="12" customHeight="1" x14ac:dyDescent="0.2">
      <c r="A22" s="237">
        <v>2</v>
      </c>
      <c r="B22" s="257">
        <f>'BAR BB| Open rates'!B22*0.85*0.9</f>
        <v>24021</v>
      </c>
      <c r="C22" s="257">
        <f>'BAR BB| Open rates'!C22*0.85*0.9</f>
        <v>23256</v>
      </c>
      <c r="D22" s="257">
        <f>'BAR BB| Open rates'!D22*0.85*0.9</f>
        <v>24021</v>
      </c>
      <c r="E22" s="257">
        <f>'BAR BB| Open rates'!E22*0.85*0.9</f>
        <v>23256</v>
      </c>
      <c r="F22" s="257">
        <f>'BAR BB| Open rates'!F22*0.85*0.9</f>
        <v>26086.5</v>
      </c>
      <c r="G22" s="257">
        <f>'BAR BB| Open rates'!G22*0.85*0.9</f>
        <v>24021</v>
      </c>
      <c r="H22" s="257">
        <f>'BAR BB| Open rates'!H22*0.85*0.9</f>
        <v>28152</v>
      </c>
      <c r="I22" s="257">
        <f>'BAR BB| Open rates'!I22*0.85*0.9</f>
        <v>33430.5</v>
      </c>
      <c r="J22" s="257">
        <f>'BAR BB| Open rates'!J22*0.85*0.9</f>
        <v>48042</v>
      </c>
      <c r="K22" s="257">
        <f>'BAR BB| Open rates'!K22*0.85*0.9</f>
        <v>30217.5</v>
      </c>
      <c r="L22" s="257">
        <f>'BAR BB| Open rates'!L22*0.85*0.9</f>
        <v>31900.5</v>
      </c>
      <c r="M22" s="257">
        <f>'BAR BB| Open rates'!M22*0.85*0.9</f>
        <v>30217.5</v>
      </c>
      <c r="N22" s="257">
        <f>'BAR BB| Open rates'!N22*0.85*0.9</f>
        <v>33430.5</v>
      </c>
      <c r="O22" s="257">
        <f>'BAR BB| Open rates'!O22*0.85*0.9</f>
        <v>34960.5</v>
      </c>
      <c r="P22" s="257">
        <f>'BAR BB| Open rates'!P22*0.85*0.9</f>
        <v>33430.5</v>
      </c>
      <c r="Q22" s="257">
        <f>'BAR BB| Open rates'!Q22*0.85*0.9</f>
        <v>34960.5</v>
      </c>
      <c r="R22" s="257">
        <f>'BAR BB| Open rates'!R22*0.85*0.9</f>
        <v>33430.5</v>
      </c>
      <c r="S22" s="257">
        <f>'BAR BB| Open rates'!S22*0.85*0.9</f>
        <v>34960.5</v>
      </c>
      <c r="T22" s="257">
        <f>'BAR BB| Open rates'!T22*0.85*0.9</f>
        <v>33430.5</v>
      </c>
      <c r="U22" s="257">
        <f>'BAR BB| Open rates'!U22*0.85*0.9</f>
        <v>34960.5</v>
      </c>
      <c r="V22" s="257">
        <f>'BAR BB| Open rates'!V22*0.85*0.9</f>
        <v>33430.5</v>
      </c>
      <c r="W22" s="257">
        <f>'BAR BB| Open rates'!W22*0.85*0.9</f>
        <v>34960.5</v>
      </c>
      <c r="X22" s="257">
        <f>'BAR BB| Open rates'!X22*0.85*0.9</f>
        <v>33430.5</v>
      </c>
      <c r="Y22" s="257">
        <f>'BAR BB| Open rates'!Y22*0.85*0.9</f>
        <v>34960.5</v>
      </c>
      <c r="Z22" s="257">
        <f>'BAR BB| Open rates'!Z22*0.85*0.9</f>
        <v>33430.5</v>
      </c>
      <c r="AA22" s="257">
        <f>'BAR BB| Open rates'!AA22*0.85*0.9</f>
        <v>34960.5</v>
      </c>
      <c r="AB22" s="257">
        <f>'BAR BB| Open rates'!AB22*0.85*0.9</f>
        <v>33430.5</v>
      </c>
      <c r="AC22" s="257">
        <f>'BAR BB| Open rates'!AC22*0.85*0.9</f>
        <v>34960.5</v>
      </c>
      <c r="AD22" s="257">
        <f>'BAR BB| Open rates'!AD22*0.85*0.9</f>
        <v>30217.5</v>
      </c>
      <c r="AE22" s="257">
        <f>'BAR BB| Open rates'!AE22*0.85*0.9</f>
        <v>31900.5</v>
      </c>
      <c r="AF22" s="257">
        <f>'BAR BB| Open rates'!AF22*0.85*0.9</f>
        <v>30217.5</v>
      </c>
      <c r="AG22" s="257">
        <f>'BAR BB| Open rates'!AG22*0.85*0.9</f>
        <v>31900.5</v>
      </c>
      <c r="AH22" s="257">
        <f>'BAR BB| Open rates'!AH22*0.85*0.9</f>
        <v>31900.5</v>
      </c>
      <c r="AI22" s="257">
        <f>'BAR BB| Open rates'!AI22*0.85*0.9</f>
        <v>30217.5</v>
      </c>
      <c r="AJ22" s="257">
        <f>'BAR BB| Open rates'!AJ22*0.85*0.9</f>
        <v>31900.5</v>
      </c>
      <c r="AK22" s="257">
        <f>'BAR BB| Open rates'!AK22*0.85*0.9</f>
        <v>30217.5</v>
      </c>
      <c r="AL22" s="257">
        <f>'BAR BB| Open rates'!AL22*0.85*0.9</f>
        <v>31900.5</v>
      </c>
      <c r="AM22" s="257">
        <f>'BAR BB| Open rates'!AM22*0.85*0.9</f>
        <v>30217.5</v>
      </c>
      <c r="AN22" s="257">
        <f>'BAR BB| Open rates'!AN22*0.85*0.9</f>
        <v>31900.5</v>
      </c>
      <c r="AO22" s="257">
        <f>'BAR BB| Open rates'!AO22*0.85*0.9</f>
        <v>30217.5</v>
      </c>
      <c r="AP22" s="257">
        <f>'BAR BB| Open rates'!AP22*0.85*0.9</f>
        <v>27081</v>
      </c>
      <c r="AQ22" s="257">
        <f>'BAR BB| Open rates'!AQ22*0.85*0.9</f>
        <v>25551</v>
      </c>
      <c r="AR22" s="257">
        <f>'BAR BB| Open rates'!AR22*0.85*0.9</f>
        <v>27081</v>
      </c>
      <c r="AS22" s="257">
        <f>'BAR BB| Open rates'!AS22*0.85*0.9</f>
        <v>25551</v>
      </c>
      <c r="AT22" s="257">
        <f>'BAR BB| Open rates'!AT22*0.85*0.9</f>
        <v>27081</v>
      </c>
      <c r="AU22" s="257">
        <f>'BAR BB| Open rates'!AU22*0.85*0.9</f>
        <v>25551</v>
      </c>
      <c r="AV22" s="257">
        <f>'BAR BB| Open rates'!AV22*0.85*0.9</f>
        <v>27081</v>
      </c>
      <c r="AW22" s="257">
        <f>'BAR BB| Open rates'!AW22*0.85*0.9</f>
        <v>25551</v>
      </c>
      <c r="AX22" s="257">
        <f>'BAR BB| Open rates'!AX22*0.85*0.9</f>
        <v>27081</v>
      </c>
      <c r="AY22" s="257">
        <f>'BAR BB| Open rates'!AY22*0.85*0.9</f>
        <v>28381.5</v>
      </c>
      <c r="AZ22" s="257">
        <f>'BAR BB| Open rates'!AZ22*0.85*0.9</f>
        <v>30064.5</v>
      </c>
      <c r="BA22" s="257">
        <f>'BAR BB| Open rates'!BA22*0.85*0.9</f>
        <v>24786</v>
      </c>
      <c r="BB22" s="257">
        <f>'BAR BB| Open rates'!BB22*0.85*0.9</f>
        <v>23256</v>
      </c>
      <c r="BC22" s="257">
        <f>'BAR BB| Open rates'!BC22*0.85*0.9</f>
        <v>24021</v>
      </c>
      <c r="BD22" s="257">
        <f>'BAR BB| Open rates'!BD22*0.85*0.9</f>
        <v>23256</v>
      </c>
      <c r="BE22" s="257">
        <f>'BAR BB| Open rates'!BE22*0.85*0.9</f>
        <v>24021</v>
      </c>
      <c r="BF22" s="257">
        <f>'BAR BB| Open rates'!BF22*0.85*0.9</f>
        <v>23256</v>
      </c>
      <c r="BG22" s="257">
        <f>'BAR BB| Open rates'!BG22*0.85*0.9</f>
        <v>24021</v>
      </c>
      <c r="BH22" s="257">
        <f>'BAR BB| Open rates'!BH22*0.85*0.9</f>
        <v>23256</v>
      </c>
      <c r="BI22" s="257">
        <f>'BAR BB| Open rates'!BI22*0.85*0.9</f>
        <v>23256</v>
      </c>
      <c r="BJ22" s="257">
        <f>'BAR BB| Open rates'!BJ22*0.85*0.9</f>
        <v>24021</v>
      </c>
      <c r="BK22" s="257">
        <f>'BAR BB| Open rates'!BK22*0.85*0.9</f>
        <v>23256</v>
      </c>
      <c r="BL22" s="257">
        <f>'BAR BB| Open rates'!BL22*0.85*0.9</f>
        <v>24021</v>
      </c>
      <c r="BM22" s="257">
        <f>'BAR BB| Open rates'!BM22*0.85*0.9</f>
        <v>23256</v>
      </c>
      <c r="BN22" s="257">
        <f>'BAR BB| Open rates'!BN22*0.85*0.9</f>
        <v>24021</v>
      </c>
      <c r="BO22" s="257">
        <f>'BAR BB| Open rates'!BO22*0.85*0.9</f>
        <v>26851.5</v>
      </c>
      <c r="BP22" s="257">
        <f>'BAR BB| Open rates'!BP22*0.85*0.9</f>
        <v>28534.5</v>
      </c>
    </row>
    <row r="23" spans="1:68" s="36" customFormat="1" ht="12" customHeight="1" x14ac:dyDescent="0.2">
      <c r="A23" s="236" t="s">
        <v>180</v>
      </c>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row>
    <row r="24" spans="1:68" s="36" customFormat="1" ht="12" customHeight="1" x14ac:dyDescent="0.2">
      <c r="A24" s="237">
        <v>1</v>
      </c>
      <c r="B24" s="257">
        <f>'BAR BB| Open rates'!B24*0.85*0.9</f>
        <v>28152</v>
      </c>
      <c r="C24" s="257">
        <f>'BAR BB| Open rates'!C24*0.85*0.9</f>
        <v>27387</v>
      </c>
      <c r="D24" s="257">
        <f>'BAR BB| Open rates'!D24*0.85*0.9</f>
        <v>28152</v>
      </c>
      <c r="E24" s="257">
        <f>'BAR BB| Open rates'!E24*0.85*0.9</f>
        <v>27387</v>
      </c>
      <c r="F24" s="257">
        <f>'BAR BB| Open rates'!F24*0.85*0.9</f>
        <v>30217.5</v>
      </c>
      <c r="G24" s="257">
        <f>'BAR BB| Open rates'!G24*0.85*0.9</f>
        <v>28152</v>
      </c>
      <c r="H24" s="257">
        <f>'BAR BB| Open rates'!H24*0.85*0.9</f>
        <v>34272</v>
      </c>
      <c r="I24" s="257">
        <f>'BAR BB| Open rates'!I24*0.85*0.9</f>
        <v>39550.5</v>
      </c>
      <c r="J24" s="257">
        <f>'BAR BB| Open rates'!J24*0.85*0.9</f>
        <v>54162</v>
      </c>
      <c r="K24" s="257">
        <f>'BAR BB| Open rates'!K24*0.85*0.9</f>
        <v>36337.5</v>
      </c>
      <c r="L24" s="257">
        <f>'BAR BB| Open rates'!L24*0.85*0.9</f>
        <v>38020.5</v>
      </c>
      <c r="M24" s="257">
        <f>'BAR BB| Open rates'!M24*0.85*0.9</f>
        <v>36337.5</v>
      </c>
      <c r="N24" s="257">
        <f>'BAR BB| Open rates'!N24*0.85*0.9</f>
        <v>39550.5</v>
      </c>
      <c r="O24" s="257">
        <f>'BAR BB| Open rates'!O24*0.85*0.9</f>
        <v>41080.5</v>
      </c>
      <c r="P24" s="257">
        <f>'BAR BB| Open rates'!P24*0.85*0.9</f>
        <v>39550.5</v>
      </c>
      <c r="Q24" s="257">
        <f>'BAR BB| Open rates'!Q24*0.85*0.9</f>
        <v>41080.5</v>
      </c>
      <c r="R24" s="257">
        <f>'BAR BB| Open rates'!R24*0.85*0.9</f>
        <v>39550.5</v>
      </c>
      <c r="S24" s="257">
        <f>'BAR BB| Open rates'!S24*0.85*0.9</f>
        <v>41080.5</v>
      </c>
      <c r="T24" s="257">
        <f>'BAR BB| Open rates'!T24*0.85*0.9</f>
        <v>39550.5</v>
      </c>
      <c r="U24" s="257">
        <f>'BAR BB| Open rates'!U24*0.85*0.9</f>
        <v>41080.5</v>
      </c>
      <c r="V24" s="257">
        <f>'BAR BB| Open rates'!V24*0.85*0.9</f>
        <v>39550.5</v>
      </c>
      <c r="W24" s="257">
        <f>'BAR BB| Open rates'!W24*0.85*0.9</f>
        <v>41080.5</v>
      </c>
      <c r="X24" s="257">
        <f>'BAR BB| Open rates'!X24*0.85*0.9</f>
        <v>39550.5</v>
      </c>
      <c r="Y24" s="257">
        <f>'BAR BB| Open rates'!Y24*0.85*0.9</f>
        <v>41080.5</v>
      </c>
      <c r="Z24" s="257">
        <f>'BAR BB| Open rates'!Z24*0.85*0.9</f>
        <v>39550.5</v>
      </c>
      <c r="AA24" s="257">
        <f>'BAR BB| Open rates'!AA24*0.85*0.9</f>
        <v>41080.5</v>
      </c>
      <c r="AB24" s="257">
        <f>'BAR BB| Open rates'!AB24*0.85*0.9</f>
        <v>39550.5</v>
      </c>
      <c r="AC24" s="257">
        <f>'BAR BB| Open rates'!AC24*0.85*0.9</f>
        <v>41080.5</v>
      </c>
      <c r="AD24" s="257">
        <f>'BAR BB| Open rates'!AD24*0.85*0.9</f>
        <v>36337.5</v>
      </c>
      <c r="AE24" s="257">
        <f>'BAR BB| Open rates'!AE24*0.85*0.9</f>
        <v>38020.5</v>
      </c>
      <c r="AF24" s="257">
        <f>'BAR BB| Open rates'!AF24*0.85*0.9</f>
        <v>36337.5</v>
      </c>
      <c r="AG24" s="257">
        <f>'BAR BB| Open rates'!AG24*0.85*0.9</f>
        <v>33430.5</v>
      </c>
      <c r="AH24" s="257">
        <f>'BAR BB| Open rates'!AH24*0.85*0.9</f>
        <v>33430.5</v>
      </c>
      <c r="AI24" s="257">
        <f>'BAR BB| Open rates'!AI24*0.85*0.9</f>
        <v>31747.5</v>
      </c>
      <c r="AJ24" s="257">
        <f>'BAR BB| Open rates'!AJ24*0.85*0.9</f>
        <v>33430.5</v>
      </c>
      <c r="AK24" s="257">
        <f>'BAR BB| Open rates'!AK24*0.85*0.9</f>
        <v>31747.5</v>
      </c>
      <c r="AL24" s="257">
        <f>'BAR BB| Open rates'!AL24*0.85*0.9</f>
        <v>33430.5</v>
      </c>
      <c r="AM24" s="257">
        <f>'BAR BB| Open rates'!AM24*0.85*0.9</f>
        <v>31747.5</v>
      </c>
      <c r="AN24" s="257">
        <f>'BAR BB| Open rates'!AN24*0.85*0.9</f>
        <v>33430.5</v>
      </c>
      <c r="AO24" s="257">
        <f>'BAR BB| Open rates'!AO24*0.85*0.9</f>
        <v>31747.5</v>
      </c>
      <c r="AP24" s="257">
        <f>'BAR BB| Open rates'!AP24*0.85*0.9</f>
        <v>30447</v>
      </c>
      <c r="AQ24" s="257">
        <f>'BAR BB| Open rates'!AQ24*0.85*0.9</f>
        <v>28917</v>
      </c>
      <c r="AR24" s="257">
        <f>'BAR BB| Open rates'!AR24*0.85*0.9</f>
        <v>30447</v>
      </c>
      <c r="AS24" s="257">
        <f>'BAR BB| Open rates'!AS24*0.85*0.9</f>
        <v>28917</v>
      </c>
      <c r="AT24" s="257">
        <f>'BAR BB| Open rates'!AT24*0.85*0.9</f>
        <v>30447</v>
      </c>
      <c r="AU24" s="257">
        <f>'BAR BB| Open rates'!AU24*0.85*0.9</f>
        <v>28917</v>
      </c>
      <c r="AV24" s="257">
        <f>'BAR BB| Open rates'!AV24*0.85*0.9</f>
        <v>30447</v>
      </c>
      <c r="AW24" s="257">
        <f>'BAR BB| Open rates'!AW24*0.85*0.9</f>
        <v>28917</v>
      </c>
      <c r="AX24" s="257">
        <f>'BAR BB| Open rates'!AX24*0.85*0.9</f>
        <v>30447</v>
      </c>
      <c r="AY24" s="257">
        <f>'BAR BB| Open rates'!AY24*0.85*0.9</f>
        <v>31747.5</v>
      </c>
      <c r="AZ24" s="257">
        <f>'BAR BB| Open rates'!AZ24*0.85*0.9</f>
        <v>33430.5</v>
      </c>
      <c r="BA24" s="257">
        <f>'BAR BB| Open rates'!BA24*0.85*0.9</f>
        <v>28152</v>
      </c>
      <c r="BB24" s="257">
        <f>'BAR BB| Open rates'!BB24*0.85*0.9</f>
        <v>26622</v>
      </c>
      <c r="BC24" s="257">
        <f>'BAR BB| Open rates'!BC24*0.85*0.9</f>
        <v>27387</v>
      </c>
      <c r="BD24" s="257">
        <f>'BAR BB| Open rates'!BD24*0.85*0.9</f>
        <v>26622</v>
      </c>
      <c r="BE24" s="257">
        <f>'BAR BB| Open rates'!BE24*0.85*0.9</f>
        <v>27387</v>
      </c>
      <c r="BF24" s="257">
        <f>'BAR BB| Open rates'!BF24*0.85*0.9</f>
        <v>26622</v>
      </c>
      <c r="BG24" s="257">
        <f>'BAR BB| Open rates'!BG24*0.85*0.9</f>
        <v>27387</v>
      </c>
      <c r="BH24" s="257">
        <f>'BAR BB| Open rates'!BH24*0.85*0.9</f>
        <v>26622</v>
      </c>
      <c r="BI24" s="257">
        <f>'BAR BB| Open rates'!BI24*0.85*0.9</f>
        <v>26622</v>
      </c>
      <c r="BJ24" s="257">
        <f>'BAR BB| Open rates'!BJ24*0.85*0.9</f>
        <v>27387</v>
      </c>
      <c r="BK24" s="257">
        <f>'BAR BB| Open rates'!BK24*0.85*0.9</f>
        <v>26622</v>
      </c>
      <c r="BL24" s="257">
        <f>'BAR BB| Open rates'!BL24*0.85*0.9</f>
        <v>27387</v>
      </c>
      <c r="BM24" s="257">
        <f>'BAR BB| Open rates'!BM24*0.85*0.9</f>
        <v>26622</v>
      </c>
      <c r="BN24" s="257">
        <f>'BAR BB| Open rates'!BN24*0.85*0.9</f>
        <v>27387</v>
      </c>
      <c r="BO24" s="257">
        <f>'BAR BB| Open rates'!BO24*0.85*0.9</f>
        <v>30217.5</v>
      </c>
      <c r="BP24" s="257">
        <f>'BAR BB| Open rates'!BP24*0.85*0.9</f>
        <v>31900.5</v>
      </c>
    </row>
    <row r="25" spans="1:68" s="36" customFormat="1" ht="12" customHeight="1" x14ac:dyDescent="0.2">
      <c r="A25" s="237">
        <v>2</v>
      </c>
      <c r="B25" s="257">
        <f>'BAR BB| Open rates'!B25*0.85*0.9</f>
        <v>30447</v>
      </c>
      <c r="C25" s="257">
        <f>'BAR BB| Open rates'!C25*0.85*0.9</f>
        <v>29682</v>
      </c>
      <c r="D25" s="257">
        <f>'BAR BB| Open rates'!D25*0.85*0.9</f>
        <v>30447</v>
      </c>
      <c r="E25" s="257">
        <f>'BAR BB| Open rates'!E25*0.85*0.9</f>
        <v>29682</v>
      </c>
      <c r="F25" s="257">
        <f>'BAR BB| Open rates'!F25*0.85*0.9</f>
        <v>32512.5</v>
      </c>
      <c r="G25" s="257">
        <f>'BAR BB| Open rates'!G25*0.85*0.9</f>
        <v>30447</v>
      </c>
      <c r="H25" s="257">
        <f>'BAR BB| Open rates'!H25*0.85*0.9</f>
        <v>36567</v>
      </c>
      <c r="I25" s="257">
        <f>'BAR BB| Open rates'!I25*0.85*0.9</f>
        <v>41845.5</v>
      </c>
      <c r="J25" s="257">
        <f>'BAR BB| Open rates'!J25*0.85*0.9</f>
        <v>56457</v>
      </c>
      <c r="K25" s="257">
        <f>'BAR BB| Open rates'!K25*0.85*0.9</f>
        <v>38632.5</v>
      </c>
      <c r="L25" s="257">
        <f>'BAR BB| Open rates'!L25*0.85*0.9</f>
        <v>40315.5</v>
      </c>
      <c r="M25" s="257">
        <f>'BAR BB| Open rates'!M25*0.85*0.9</f>
        <v>38632.5</v>
      </c>
      <c r="N25" s="257">
        <f>'BAR BB| Open rates'!N25*0.85*0.9</f>
        <v>41845.5</v>
      </c>
      <c r="O25" s="257">
        <f>'BAR BB| Open rates'!O25*0.85*0.9</f>
        <v>43375.5</v>
      </c>
      <c r="P25" s="257">
        <f>'BAR BB| Open rates'!P25*0.85*0.9</f>
        <v>41845.5</v>
      </c>
      <c r="Q25" s="257">
        <f>'BAR BB| Open rates'!Q25*0.85*0.9</f>
        <v>43375.5</v>
      </c>
      <c r="R25" s="257">
        <f>'BAR BB| Open rates'!R25*0.85*0.9</f>
        <v>41845.5</v>
      </c>
      <c r="S25" s="257">
        <f>'BAR BB| Open rates'!S25*0.85*0.9</f>
        <v>43375.5</v>
      </c>
      <c r="T25" s="257">
        <f>'BAR BB| Open rates'!T25*0.85*0.9</f>
        <v>41845.5</v>
      </c>
      <c r="U25" s="257">
        <f>'BAR BB| Open rates'!U25*0.85*0.9</f>
        <v>43375.5</v>
      </c>
      <c r="V25" s="257">
        <f>'BAR BB| Open rates'!V25*0.85*0.9</f>
        <v>41845.5</v>
      </c>
      <c r="W25" s="257">
        <f>'BAR BB| Open rates'!W25*0.85*0.9</f>
        <v>43375.5</v>
      </c>
      <c r="X25" s="257">
        <f>'BAR BB| Open rates'!X25*0.85*0.9</f>
        <v>41845.5</v>
      </c>
      <c r="Y25" s="257">
        <f>'BAR BB| Open rates'!Y25*0.85*0.9</f>
        <v>43375.5</v>
      </c>
      <c r="Z25" s="257">
        <f>'BAR BB| Open rates'!Z25*0.85*0.9</f>
        <v>41845.5</v>
      </c>
      <c r="AA25" s="257">
        <f>'BAR BB| Open rates'!AA25*0.85*0.9</f>
        <v>43375.5</v>
      </c>
      <c r="AB25" s="257">
        <f>'BAR BB| Open rates'!AB25*0.85*0.9</f>
        <v>41845.5</v>
      </c>
      <c r="AC25" s="257">
        <f>'BAR BB| Open rates'!AC25*0.85*0.9</f>
        <v>43375.5</v>
      </c>
      <c r="AD25" s="257">
        <f>'BAR BB| Open rates'!AD25*0.85*0.9</f>
        <v>38632.5</v>
      </c>
      <c r="AE25" s="257">
        <f>'BAR BB| Open rates'!AE25*0.85*0.9</f>
        <v>40315.5</v>
      </c>
      <c r="AF25" s="257">
        <f>'BAR BB| Open rates'!AF25*0.85*0.9</f>
        <v>38632.5</v>
      </c>
      <c r="AG25" s="257">
        <f>'BAR BB| Open rates'!AG25*0.85*0.9</f>
        <v>35725.5</v>
      </c>
      <c r="AH25" s="257">
        <f>'BAR BB| Open rates'!AH25*0.85*0.9</f>
        <v>35725.5</v>
      </c>
      <c r="AI25" s="257">
        <f>'BAR BB| Open rates'!AI25*0.85*0.9</f>
        <v>34042.5</v>
      </c>
      <c r="AJ25" s="257">
        <f>'BAR BB| Open rates'!AJ25*0.85*0.9</f>
        <v>35725.5</v>
      </c>
      <c r="AK25" s="257">
        <f>'BAR BB| Open rates'!AK25*0.85*0.9</f>
        <v>34042.5</v>
      </c>
      <c r="AL25" s="257">
        <f>'BAR BB| Open rates'!AL25*0.85*0.9</f>
        <v>35725.5</v>
      </c>
      <c r="AM25" s="257">
        <f>'BAR BB| Open rates'!AM25*0.85*0.9</f>
        <v>34042.5</v>
      </c>
      <c r="AN25" s="257">
        <f>'BAR BB| Open rates'!AN25*0.85*0.9</f>
        <v>35725.5</v>
      </c>
      <c r="AO25" s="257">
        <f>'BAR BB| Open rates'!AO25*0.85*0.9</f>
        <v>34042.5</v>
      </c>
      <c r="AP25" s="257">
        <f>'BAR BB| Open rates'!AP25*0.85*0.9</f>
        <v>32742</v>
      </c>
      <c r="AQ25" s="257">
        <f>'BAR BB| Open rates'!AQ25*0.85*0.9</f>
        <v>31212</v>
      </c>
      <c r="AR25" s="257">
        <f>'BAR BB| Open rates'!AR25*0.85*0.9</f>
        <v>32742</v>
      </c>
      <c r="AS25" s="257">
        <f>'BAR BB| Open rates'!AS25*0.85*0.9</f>
        <v>31212</v>
      </c>
      <c r="AT25" s="257">
        <f>'BAR BB| Open rates'!AT25*0.85*0.9</f>
        <v>32742</v>
      </c>
      <c r="AU25" s="257">
        <f>'BAR BB| Open rates'!AU25*0.85*0.9</f>
        <v>31212</v>
      </c>
      <c r="AV25" s="257">
        <f>'BAR BB| Open rates'!AV25*0.85*0.9</f>
        <v>32742</v>
      </c>
      <c r="AW25" s="257">
        <f>'BAR BB| Open rates'!AW25*0.85*0.9</f>
        <v>31212</v>
      </c>
      <c r="AX25" s="257">
        <f>'BAR BB| Open rates'!AX25*0.85*0.9</f>
        <v>32742</v>
      </c>
      <c r="AY25" s="257">
        <f>'BAR BB| Open rates'!AY25*0.85*0.9</f>
        <v>34042.5</v>
      </c>
      <c r="AZ25" s="257">
        <f>'BAR BB| Open rates'!AZ25*0.85*0.9</f>
        <v>35725.5</v>
      </c>
      <c r="BA25" s="257">
        <f>'BAR BB| Open rates'!BA25*0.85*0.9</f>
        <v>30447</v>
      </c>
      <c r="BB25" s="257">
        <f>'BAR BB| Open rates'!BB25*0.85*0.9</f>
        <v>28917</v>
      </c>
      <c r="BC25" s="257">
        <f>'BAR BB| Open rates'!BC25*0.85*0.9</f>
        <v>29682</v>
      </c>
      <c r="BD25" s="257">
        <f>'BAR BB| Open rates'!BD25*0.85*0.9</f>
        <v>28917</v>
      </c>
      <c r="BE25" s="257">
        <f>'BAR BB| Open rates'!BE25*0.85*0.9</f>
        <v>29682</v>
      </c>
      <c r="BF25" s="257">
        <f>'BAR BB| Open rates'!BF25*0.85*0.9</f>
        <v>28917</v>
      </c>
      <c r="BG25" s="257">
        <f>'BAR BB| Open rates'!BG25*0.85*0.9</f>
        <v>29682</v>
      </c>
      <c r="BH25" s="257">
        <f>'BAR BB| Open rates'!BH25*0.85*0.9</f>
        <v>28917</v>
      </c>
      <c r="BI25" s="257">
        <f>'BAR BB| Open rates'!BI25*0.85*0.9</f>
        <v>28917</v>
      </c>
      <c r="BJ25" s="257">
        <f>'BAR BB| Open rates'!BJ25*0.85*0.9</f>
        <v>29682</v>
      </c>
      <c r="BK25" s="257">
        <f>'BAR BB| Open rates'!BK25*0.85*0.9</f>
        <v>28917</v>
      </c>
      <c r="BL25" s="257">
        <f>'BAR BB| Open rates'!BL25*0.85*0.9</f>
        <v>29682</v>
      </c>
      <c r="BM25" s="257">
        <f>'BAR BB| Open rates'!BM25*0.85*0.9</f>
        <v>28917</v>
      </c>
      <c r="BN25" s="257">
        <f>'BAR BB| Open rates'!BN25*0.85*0.9</f>
        <v>29682</v>
      </c>
      <c r="BO25" s="257">
        <f>'BAR BB| Open rates'!BO25*0.85*0.9</f>
        <v>32512.5</v>
      </c>
      <c r="BP25" s="257">
        <f>'BAR BB| Open rates'!BP25*0.85*0.9</f>
        <v>34195.5</v>
      </c>
    </row>
    <row r="26" spans="1:68" s="36" customFormat="1" ht="12" customHeight="1" x14ac:dyDescent="0.2">
      <c r="A26" s="237">
        <v>3</v>
      </c>
      <c r="B26" s="257">
        <f>'BAR BB| Open rates'!B26*0.85*0.9</f>
        <v>32742</v>
      </c>
      <c r="C26" s="257">
        <f>'BAR BB| Open rates'!C26*0.85*0.9</f>
        <v>31977</v>
      </c>
      <c r="D26" s="257">
        <f>'BAR BB| Open rates'!D26*0.85*0.9</f>
        <v>32742</v>
      </c>
      <c r="E26" s="257">
        <f>'BAR BB| Open rates'!E26*0.85*0.9</f>
        <v>31977</v>
      </c>
      <c r="F26" s="257">
        <f>'BAR BB| Open rates'!F26*0.85*0.9</f>
        <v>34807.5</v>
      </c>
      <c r="G26" s="257">
        <f>'BAR BB| Open rates'!G26*0.85*0.9</f>
        <v>32742</v>
      </c>
      <c r="H26" s="257">
        <f>'BAR BB| Open rates'!H26*0.85*0.9</f>
        <v>38862</v>
      </c>
      <c r="I26" s="257">
        <f>'BAR BB| Open rates'!I26*0.85*0.9</f>
        <v>44140.5</v>
      </c>
      <c r="J26" s="257">
        <f>'BAR BB| Open rates'!J26*0.85*0.9</f>
        <v>58752</v>
      </c>
      <c r="K26" s="257">
        <f>'BAR BB| Open rates'!K26*0.85*0.9</f>
        <v>40927.5</v>
      </c>
      <c r="L26" s="257">
        <f>'BAR BB| Open rates'!L26*0.85*0.9</f>
        <v>42610.5</v>
      </c>
      <c r="M26" s="257">
        <f>'BAR BB| Open rates'!M26*0.85*0.9</f>
        <v>40927.5</v>
      </c>
      <c r="N26" s="257">
        <f>'BAR BB| Open rates'!N26*0.85*0.9</f>
        <v>44140.5</v>
      </c>
      <c r="O26" s="257">
        <f>'BAR BB| Open rates'!O26*0.85*0.9</f>
        <v>45670.5</v>
      </c>
      <c r="P26" s="257">
        <f>'BAR BB| Open rates'!P26*0.85*0.9</f>
        <v>44140.5</v>
      </c>
      <c r="Q26" s="257">
        <f>'BAR BB| Open rates'!Q26*0.85*0.9</f>
        <v>45670.5</v>
      </c>
      <c r="R26" s="257">
        <f>'BAR BB| Open rates'!R26*0.85*0.9</f>
        <v>44140.5</v>
      </c>
      <c r="S26" s="257">
        <f>'BAR BB| Open rates'!S26*0.85*0.9</f>
        <v>45670.5</v>
      </c>
      <c r="T26" s="257">
        <f>'BAR BB| Open rates'!T26*0.85*0.9</f>
        <v>44140.5</v>
      </c>
      <c r="U26" s="257">
        <f>'BAR BB| Open rates'!U26*0.85*0.9</f>
        <v>45670.5</v>
      </c>
      <c r="V26" s="257">
        <f>'BAR BB| Open rates'!V26*0.85*0.9</f>
        <v>44140.5</v>
      </c>
      <c r="W26" s="257">
        <f>'BAR BB| Open rates'!W26*0.85*0.9</f>
        <v>45670.5</v>
      </c>
      <c r="X26" s="257">
        <f>'BAR BB| Open rates'!X26*0.85*0.9</f>
        <v>44140.5</v>
      </c>
      <c r="Y26" s="257">
        <f>'BAR BB| Open rates'!Y26*0.85*0.9</f>
        <v>45670.5</v>
      </c>
      <c r="Z26" s="257">
        <f>'BAR BB| Open rates'!Z26*0.85*0.9</f>
        <v>44140.5</v>
      </c>
      <c r="AA26" s="257">
        <f>'BAR BB| Open rates'!AA26*0.85*0.9</f>
        <v>45670.5</v>
      </c>
      <c r="AB26" s="257">
        <f>'BAR BB| Open rates'!AB26*0.85*0.9</f>
        <v>44140.5</v>
      </c>
      <c r="AC26" s="257">
        <f>'BAR BB| Open rates'!AC26*0.85*0.9</f>
        <v>45670.5</v>
      </c>
      <c r="AD26" s="257">
        <f>'BAR BB| Open rates'!AD26*0.85*0.9</f>
        <v>40927.5</v>
      </c>
      <c r="AE26" s="257">
        <f>'BAR BB| Open rates'!AE26*0.85*0.9</f>
        <v>42610.5</v>
      </c>
      <c r="AF26" s="257">
        <f>'BAR BB| Open rates'!AF26*0.85*0.9</f>
        <v>40927.5</v>
      </c>
      <c r="AG26" s="257">
        <f>'BAR BB| Open rates'!AG26*0.85*0.9</f>
        <v>38020.5</v>
      </c>
      <c r="AH26" s="257">
        <f>'BAR BB| Open rates'!AH26*0.85*0.9</f>
        <v>38020.5</v>
      </c>
      <c r="AI26" s="257">
        <f>'BAR BB| Open rates'!AI26*0.85*0.9</f>
        <v>36337.5</v>
      </c>
      <c r="AJ26" s="257">
        <f>'BAR BB| Open rates'!AJ26*0.85*0.9</f>
        <v>38020.5</v>
      </c>
      <c r="AK26" s="257">
        <f>'BAR BB| Open rates'!AK26*0.85*0.9</f>
        <v>36337.5</v>
      </c>
      <c r="AL26" s="257">
        <f>'BAR BB| Open rates'!AL26*0.85*0.9</f>
        <v>38020.5</v>
      </c>
      <c r="AM26" s="257">
        <f>'BAR BB| Open rates'!AM26*0.85*0.9</f>
        <v>36337.5</v>
      </c>
      <c r="AN26" s="257">
        <f>'BAR BB| Open rates'!AN26*0.85*0.9</f>
        <v>38020.5</v>
      </c>
      <c r="AO26" s="257">
        <f>'BAR BB| Open rates'!AO26*0.85*0.9</f>
        <v>36337.5</v>
      </c>
      <c r="AP26" s="257">
        <f>'BAR BB| Open rates'!AP26*0.85*0.9</f>
        <v>35037</v>
      </c>
      <c r="AQ26" s="257">
        <f>'BAR BB| Open rates'!AQ26*0.85*0.9</f>
        <v>33507</v>
      </c>
      <c r="AR26" s="257">
        <f>'BAR BB| Open rates'!AR26*0.85*0.9</f>
        <v>35037</v>
      </c>
      <c r="AS26" s="257">
        <f>'BAR BB| Open rates'!AS26*0.85*0.9</f>
        <v>33507</v>
      </c>
      <c r="AT26" s="257">
        <f>'BAR BB| Open rates'!AT26*0.85*0.9</f>
        <v>35037</v>
      </c>
      <c r="AU26" s="257">
        <f>'BAR BB| Open rates'!AU26*0.85*0.9</f>
        <v>33507</v>
      </c>
      <c r="AV26" s="257">
        <f>'BAR BB| Open rates'!AV26*0.85*0.9</f>
        <v>35037</v>
      </c>
      <c r="AW26" s="257">
        <f>'BAR BB| Open rates'!AW26*0.85*0.9</f>
        <v>33507</v>
      </c>
      <c r="AX26" s="257">
        <f>'BAR BB| Open rates'!AX26*0.85*0.9</f>
        <v>35037</v>
      </c>
      <c r="AY26" s="257">
        <f>'BAR BB| Open rates'!AY26*0.85*0.9</f>
        <v>36337.5</v>
      </c>
      <c r="AZ26" s="257">
        <f>'BAR BB| Open rates'!AZ26*0.85*0.9</f>
        <v>38020.5</v>
      </c>
      <c r="BA26" s="257">
        <f>'BAR BB| Open rates'!BA26*0.85*0.9</f>
        <v>32742</v>
      </c>
      <c r="BB26" s="257">
        <f>'BAR BB| Open rates'!BB26*0.85*0.9</f>
        <v>31212</v>
      </c>
      <c r="BC26" s="257">
        <f>'BAR BB| Open rates'!BC26*0.85*0.9</f>
        <v>31977</v>
      </c>
      <c r="BD26" s="257">
        <f>'BAR BB| Open rates'!BD26*0.85*0.9</f>
        <v>31212</v>
      </c>
      <c r="BE26" s="257">
        <f>'BAR BB| Open rates'!BE26*0.85*0.9</f>
        <v>31977</v>
      </c>
      <c r="BF26" s="257">
        <f>'BAR BB| Open rates'!BF26*0.85*0.9</f>
        <v>31212</v>
      </c>
      <c r="BG26" s="257">
        <f>'BAR BB| Open rates'!BG26*0.85*0.9</f>
        <v>31977</v>
      </c>
      <c r="BH26" s="257">
        <f>'BAR BB| Open rates'!BH26*0.85*0.9</f>
        <v>31212</v>
      </c>
      <c r="BI26" s="257">
        <f>'BAR BB| Open rates'!BI26*0.85*0.9</f>
        <v>31212</v>
      </c>
      <c r="BJ26" s="257">
        <f>'BAR BB| Open rates'!BJ26*0.85*0.9</f>
        <v>31977</v>
      </c>
      <c r="BK26" s="257">
        <f>'BAR BB| Open rates'!BK26*0.85*0.9</f>
        <v>31212</v>
      </c>
      <c r="BL26" s="257">
        <f>'BAR BB| Open rates'!BL26*0.85*0.9</f>
        <v>31977</v>
      </c>
      <c r="BM26" s="257">
        <f>'BAR BB| Open rates'!BM26*0.85*0.9</f>
        <v>31212</v>
      </c>
      <c r="BN26" s="257">
        <f>'BAR BB| Open rates'!BN26*0.85*0.9</f>
        <v>31977</v>
      </c>
      <c r="BO26" s="257">
        <f>'BAR BB| Open rates'!BO26*0.85*0.9</f>
        <v>34807.5</v>
      </c>
      <c r="BP26" s="257">
        <f>'BAR BB| Open rates'!BP26*0.85*0.9</f>
        <v>36490.5</v>
      </c>
    </row>
    <row r="27" spans="1:68" s="36" customFormat="1" ht="12" customHeight="1" x14ac:dyDescent="0.2">
      <c r="A27" s="237">
        <v>4</v>
      </c>
      <c r="B27" s="257">
        <f>'BAR BB| Open rates'!B27*0.85*0.9</f>
        <v>35037</v>
      </c>
      <c r="C27" s="257">
        <f>'BAR BB| Open rates'!C27*0.85*0.9</f>
        <v>34272</v>
      </c>
      <c r="D27" s="257">
        <f>'BAR BB| Open rates'!D27*0.85*0.9</f>
        <v>35037</v>
      </c>
      <c r="E27" s="257">
        <f>'BAR BB| Open rates'!E27*0.85*0.9</f>
        <v>34272</v>
      </c>
      <c r="F27" s="257">
        <f>'BAR BB| Open rates'!F27*0.85*0.9</f>
        <v>37102.5</v>
      </c>
      <c r="G27" s="257">
        <f>'BAR BB| Open rates'!G27*0.85*0.9</f>
        <v>35037</v>
      </c>
      <c r="H27" s="257">
        <f>'BAR BB| Open rates'!H27*0.85*0.9</f>
        <v>41157</v>
      </c>
      <c r="I27" s="257">
        <f>'BAR BB| Open rates'!I27*0.85*0.9</f>
        <v>46435.5</v>
      </c>
      <c r="J27" s="257">
        <f>'BAR BB| Open rates'!J27*0.85*0.9</f>
        <v>61047</v>
      </c>
      <c r="K27" s="257">
        <f>'BAR BB| Open rates'!K27*0.85*0.9</f>
        <v>43222.5</v>
      </c>
      <c r="L27" s="257">
        <f>'BAR BB| Open rates'!L27*0.85*0.9</f>
        <v>44905.5</v>
      </c>
      <c r="M27" s="257">
        <f>'BAR BB| Open rates'!M27*0.85*0.9</f>
        <v>43222.5</v>
      </c>
      <c r="N27" s="257">
        <f>'BAR BB| Open rates'!N27*0.85*0.9</f>
        <v>46435.5</v>
      </c>
      <c r="O27" s="257">
        <f>'BAR BB| Open rates'!O27*0.85*0.9</f>
        <v>47965.5</v>
      </c>
      <c r="P27" s="257">
        <f>'BAR BB| Open rates'!P27*0.85*0.9</f>
        <v>46435.5</v>
      </c>
      <c r="Q27" s="257">
        <f>'BAR BB| Open rates'!Q27*0.85*0.9</f>
        <v>47965.5</v>
      </c>
      <c r="R27" s="257">
        <f>'BAR BB| Open rates'!R27*0.85*0.9</f>
        <v>46435.5</v>
      </c>
      <c r="S27" s="257">
        <f>'BAR BB| Open rates'!S27*0.85*0.9</f>
        <v>47965.5</v>
      </c>
      <c r="T27" s="257">
        <f>'BAR BB| Open rates'!T27*0.85*0.9</f>
        <v>46435.5</v>
      </c>
      <c r="U27" s="257">
        <f>'BAR BB| Open rates'!U27*0.85*0.9</f>
        <v>47965.5</v>
      </c>
      <c r="V27" s="257">
        <f>'BAR BB| Open rates'!V27*0.85*0.9</f>
        <v>46435.5</v>
      </c>
      <c r="W27" s="257">
        <f>'BAR BB| Open rates'!W27*0.85*0.9</f>
        <v>47965.5</v>
      </c>
      <c r="X27" s="257">
        <f>'BAR BB| Open rates'!X27*0.85*0.9</f>
        <v>46435.5</v>
      </c>
      <c r="Y27" s="257">
        <f>'BAR BB| Open rates'!Y27*0.85*0.9</f>
        <v>47965.5</v>
      </c>
      <c r="Z27" s="257">
        <f>'BAR BB| Open rates'!Z27*0.85*0.9</f>
        <v>46435.5</v>
      </c>
      <c r="AA27" s="257">
        <f>'BAR BB| Open rates'!AA27*0.85*0.9</f>
        <v>47965.5</v>
      </c>
      <c r="AB27" s="257">
        <f>'BAR BB| Open rates'!AB27*0.85*0.9</f>
        <v>46435.5</v>
      </c>
      <c r="AC27" s="257">
        <f>'BAR BB| Open rates'!AC27*0.85*0.9</f>
        <v>47965.5</v>
      </c>
      <c r="AD27" s="257">
        <f>'BAR BB| Open rates'!AD27*0.85*0.9</f>
        <v>43222.5</v>
      </c>
      <c r="AE27" s="257">
        <f>'BAR BB| Open rates'!AE27*0.85*0.9</f>
        <v>44905.5</v>
      </c>
      <c r="AF27" s="257">
        <f>'BAR BB| Open rates'!AF27*0.85*0.9</f>
        <v>43222.5</v>
      </c>
      <c r="AG27" s="257">
        <f>'BAR BB| Open rates'!AG27*0.85*0.9</f>
        <v>40315.5</v>
      </c>
      <c r="AH27" s="257">
        <f>'BAR BB| Open rates'!AH27*0.85*0.9</f>
        <v>40315.5</v>
      </c>
      <c r="AI27" s="257">
        <f>'BAR BB| Open rates'!AI27*0.85*0.9</f>
        <v>38632.5</v>
      </c>
      <c r="AJ27" s="257">
        <f>'BAR BB| Open rates'!AJ27*0.85*0.9</f>
        <v>40315.5</v>
      </c>
      <c r="AK27" s="257">
        <f>'BAR BB| Open rates'!AK27*0.85*0.9</f>
        <v>38632.5</v>
      </c>
      <c r="AL27" s="257">
        <f>'BAR BB| Open rates'!AL27*0.85*0.9</f>
        <v>40315.5</v>
      </c>
      <c r="AM27" s="257">
        <f>'BAR BB| Open rates'!AM27*0.85*0.9</f>
        <v>38632.5</v>
      </c>
      <c r="AN27" s="257">
        <f>'BAR BB| Open rates'!AN27*0.85*0.9</f>
        <v>40315.5</v>
      </c>
      <c r="AO27" s="257">
        <f>'BAR BB| Open rates'!AO27*0.85*0.9</f>
        <v>38632.5</v>
      </c>
      <c r="AP27" s="257">
        <f>'BAR BB| Open rates'!AP27*0.85*0.9</f>
        <v>37332</v>
      </c>
      <c r="AQ27" s="257">
        <f>'BAR BB| Open rates'!AQ27*0.85*0.9</f>
        <v>35802</v>
      </c>
      <c r="AR27" s="257">
        <f>'BAR BB| Open rates'!AR27*0.85*0.9</f>
        <v>37332</v>
      </c>
      <c r="AS27" s="257">
        <f>'BAR BB| Open rates'!AS27*0.85*0.9</f>
        <v>35802</v>
      </c>
      <c r="AT27" s="257">
        <f>'BAR BB| Open rates'!AT27*0.85*0.9</f>
        <v>37332</v>
      </c>
      <c r="AU27" s="257">
        <f>'BAR BB| Open rates'!AU27*0.85*0.9</f>
        <v>35802</v>
      </c>
      <c r="AV27" s="257">
        <f>'BAR BB| Open rates'!AV27*0.85*0.9</f>
        <v>37332</v>
      </c>
      <c r="AW27" s="257">
        <f>'BAR BB| Open rates'!AW27*0.85*0.9</f>
        <v>35802</v>
      </c>
      <c r="AX27" s="257">
        <f>'BAR BB| Open rates'!AX27*0.85*0.9</f>
        <v>37332</v>
      </c>
      <c r="AY27" s="257">
        <f>'BAR BB| Open rates'!AY27*0.85*0.9</f>
        <v>38632.5</v>
      </c>
      <c r="AZ27" s="257">
        <f>'BAR BB| Open rates'!AZ27*0.85*0.9</f>
        <v>40315.5</v>
      </c>
      <c r="BA27" s="257">
        <f>'BAR BB| Open rates'!BA27*0.85*0.9</f>
        <v>35037</v>
      </c>
      <c r="BB27" s="257">
        <f>'BAR BB| Open rates'!BB27*0.85*0.9</f>
        <v>33507</v>
      </c>
      <c r="BC27" s="257">
        <f>'BAR BB| Open rates'!BC27*0.85*0.9</f>
        <v>34272</v>
      </c>
      <c r="BD27" s="257">
        <f>'BAR BB| Open rates'!BD27*0.85*0.9</f>
        <v>33507</v>
      </c>
      <c r="BE27" s="257">
        <f>'BAR BB| Open rates'!BE27*0.85*0.9</f>
        <v>34272</v>
      </c>
      <c r="BF27" s="257">
        <f>'BAR BB| Open rates'!BF27*0.85*0.9</f>
        <v>33507</v>
      </c>
      <c r="BG27" s="257">
        <f>'BAR BB| Open rates'!BG27*0.85*0.9</f>
        <v>34272</v>
      </c>
      <c r="BH27" s="257">
        <f>'BAR BB| Open rates'!BH27*0.85*0.9</f>
        <v>33507</v>
      </c>
      <c r="BI27" s="257">
        <f>'BAR BB| Open rates'!BI27*0.85*0.9</f>
        <v>33507</v>
      </c>
      <c r="BJ27" s="257">
        <f>'BAR BB| Open rates'!BJ27*0.85*0.9</f>
        <v>34272</v>
      </c>
      <c r="BK27" s="257">
        <f>'BAR BB| Open rates'!BK27*0.85*0.9</f>
        <v>33507</v>
      </c>
      <c r="BL27" s="257">
        <f>'BAR BB| Open rates'!BL27*0.85*0.9</f>
        <v>34272</v>
      </c>
      <c r="BM27" s="257">
        <f>'BAR BB| Open rates'!BM27*0.85*0.9</f>
        <v>33507</v>
      </c>
      <c r="BN27" s="257">
        <f>'BAR BB| Open rates'!BN27*0.85*0.9</f>
        <v>34272</v>
      </c>
      <c r="BO27" s="257">
        <f>'BAR BB| Open rates'!BO27*0.85*0.9</f>
        <v>37102.5</v>
      </c>
      <c r="BP27" s="257">
        <f>'BAR BB| Open rates'!BP27*0.85*0.9</f>
        <v>38785.5</v>
      </c>
    </row>
    <row r="28" spans="1:68" s="36" customFormat="1" ht="12" customHeight="1" x14ac:dyDescent="0.2">
      <c r="A28" s="236" t="s">
        <v>181</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row>
    <row r="29" spans="1:68" s="36" customFormat="1" ht="12" customHeight="1" x14ac:dyDescent="0.2">
      <c r="A29" s="237">
        <v>1</v>
      </c>
      <c r="B29" s="257">
        <f>'BAR BB| Open rates'!B29*0.85*0.9</f>
        <v>30447</v>
      </c>
      <c r="C29" s="257">
        <f>'BAR BB| Open rates'!C29*0.85*0.9</f>
        <v>29682</v>
      </c>
      <c r="D29" s="257">
        <f>'BAR BB| Open rates'!D29*0.85*0.9</f>
        <v>30447</v>
      </c>
      <c r="E29" s="257">
        <f>'BAR BB| Open rates'!E29*0.85*0.9</f>
        <v>29682</v>
      </c>
      <c r="F29" s="257">
        <f>'BAR BB| Open rates'!F29*0.85*0.9</f>
        <v>32512.5</v>
      </c>
      <c r="G29" s="257">
        <f>'BAR BB| Open rates'!G29*0.85*0.9</f>
        <v>30447</v>
      </c>
      <c r="H29" s="257">
        <f>'BAR BB| Open rates'!H29*0.85*0.9</f>
        <v>35802</v>
      </c>
      <c r="I29" s="257">
        <f>'BAR BB| Open rates'!I29*0.85*0.9</f>
        <v>41080.5</v>
      </c>
      <c r="J29" s="257">
        <f>'BAR BB| Open rates'!J29*0.85*0.9</f>
        <v>55692</v>
      </c>
      <c r="K29" s="257">
        <f>'BAR BB| Open rates'!K29*0.85*0.9</f>
        <v>37867.5</v>
      </c>
      <c r="L29" s="257">
        <f>'BAR BB| Open rates'!L29*0.85*0.9</f>
        <v>39550.5</v>
      </c>
      <c r="M29" s="257">
        <f>'BAR BB| Open rates'!M29*0.85*0.9</f>
        <v>37867.5</v>
      </c>
      <c r="N29" s="257">
        <f>'BAR BB| Open rates'!N29*0.85*0.9</f>
        <v>41080.5</v>
      </c>
      <c r="O29" s="257">
        <f>'BAR BB| Open rates'!O29*0.85*0.9</f>
        <v>42610.5</v>
      </c>
      <c r="P29" s="257">
        <f>'BAR BB| Open rates'!P29*0.85*0.9</f>
        <v>41080.5</v>
      </c>
      <c r="Q29" s="257">
        <f>'BAR BB| Open rates'!Q29*0.85*0.9</f>
        <v>42610.5</v>
      </c>
      <c r="R29" s="257">
        <f>'BAR BB| Open rates'!R29*0.85*0.9</f>
        <v>41080.5</v>
      </c>
      <c r="S29" s="257">
        <f>'BAR BB| Open rates'!S29*0.85*0.9</f>
        <v>42610.5</v>
      </c>
      <c r="T29" s="257">
        <f>'BAR BB| Open rates'!T29*0.85*0.9</f>
        <v>41080.5</v>
      </c>
      <c r="U29" s="257">
        <f>'BAR BB| Open rates'!U29*0.85*0.9</f>
        <v>42610.5</v>
      </c>
      <c r="V29" s="257">
        <f>'BAR BB| Open rates'!V29*0.85*0.9</f>
        <v>41080.5</v>
      </c>
      <c r="W29" s="257">
        <f>'BAR BB| Open rates'!W29*0.85*0.9</f>
        <v>42610.5</v>
      </c>
      <c r="X29" s="257">
        <f>'BAR BB| Open rates'!X29*0.85*0.9</f>
        <v>41080.5</v>
      </c>
      <c r="Y29" s="257">
        <f>'BAR BB| Open rates'!Y29*0.85*0.9</f>
        <v>42610.5</v>
      </c>
      <c r="Z29" s="257">
        <f>'BAR BB| Open rates'!Z29*0.85*0.9</f>
        <v>41080.5</v>
      </c>
      <c r="AA29" s="257">
        <f>'BAR BB| Open rates'!AA29*0.85*0.9</f>
        <v>42610.5</v>
      </c>
      <c r="AB29" s="257">
        <f>'BAR BB| Open rates'!AB29*0.85*0.9</f>
        <v>41080.5</v>
      </c>
      <c r="AC29" s="257">
        <f>'BAR BB| Open rates'!AC29*0.85*0.9</f>
        <v>42610.5</v>
      </c>
      <c r="AD29" s="257">
        <f>'BAR BB| Open rates'!AD29*0.85*0.9</f>
        <v>37867.5</v>
      </c>
      <c r="AE29" s="257">
        <f>'BAR BB| Open rates'!AE29*0.85*0.9</f>
        <v>39550.5</v>
      </c>
      <c r="AF29" s="257">
        <f>'BAR BB| Open rates'!AF29*0.85*0.9</f>
        <v>37867.5</v>
      </c>
      <c r="AG29" s="257">
        <f>'BAR BB| Open rates'!AG29*0.85*0.9</f>
        <v>36490.5</v>
      </c>
      <c r="AH29" s="257">
        <f>'BAR BB| Open rates'!AH29*0.85*0.9</f>
        <v>36490.5</v>
      </c>
      <c r="AI29" s="257">
        <f>'BAR BB| Open rates'!AI29*0.85*0.9</f>
        <v>34807.5</v>
      </c>
      <c r="AJ29" s="257">
        <f>'BAR BB| Open rates'!AJ29*0.85*0.9</f>
        <v>36490.5</v>
      </c>
      <c r="AK29" s="257">
        <f>'BAR BB| Open rates'!AK29*0.85*0.9</f>
        <v>34807.5</v>
      </c>
      <c r="AL29" s="257">
        <f>'BAR BB| Open rates'!AL29*0.85*0.9</f>
        <v>36490.5</v>
      </c>
      <c r="AM29" s="257">
        <f>'BAR BB| Open rates'!AM29*0.85*0.9</f>
        <v>34807.5</v>
      </c>
      <c r="AN29" s="257">
        <f>'BAR BB| Open rates'!AN29*0.85*0.9</f>
        <v>36490.5</v>
      </c>
      <c r="AO29" s="257">
        <f>'BAR BB| Open rates'!AO29*0.85*0.9</f>
        <v>34807.5</v>
      </c>
      <c r="AP29" s="257">
        <f>'BAR BB| Open rates'!AP29*0.85*0.9</f>
        <v>31977</v>
      </c>
      <c r="AQ29" s="257">
        <f>'BAR BB| Open rates'!AQ29*0.85*0.9</f>
        <v>30447</v>
      </c>
      <c r="AR29" s="257">
        <f>'BAR BB| Open rates'!AR29*0.85*0.9</f>
        <v>31977</v>
      </c>
      <c r="AS29" s="257">
        <f>'BAR BB| Open rates'!AS29*0.85*0.9</f>
        <v>30447</v>
      </c>
      <c r="AT29" s="257">
        <f>'BAR BB| Open rates'!AT29*0.85*0.9</f>
        <v>31977</v>
      </c>
      <c r="AU29" s="257">
        <f>'BAR BB| Open rates'!AU29*0.85*0.9</f>
        <v>30447</v>
      </c>
      <c r="AV29" s="257">
        <f>'BAR BB| Open rates'!AV29*0.85*0.9</f>
        <v>31977</v>
      </c>
      <c r="AW29" s="257">
        <f>'BAR BB| Open rates'!AW29*0.85*0.9</f>
        <v>30447</v>
      </c>
      <c r="AX29" s="257">
        <f>'BAR BB| Open rates'!AX29*0.85*0.9</f>
        <v>31977</v>
      </c>
      <c r="AY29" s="257">
        <f>'BAR BB| Open rates'!AY29*0.85*0.9</f>
        <v>33277.5</v>
      </c>
      <c r="AZ29" s="257">
        <f>'BAR BB| Open rates'!AZ29*0.85*0.9</f>
        <v>34960.5</v>
      </c>
      <c r="BA29" s="257">
        <f>'BAR BB| Open rates'!BA29*0.85*0.9</f>
        <v>29682</v>
      </c>
      <c r="BB29" s="257">
        <f>'BAR BB| Open rates'!BB29*0.85*0.9</f>
        <v>28917</v>
      </c>
      <c r="BC29" s="257">
        <f>'BAR BB| Open rates'!BC29*0.85*0.9</f>
        <v>29682</v>
      </c>
      <c r="BD29" s="257">
        <f>'BAR BB| Open rates'!BD29*0.85*0.9</f>
        <v>28917</v>
      </c>
      <c r="BE29" s="257">
        <f>'BAR BB| Open rates'!BE29*0.85*0.9</f>
        <v>29682</v>
      </c>
      <c r="BF29" s="257">
        <f>'BAR BB| Open rates'!BF29*0.85*0.9</f>
        <v>28917</v>
      </c>
      <c r="BG29" s="257">
        <f>'BAR BB| Open rates'!BG29*0.85*0.9</f>
        <v>29682</v>
      </c>
      <c r="BH29" s="257">
        <f>'BAR BB| Open rates'!BH29*0.85*0.9</f>
        <v>28917</v>
      </c>
      <c r="BI29" s="257">
        <f>'BAR BB| Open rates'!BI29*0.85*0.9</f>
        <v>28917</v>
      </c>
      <c r="BJ29" s="257">
        <f>'BAR BB| Open rates'!BJ29*0.85*0.9</f>
        <v>29682</v>
      </c>
      <c r="BK29" s="257">
        <f>'BAR BB| Open rates'!BK29*0.85*0.9</f>
        <v>28917</v>
      </c>
      <c r="BL29" s="257">
        <f>'BAR BB| Open rates'!BL29*0.85*0.9</f>
        <v>29682</v>
      </c>
      <c r="BM29" s="257">
        <f>'BAR BB| Open rates'!BM29*0.85*0.9</f>
        <v>28917</v>
      </c>
      <c r="BN29" s="257">
        <f>'BAR BB| Open rates'!BN29*0.85*0.9</f>
        <v>29682</v>
      </c>
      <c r="BO29" s="257">
        <f>'BAR BB| Open rates'!BO29*0.85*0.9</f>
        <v>32512.5</v>
      </c>
      <c r="BP29" s="257">
        <f>'BAR BB| Open rates'!BP29*0.85*0.9</f>
        <v>34195.5</v>
      </c>
    </row>
    <row r="30" spans="1:68" s="36" customFormat="1" ht="12" customHeight="1" x14ac:dyDescent="0.2">
      <c r="A30" s="237">
        <v>2</v>
      </c>
      <c r="B30" s="257">
        <f>'BAR BB| Open rates'!B30*0.85*0.9</f>
        <v>32742</v>
      </c>
      <c r="C30" s="257">
        <f>'BAR BB| Open rates'!C30*0.85*0.9</f>
        <v>31977</v>
      </c>
      <c r="D30" s="257">
        <f>'BAR BB| Open rates'!D30*0.85*0.9</f>
        <v>32742</v>
      </c>
      <c r="E30" s="257">
        <f>'BAR BB| Open rates'!E30*0.85*0.9</f>
        <v>31977</v>
      </c>
      <c r="F30" s="257">
        <f>'BAR BB| Open rates'!F30*0.85*0.9</f>
        <v>34807.5</v>
      </c>
      <c r="G30" s="257">
        <f>'BAR BB| Open rates'!G30*0.85*0.9</f>
        <v>32742</v>
      </c>
      <c r="H30" s="257">
        <f>'BAR BB| Open rates'!H30*0.85*0.9</f>
        <v>38097</v>
      </c>
      <c r="I30" s="257">
        <f>'BAR BB| Open rates'!I30*0.85*0.9</f>
        <v>43375.5</v>
      </c>
      <c r="J30" s="257">
        <f>'BAR BB| Open rates'!J30*0.85*0.9</f>
        <v>57987</v>
      </c>
      <c r="K30" s="257">
        <f>'BAR BB| Open rates'!K30*0.85*0.9</f>
        <v>40162.5</v>
      </c>
      <c r="L30" s="257">
        <f>'BAR BB| Open rates'!L30*0.85*0.9</f>
        <v>41845.5</v>
      </c>
      <c r="M30" s="257">
        <f>'BAR BB| Open rates'!M30*0.85*0.9</f>
        <v>40162.5</v>
      </c>
      <c r="N30" s="257">
        <f>'BAR BB| Open rates'!N30*0.85*0.9</f>
        <v>43375.5</v>
      </c>
      <c r="O30" s="257">
        <f>'BAR BB| Open rates'!O30*0.85*0.9</f>
        <v>44905.5</v>
      </c>
      <c r="P30" s="257">
        <f>'BAR BB| Open rates'!P30*0.85*0.9</f>
        <v>43375.5</v>
      </c>
      <c r="Q30" s="257">
        <f>'BAR BB| Open rates'!Q30*0.85*0.9</f>
        <v>44905.5</v>
      </c>
      <c r="R30" s="257">
        <f>'BAR BB| Open rates'!R30*0.85*0.9</f>
        <v>43375.5</v>
      </c>
      <c r="S30" s="257">
        <f>'BAR BB| Open rates'!S30*0.85*0.9</f>
        <v>44905.5</v>
      </c>
      <c r="T30" s="257">
        <f>'BAR BB| Open rates'!T30*0.85*0.9</f>
        <v>43375.5</v>
      </c>
      <c r="U30" s="257">
        <f>'BAR BB| Open rates'!U30*0.85*0.9</f>
        <v>44905.5</v>
      </c>
      <c r="V30" s="257">
        <f>'BAR BB| Open rates'!V30*0.85*0.9</f>
        <v>43375.5</v>
      </c>
      <c r="W30" s="257">
        <f>'BAR BB| Open rates'!W30*0.85*0.9</f>
        <v>44905.5</v>
      </c>
      <c r="X30" s="257">
        <f>'BAR BB| Open rates'!X30*0.85*0.9</f>
        <v>43375.5</v>
      </c>
      <c r="Y30" s="257">
        <f>'BAR BB| Open rates'!Y30*0.85*0.9</f>
        <v>44905.5</v>
      </c>
      <c r="Z30" s="257">
        <f>'BAR BB| Open rates'!Z30*0.85*0.9</f>
        <v>43375.5</v>
      </c>
      <c r="AA30" s="257">
        <f>'BAR BB| Open rates'!AA30*0.85*0.9</f>
        <v>44905.5</v>
      </c>
      <c r="AB30" s="257">
        <f>'BAR BB| Open rates'!AB30*0.85*0.9</f>
        <v>43375.5</v>
      </c>
      <c r="AC30" s="257">
        <f>'BAR BB| Open rates'!AC30*0.85*0.9</f>
        <v>44905.5</v>
      </c>
      <c r="AD30" s="257">
        <f>'BAR BB| Open rates'!AD30*0.85*0.9</f>
        <v>40162.5</v>
      </c>
      <c r="AE30" s="257">
        <f>'BAR BB| Open rates'!AE30*0.85*0.9</f>
        <v>41845.5</v>
      </c>
      <c r="AF30" s="257">
        <f>'BAR BB| Open rates'!AF30*0.85*0.9</f>
        <v>40162.5</v>
      </c>
      <c r="AG30" s="257">
        <f>'BAR BB| Open rates'!AG30*0.85*0.9</f>
        <v>38785.5</v>
      </c>
      <c r="AH30" s="257">
        <f>'BAR BB| Open rates'!AH30*0.85*0.9</f>
        <v>38785.5</v>
      </c>
      <c r="AI30" s="257">
        <f>'BAR BB| Open rates'!AI30*0.85*0.9</f>
        <v>37102.5</v>
      </c>
      <c r="AJ30" s="257">
        <f>'BAR BB| Open rates'!AJ30*0.85*0.9</f>
        <v>38785.5</v>
      </c>
      <c r="AK30" s="257">
        <f>'BAR BB| Open rates'!AK30*0.85*0.9</f>
        <v>37102.5</v>
      </c>
      <c r="AL30" s="257">
        <f>'BAR BB| Open rates'!AL30*0.85*0.9</f>
        <v>38785.5</v>
      </c>
      <c r="AM30" s="257">
        <f>'BAR BB| Open rates'!AM30*0.85*0.9</f>
        <v>37102.5</v>
      </c>
      <c r="AN30" s="257">
        <f>'BAR BB| Open rates'!AN30*0.85*0.9</f>
        <v>38785.5</v>
      </c>
      <c r="AO30" s="257">
        <f>'BAR BB| Open rates'!AO30*0.85*0.9</f>
        <v>37102.5</v>
      </c>
      <c r="AP30" s="257">
        <f>'BAR BB| Open rates'!AP30*0.85*0.9</f>
        <v>34272</v>
      </c>
      <c r="AQ30" s="257">
        <f>'BAR BB| Open rates'!AQ30*0.85*0.9</f>
        <v>32742</v>
      </c>
      <c r="AR30" s="257">
        <f>'BAR BB| Open rates'!AR30*0.85*0.9</f>
        <v>34272</v>
      </c>
      <c r="AS30" s="257">
        <f>'BAR BB| Open rates'!AS30*0.85*0.9</f>
        <v>32742</v>
      </c>
      <c r="AT30" s="257">
        <f>'BAR BB| Open rates'!AT30*0.85*0.9</f>
        <v>34272</v>
      </c>
      <c r="AU30" s="257">
        <f>'BAR BB| Open rates'!AU30*0.85*0.9</f>
        <v>32742</v>
      </c>
      <c r="AV30" s="257">
        <f>'BAR BB| Open rates'!AV30*0.85*0.9</f>
        <v>34272</v>
      </c>
      <c r="AW30" s="257">
        <f>'BAR BB| Open rates'!AW30*0.85*0.9</f>
        <v>32742</v>
      </c>
      <c r="AX30" s="257">
        <f>'BAR BB| Open rates'!AX30*0.85*0.9</f>
        <v>34272</v>
      </c>
      <c r="AY30" s="257">
        <f>'BAR BB| Open rates'!AY30*0.85*0.9</f>
        <v>35572.5</v>
      </c>
      <c r="AZ30" s="257">
        <f>'BAR BB| Open rates'!AZ30*0.85*0.9</f>
        <v>37255.5</v>
      </c>
      <c r="BA30" s="257">
        <f>'BAR BB| Open rates'!BA30*0.85*0.9</f>
        <v>31977</v>
      </c>
      <c r="BB30" s="257">
        <f>'BAR BB| Open rates'!BB30*0.85*0.9</f>
        <v>31212</v>
      </c>
      <c r="BC30" s="257">
        <f>'BAR BB| Open rates'!BC30*0.85*0.9</f>
        <v>31977</v>
      </c>
      <c r="BD30" s="257">
        <f>'BAR BB| Open rates'!BD30*0.85*0.9</f>
        <v>31212</v>
      </c>
      <c r="BE30" s="257">
        <f>'BAR BB| Open rates'!BE30*0.85*0.9</f>
        <v>31977</v>
      </c>
      <c r="BF30" s="257">
        <f>'BAR BB| Open rates'!BF30*0.85*0.9</f>
        <v>31212</v>
      </c>
      <c r="BG30" s="257">
        <f>'BAR BB| Open rates'!BG30*0.85*0.9</f>
        <v>31977</v>
      </c>
      <c r="BH30" s="257">
        <f>'BAR BB| Open rates'!BH30*0.85*0.9</f>
        <v>31212</v>
      </c>
      <c r="BI30" s="257">
        <f>'BAR BB| Open rates'!BI30*0.85*0.9</f>
        <v>31212</v>
      </c>
      <c r="BJ30" s="257">
        <f>'BAR BB| Open rates'!BJ30*0.85*0.9</f>
        <v>31977</v>
      </c>
      <c r="BK30" s="257">
        <f>'BAR BB| Open rates'!BK30*0.85*0.9</f>
        <v>31212</v>
      </c>
      <c r="BL30" s="257">
        <f>'BAR BB| Open rates'!BL30*0.85*0.9</f>
        <v>31977</v>
      </c>
      <c r="BM30" s="257">
        <f>'BAR BB| Open rates'!BM30*0.85*0.9</f>
        <v>31212</v>
      </c>
      <c r="BN30" s="257">
        <f>'BAR BB| Open rates'!BN30*0.85*0.9</f>
        <v>31977</v>
      </c>
      <c r="BO30" s="257">
        <f>'BAR BB| Open rates'!BO30*0.85*0.9</f>
        <v>34807.5</v>
      </c>
      <c r="BP30" s="257">
        <f>'BAR BB| Open rates'!BP30*0.85*0.9</f>
        <v>36490.5</v>
      </c>
    </row>
    <row r="31" spans="1:68" s="36" customFormat="1" ht="12" customHeight="1" x14ac:dyDescent="0.2">
      <c r="A31" s="237">
        <v>3</v>
      </c>
      <c r="B31" s="257">
        <f>'BAR BB| Open rates'!B31*0.85*0.9</f>
        <v>35037</v>
      </c>
      <c r="C31" s="257">
        <f>'BAR BB| Open rates'!C31*0.85*0.9</f>
        <v>34272</v>
      </c>
      <c r="D31" s="257">
        <f>'BAR BB| Open rates'!D31*0.85*0.9</f>
        <v>35037</v>
      </c>
      <c r="E31" s="257">
        <f>'BAR BB| Open rates'!E31*0.85*0.9</f>
        <v>34272</v>
      </c>
      <c r="F31" s="257">
        <f>'BAR BB| Open rates'!F31*0.85*0.9</f>
        <v>37102.5</v>
      </c>
      <c r="G31" s="257">
        <f>'BAR BB| Open rates'!G31*0.85*0.9</f>
        <v>35037</v>
      </c>
      <c r="H31" s="257">
        <f>'BAR BB| Open rates'!H31*0.85*0.9</f>
        <v>40392</v>
      </c>
      <c r="I31" s="257">
        <f>'BAR BB| Open rates'!I31*0.85*0.9</f>
        <v>45670.5</v>
      </c>
      <c r="J31" s="257">
        <f>'BAR BB| Open rates'!J31*0.85*0.9</f>
        <v>60282</v>
      </c>
      <c r="K31" s="257">
        <f>'BAR BB| Open rates'!K31*0.85*0.9</f>
        <v>42457.5</v>
      </c>
      <c r="L31" s="257">
        <f>'BAR BB| Open rates'!L31*0.85*0.9</f>
        <v>44140.5</v>
      </c>
      <c r="M31" s="257">
        <f>'BAR BB| Open rates'!M31*0.85*0.9</f>
        <v>42457.5</v>
      </c>
      <c r="N31" s="257">
        <f>'BAR BB| Open rates'!N31*0.85*0.9</f>
        <v>45670.5</v>
      </c>
      <c r="O31" s="257">
        <f>'BAR BB| Open rates'!O31*0.85*0.9</f>
        <v>47200.5</v>
      </c>
      <c r="P31" s="257">
        <f>'BAR BB| Open rates'!P31*0.85*0.9</f>
        <v>45670.5</v>
      </c>
      <c r="Q31" s="257">
        <f>'BAR BB| Open rates'!Q31*0.85*0.9</f>
        <v>47200.5</v>
      </c>
      <c r="R31" s="257">
        <f>'BAR BB| Open rates'!R31*0.85*0.9</f>
        <v>45670.5</v>
      </c>
      <c r="S31" s="257">
        <f>'BAR BB| Open rates'!S31*0.85*0.9</f>
        <v>47200.5</v>
      </c>
      <c r="T31" s="257">
        <f>'BAR BB| Open rates'!T31*0.85*0.9</f>
        <v>45670.5</v>
      </c>
      <c r="U31" s="257">
        <f>'BAR BB| Open rates'!U31*0.85*0.9</f>
        <v>47200.5</v>
      </c>
      <c r="V31" s="257">
        <f>'BAR BB| Open rates'!V31*0.85*0.9</f>
        <v>45670.5</v>
      </c>
      <c r="W31" s="257">
        <f>'BAR BB| Open rates'!W31*0.85*0.9</f>
        <v>47200.5</v>
      </c>
      <c r="X31" s="257">
        <f>'BAR BB| Open rates'!X31*0.85*0.9</f>
        <v>45670.5</v>
      </c>
      <c r="Y31" s="257">
        <f>'BAR BB| Open rates'!Y31*0.85*0.9</f>
        <v>47200.5</v>
      </c>
      <c r="Z31" s="257">
        <f>'BAR BB| Open rates'!Z31*0.85*0.9</f>
        <v>45670.5</v>
      </c>
      <c r="AA31" s="257">
        <f>'BAR BB| Open rates'!AA31*0.85*0.9</f>
        <v>47200.5</v>
      </c>
      <c r="AB31" s="257">
        <f>'BAR BB| Open rates'!AB31*0.85*0.9</f>
        <v>45670.5</v>
      </c>
      <c r="AC31" s="257">
        <f>'BAR BB| Open rates'!AC31*0.85*0.9</f>
        <v>47200.5</v>
      </c>
      <c r="AD31" s="257">
        <f>'BAR BB| Open rates'!AD31*0.85*0.9</f>
        <v>42457.5</v>
      </c>
      <c r="AE31" s="257">
        <f>'BAR BB| Open rates'!AE31*0.85*0.9</f>
        <v>44140.5</v>
      </c>
      <c r="AF31" s="257">
        <f>'BAR BB| Open rates'!AF31*0.85*0.9</f>
        <v>42457.5</v>
      </c>
      <c r="AG31" s="257">
        <f>'BAR BB| Open rates'!AG31*0.85*0.9</f>
        <v>41080.5</v>
      </c>
      <c r="AH31" s="257">
        <f>'BAR BB| Open rates'!AH31*0.85*0.9</f>
        <v>41080.5</v>
      </c>
      <c r="AI31" s="257">
        <f>'BAR BB| Open rates'!AI31*0.85*0.9</f>
        <v>39397.5</v>
      </c>
      <c r="AJ31" s="257">
        <f>'BAR BB| Open rates'!AJ31*0.85*0.9</f>
        <v>41080.5</v>
      </c>
      <c r="AK31" s="257">
        <f>'BAR BB| Open rates'!AK31*0.85*0.9</f>
        <v>39397.5</v>
      </c>
      <c r="AL31" s="257">
        <f>'BAR BB| Open rates'!AL31*0.85*0.9</f>
        <v>41080.5</v>
      </c>
      <c r="AM31" s="257">
        <f>'BAR BB| Open rates'!AM31*0.85*0.9</f>
        <v>39397.5</v>
      </c>
      <c r="AN31" s="257">
        <f>'BAR BB| Open rates'!AN31*0.85*0.9</f>
        <v>41080.5</v>
      </c>
      <c r="AO31" s="257">
        <f>'BAR BB| Open rates'!AO31*0.85*0.9</f>
        <v>39397.5</v>
      </c>
      <c r="AP31" s="257">
        <f>'BAR BB| Open rates'!AP31*0.85*0.9</f>
        <v>36567</v>
      </c>
      <c r="AQ31" s="257">
        <f>'BAR BB| Open rates'!AQ31*0.85*0.9</f>
        <v>35037</v>
      </c>
      <c r="AR31" s="257">
        <f>'BAR BB| Open rates'!AR31*0.85*0.9</f>
        <v>36567</v>
      </c>
      <c r="AS31" s="257">
        <f>'BAR BB| Open rates'!AS31*0.85*0.9</f>
        <v>35037</v>
      </c>
      <c r="AT31" s="257">
        <f>'BAR BB| Open rates'!AT31*0.85*0.9</f>
        <v>36567</v>
      </c>
      <c r="AU31" s="257">
        <f>'BAR BB| Open rates'!AU31*0.85*0.9</f>
        <v>35037</v>
      </c>
      <c r="AV31" s="257">
        <f>'BAR BB| Open rates'!AV31*0.85*0.9</f>
        <v>36567</v>
      </c>
      <c r="AW31" s="257">
        <f>'BAR BB| Open rates'!AW31*0.85*0.9</f>
        <v>35037</v>
      </c>
      <c r="AX31" s="257">
        <f>'BAR BB| Open rates'!AX31*0.85*0.9</f>
        <v>36567</v>
      </c>
      <c r="AY31" s="257">
        <f>'BAR BB| Open rates'!AY31*0.85*0.9</f>
        <v>37867.5</v>
      </c>
      <c r="AZ31" s="257">
        <f>'BAR BB| Open rates'!AZ31*0.85*0.9</f>
        <v>39550.5</v>
      </c>
      <c r="BA31" s="257">
        <f>'BAR BB| Open rates'!BA31*0.85*0.9</f>
        <v>34272</v>
      </c>
      <c r="BB31" s="257">
        <f>'BAR BB| Open rates'!BB31*0.85*0.9</f>
        <v>33507</v>
      </c>
      <c r="BC31" s="257">
        <f>'BAR BB| Open rates'!BC31*0.85*0.9</f>
        <v>34272</v>
      </c>
      <c r="BD31" s="257">
        <f>'BAR BB| Open rates'!BD31*0.85*0.9</f>
        <v>33507</v>
      </c>
      <c r="BE31" s="257">
        <f>'BAR BB| Open rates'!BE31*0.85*0.9</f>
        <v>34272</v>
      </c>
      <c r="BF31" s="257">
        <f>'BAR BB| Open rates'!BF31*0.85*0.9</f>
        <v>33507</v>
      </c>
      <c r="BG31" s="257">
        <f>'BAR BB| Open rates'!BG31*0.85*0.9</f>
        <v>34272</v>
      </c>
      <c r="BH31" s="257">
        <f>'BAR BB| Open rates'!BH31*0.85*0.9</f>
        <v>33507</v>
      </c>
      <c r="BI31" s="257">
        <f>'BAR BB| Open rates'!BI31*0.85*0.9</f>
        <v>33507</v>
      </c>
      <c r="BJ31" s="257">
        <f>'BAR BB| Open rates'!BJ31*0.85*0.9</f>
        <v>34272</v>
      </c>
      <c r="BK31" s="257">
        <f>'BAR BB| Open rates'!BK31*0.85*0.9</f>
        <v>33507</v>
      </c>
      <c r="BL31" s="257">
        <f>'BAR BB| Open rates'!BL31*0.85*0.9</f>
        <v>34272</v>
      </c>
      <c r="BM31" s="257">
        <f>'BAR BB| Open rates'!BM31*0.85*0.9</f>
        <v>33507</v>
      </c>
      <c r="BN31" s="257">
        <f>'BAR BB| Open rates'!BN31*0.85*0.9</f>
        <v>34272</v>
      </c>
      <c r="BO31" s="257">
        <f>'BAR BB| Open rates'!BO31*0.85*0.9</f>
        <v>37102.5</v>
      </c>
      <c r="BP31" s="257">
        <f>'BAR BB| Open rates'!BP31*0.85*0.9</f>
        <v>38785.5</v>
      </c>
    </row>
    <row r="32" spans="1:68" s="36" customFormat="1" ht="12" customHeight="1" x14ac:dyDescent="0.2">
      <c r="A32" s="237">
        <v>4</v>
      </c>
      <c r="B32" s="257">
        <f>'BAR BB| Open rates'!B32*0.85*0.9</f>
        <v>37332</v>
      </c>
      <c r="C32" s="257">
        <f>'BAR BB| Open rates'!C32*0.85*0.9</f>
        <v>36567</v>
      </c>
      <c r="D32" s="257">
        <f>'BAR BB| Open rates'!D32*0.85*0.9</f>
        <v>37332</v>
      </c>
      <c r="E32" s="257">
        <f>'BAR BB| Open rates'!E32*0.85*0.9</f>
        <v>36567</v>
      </c>
      <c r="F32" s="257">
        <f>'BAR BB| Open rates'!F32*0.85*0.9</f>
        <v>39397.5</v>
      </c>
      <c r="G32" s="257">
        <f>'BAR BB| Open rates'!G32*0.85*0.9</f>
        <v>37332</v>
      </c>
      <c r="H32" s="257">
        <f>'BAR BB| Open rates'!H32*0.85*0.9</f>
        <v>42687</v>
      </c>
      <c r="I32" s="257">
        <f>'BAR BB| Open rates'!I32*0.85*0.9</f>
        <v>47965.5</v>
      </c>
      <c r="J32" s="257">
        <f>'BAR BB| Open rates'!J32*0.85*0.9</f>
        <v>62577</v>
      </c>
      <c r="K32" s="257">
        <f>'BAR BB| Open rates'!K32*0.85*0.9</f>
        <v>44752.5</v>
      </c>
      <c r="L32" s="257">
        <f>'BAR BB| Open rates'!L32*0.85*0.9</f>
        <v>46435.5</v>
      </c>
      <c r="M32" s="257">
        <f>'BAR BB| Open rates'!M32*0.85*0.9</f>
        <v>44752.5</v>
      </c>
      <c r="N32" s="257">
        <f>'BAR BB| Open rates'!N32*0.85*0.9</f>
        <v>47965.5</v>
      </c>
      <c r="O32" s="257">
        <f>'BAR BB| Open rates'!O32*0.85*0.9</f>
        <v>49495.5</v>
      </c>
      <c r="P32" s="257">
        <f>'BAR BB| Open rates'!P32*0.85*0.9</f>
        <v>47965.5</v>
      </c>
      <c r="Q32" s="257">
        <f>'BAR BB| Open rates'!Q32*0.85*0.9</f>
        <v>49495.5</v>
      </c>
      <c r="R32" s="257">
        <f>'BAR BB| Open rates'!R32*0.85*0.9</f>
        <v>47965.5</v>
      </c>
      <c r="S32" s="257">
        <f>'BAR BB| Open rates'!S32*0.85*0.9</f>
        <v>49495.5</v>
      </c>
      <c r="T32" s="257">
        <f>'BAR BB| Open rates'!T32*0.85*0.9</f>
        <v>47965.5</v>
      </c>
      <c r="U32" s="257">
        <f>'BAR BB| Open rates'!U32*0.85*0.9</f>
        <v>49495.5</v>
      </c>
      <c r="V32" s="257">
        <f>'BAR BB| Open rates'!V32*0.85*0.9</f>
        <v>47965.5</v>
      </c>
      <c r="W32" s="257">
        <f>'BAR BB| Open rates'!W32*0.85*0.9</f>
        <v>49495.5</v>
      </c>
      <c r="X32" s="257">
        <f>'BAR BB| Open rates'!X32*0.85*0.9</f>
        <v>47965.5</v>
      </c>
      <c r="Y32" s="257">
        <f>'BAR BB| Open rates'!Y32*0.85*0.9</f>
        <v>49495.5</v>
      </c>
      <c r="Z32" s="257">
        <f>'BAR BB| Open rates'!Z32*0.85*0.9</f>
        <v>47965.5</v>
      </c>
      <c r="AA32" s="257">
        <f>'BAR BB| Open rates'!AA32*0.85*0.9</f>
        <v>49495.5</v>
      </c>
      <c r="AB32" s="257">
        <f>'BAR BB| Open rates'!AB32*0.85*0.9</f>
        <v>47965.5</v>
      </c>
      <c r="AC32" s="257">
        <f>'BAR BB| Open rates'!AC32*0.85*0.9</f>
        <v>49495.5</v>
      </c>
      <c r="AD32" s="257">
        <f>'BAR BB| Open rates'!AD32*0.85*0.9</f>
        <v>44752.5</v>
      </c>
      <c r="AE32" s="257">
        <f>'BAR BB| Open rates'!AE32*0.85*0.9</f>
        <v>46435.5</v>
      </c>
      <c r="AF32" s="257">
        <f>'BAR BB| Open rates'!AF32*0.85*0.9</f>
        <v>44752.5</v>
      </c>
      <c r="AG32" s="257">
        <f>'BAR BB| Open rates'!AG32*0.85*0.9</f>
        <v>43375.5</v>
      </c>
      <c r="AH32" s="257">
        <f>'BAR BB| Open rates'!AH32*0.85*0.9</f>
        <v>43375.5</v>
      </c>
      <c r="AI32" s="257">
        <f>'BAR BB| Open rates'!AI32*0.85*0.9</f>
        <v>41692.5</v>
      </c>
      <c r="AJ32" s="257">
        <f>'BAR BB| Open rates'!AJ32*0.85*0.9</f>
        <v>43375.5</v>
      </c>
      <c r="AK32" s="257">
        <f>'BAR BB| Open rates'!AK32*0.85*0.9</f>
        <v>41692.5</v>
      </c>
      <c r="AL32" s="257">
        <f>'BAR BB| Open rates'!AL32*0.85*0.9</f>
        <v>43375.5</v>
      </c>
      <c r="AM32" s="257">
        <f>'BAR BB| Open rates'!AM32*0.85*0.9</f>
        <v>41692.5</v>
      </c>
      <c r="AN32" s="257">
        <f>'BAR BB| Open rates'!AN32*0.85*0.9</f>
        <v>43375.5</v>
      </c>
      <c r="AO32" s="257">
        <f>'BAR BB| Open rates'!AO32*0.85*0.9</f>
        <v>41692.5</v>
      </c>
      <c r="AP32" s="257">
        <f>'BAR BB| Open rates'!AP32*0.85*0.9</f>
        <v>38862</v>
      </c>
      <c r="AQ32" s="257">
        <f>'BAR BB| Open rates'!AQ32*0.85*0.9</f>
        <v>37332</v>
      </c>
      <c r="AR32" s="257">
        <f>'BAR BB| Open rates'!AR32*0.85*0.9</f>
        <v>38862</v>
      </c>
      <c r="AS32" s="257">
        <f>'BAR BB| Open rates'!AS32*0.85*0.9</f>
        <v>37332</v>
      </c>
      <c r="AT32" s="257">
        <f>'BAR BB| Open rates'!AT32*0.85*0.9</f>
        <v>38862</v>
      </c>
      <c r="AU32" s="257">
        <f>'BAR BB| Open rates'!AU32*0.85*0.9</f>
        <v>37332</v>
      </c>
      <c r="AV32" s="257">
        <f>'BAR BB| Open rates'!AV32*0.85*0.9</f>
        <v>38862</v>
      </c>
      <c r="AW32" s="257">
        <f>'BAR BB| Open rates'!AW32*0.85*0.9</f>
        <v>37332</v>
      </c>
      <c r="AX32" s="257">
        <f>'BAR BB| Open rates'!AX32*0.85*0.9</f>
        <v>38862</v>
      </c>
      <c r="AY32" s="257">
        <f>'BAR BB| Open rates'!AY32*0.85*0.9</f>
        <v>40162.5</v>
      </c>
      <c r="AZ32" s="257">
        <f>'BAR BB| Open rates'!AZ32*0.85*0.9</f>
        <v>41845.5</v>
      </c>
      <c r="BA32" s="257">
        <f>'BAR BB| Open rates'!BA32*0.85*0.9</f>
        <v>36567</v>
      </c>
      <c r="BB32" s="257">
        <f>'BAR BB| Open rates'!BB32*0.85*0.9</f>
        <v>35802</v>
      </c>
      <c r="BC32" s="257">
        <f>'BAR BB| Open rates'!BC32*0.85*0.9</f>
        <v>36567</v>
      </c>
      <c r="BD32" s="257">
        <f>'BAR BB| Open rates'!BD32*0.85*0.9</f>
        <v>35802</v>
      </c>
      <c r="BE32" s="257">
        <f>'BAR BB| Open rates'!BE32*0.85*0.9</f>
        <v>36567</v>
      </c>
      <c r="BF32" s="257">
        <f>'BAR BB| Open rates'!BF32*0.85*0.9</f>
        <v>35802</v>
      </c>
      <c r="BG32" s="257">
        <f>'BAR BB| Open rates'!BG32*0.85*0.9</f>
        <v>36567</v>
      </c>
      <c r="BH32" s="257">
        <f>'BAR BB| Open rates'!BH32*0.85*0.9</f>
        <v>35802</v>
      </c>
      <c r="BI32" s="257">
        <f>'BAR BB| Open rates'!BI32*0.85*0.9</f>
        <v>35802</v>
      </c>
      <c r="BJ32" s="257">
        <f>'BAR BB| Open rates'!BJ32*0.85*0.9</f>
        <v>36567</v>
      </c>
      <c r="BK32" s="257">
        <f>'BAR BB| Open rates'!BK32*0.85*0.9</f>
        <v>35802</v>
      </c>
      <c r="BL32" s="257">
        <f>'BAR BB| Open rates'!BL32*0.85*0.9</f>
        <v>36567</v>
      </c>
      <c r="BM32" s="257">
        <f>'BAR BB| Open rates'!BM32*0.85*0.9</f>
        <v>35802</v>
      </c>
      <c r="BN32" s="257">
        <f>'BAR BB| Open rates'!BN32*0.85*0.9</f>
        <v>36567</v>
      </c>
      <c r="BO32" s="257">
        <f>'BAR BB| Open rates'!BO32*0.85*0.9</f>
        <v>39397.5</v>
      </c>
      <c r="BP32" s="257">
        <f>'BAR BB| Open rates'!BP32*0.85*0.9</f>
        <v>41080.5</v>
      </c>
    </row>
    <row r="33" spans="1:68" s="36" customFormat="1" ht="12" customHeight="1" x14ac:dyDescent="0.2">
      <c r="A33" s="236" t="s">
        <v>182</v>
      </c>
      <c r="B33" s="257"/>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row>
    <row r="34" spans="1:68" s="36" customFormat="1" ht="12" customHeight="1" x14ac:dyDescent="0.2">
      <c r="A34" s="237">
        <v>1</v>
      </c>
      <c r="B34" s="257">
        <f>'BAR BB| Open rates'!B34*0.85*0.9</f>
        <v>38097</v>
      </c>
      <c r="C34" s="257">
        <f>'BAR BB| Open rates'!C34*0.85*0.9</f>
        <v>37332</v>
      </c>
      <c r="D34" s="257">
        <f>'BAR BB| Open rates'!D34*0.85*0.9</f>
        <v>38097</v>
      </c>
      <c r="E34" s="257">
        <f>'BAR BB| Open rates'!E34*0.85*0.9</f>
        <v>37332</v>
      </c>
      <c r="F34" s="257">
        <f>'BAR BB| Open rates'!F34*0.85*0.9</f>
        <v>40162.5</v>
      </c>
      <c r="G34" s="257">
        <f>'BAR BB| Open rates'!G34*0.85*0.9</f>
        <v>38097</v>
      </c>
      <c r="H34" s="257">
        <f>'BAR BB| Open rates'!H34*0.85*0.9</f>
        <v>52708.5</v>
      </c>
      <c r="I34" s="257">
        <f>'BAR BB| Open rates'!I34*0.85*0.9</f>
        <v>57987</v>
      </c>
      <c r="J34" s="257">
        <f>'BAR BB| Open rates'!J34*0.85*0.9</f>
        <v>72598.5</v>
      </c>
      <c r="K34" s="257">
        <f>'BAR BB| Open rates'!K34*0.85*0.9</f>
        <v>54774</v>
      </c>
      <c r="L34" s="257">
        <f>'BAR BB| Open rates'!L34*0.85*0.9</f>
        <v>56457</v>
      </c>
      <c r="M34" s="257">
        <f>'BAR BB| Open rates'!M34*0.85*0.9</f>
        <v>54774</v>
      </c>
      <c r="N34" s="257">
        <f>'BAR BB| Open rates'!N34*0.85*0.9</f>
        <v>57987</v>
      </c>
      <c r="O34" s="257">
        <f>'BAR BB| Open rates'!O34*0.85*0.9</f>
        <v>59517</v>
      </c>
      <c r="P34" s="257">
        <f>'BAR BB| Open rates'!P34*0.85*0.9</f>
        <v>57987</v>
      </c>
      <c r="Q34" s="257">
        <f>'BAR BB| Open rates'!Q34*0.85*0.9</f>
        <v>59517</v>
      </c>
      <c r="R34" s="257">
        <f>'BAR BB| Open rates'!R34*0.85*0.9</f>
        <v>57987</v>
      </c>
      <c r="S34" s="257">
        <f>'BAR BB| Open rates'!S34*0.85*0.9</f>
        <v>59517</v>
      </c>
      <c r="T34" s="257">
        <f>'BAR BB| Open rates'!T34*0.85*0.9</f>
        <v>57987</v>
      </c>
      <c r="U34" s="257">
        <f>'BAR BB| Open rates'!U34*0.85*0.9</f>
        <v>59517</v>
      </c>
      <c r="V34" s="257">
        <f>'BAR BB| Open rates'!V34*0.85*0.9</f>
        <v>57987</v>
      </c>
      <c r="W34" s="257">
        <f>'BAR BB| Open rates'!W34*0.85*0.9</f>
        <v>59517</v>
      </c>
      <c r="X34" s="257">
        <f>'BAR BB| Open rates'!X34*0.85*0.9</f>
        <v>57987</v>
      </c>
      <c r="Y34" s="257">
        <f>'BAR BB| Open rates'!Y34*0.85*0.9</f>
        <v>59517</v>
      </c>
      <c r="Z34" s="257">
        <f>'BAR BB| Open rates'!Z34*0.85*0.9</f>
        <v>57987</v>
      </c>
      <c r="AA34" s="257">
        <f>'BAR BB| Open rates'!AA34*0.85*0.9</f>
        <v>59517</v>
      </c>
      <c r="AB34" s="257">
        <f>'BAR BB| Open rates'!AB34*0.85*0.9</f>
        <v>57987</v>
      </c>
      <c r="AC34" s="257">
        <f>'BAR BB| Open rates'!AC34*0.85*0.9</f>
        <v>59517</v>
      </c>
      <c r="AD34" s="257">
        <f>'BAR BB| Open rates'!AD34*0.85*0.9</f>
        <v>54774</v>
      </c>
      <c r="AE34" s="257">
        <f>'BAR BB| Open rates'!AE34*0.85*0.9</f>
        <v>56457</v>
      </c>
      <c r="AF34" s="257">
        <f>'BAR BB| Open rates'!AF34*0.85*0.9</f>
        <v>54774</v>
      </c>
      <c r="AG34" s="257">
        <f>'BAR BB| Open rates'!AG34*0.85*0.9</f>
        <v>41845.5</v>
      </c>
      <c r="AH34" s="257">
        <f>'BAR BB| Open rates'!AH34*0.85*0.9</f>
        <v>41845.5</v>
      </c>
      <c r="AI34" s="257">
        <f>'BAR BB| Open rates'!AI34*0.85*0.9</f>
        <v>40162.5</v>
      </c>
      <c r="AJ34" s="257">
        <f>'BAR BB| Open rates'!AJ34*0.85*0.9</f>
        <v>41845.5</v>
      </c>
      <c r="AK34" s="257">
        <f>'BAR BB| Open rates'!AK34*0.85*0.9</f>
        <v>40162.5</v>
      </c>
      <c r="AL34" s="257">
        <f>'BAR BB| Open rates'!AL34*0.85*0.9</f>
        <v>41845.5</v>
      </c>
      <c r="AM34" s="257">
        <f>'BAR BB| Open rates'!AM34*0.85*0.9</f>
        <v>40162.5</v>
      </c>
      <c r="AN34" s="257">
        <f>'BAR BB| Open rates'!AN34*0.85*0.9</f>
        <v>41845.5</v>
      </c>
      <c r="AO34" s="257">
        <f>'BAR BB| Open rates'!AO34*0.85*0.9</f>
        <v>40162.5</v>
      </c>
      <c r="AP34" s="257">
        <f>'BAR BB| Open rates'!AP34*0.85*0.9</f>
        <v>38862</v>
      </c>
      <c r="AQ34" s="257">
        <f>'BAR BB| Open rates'!AQ34*0.85*0.9</f>
        <v>37332</v>
      </c>
      <c r="AR34" s="257">
        <f>'BAR BB| Open rates'!AR34*0.85*0.9</f>
        <v>38862</v>
      </c>
      <c r="AS34" s="257">
        <f>'BAR BB| Open rates'!AS34*0.85*0.9</f>
        <v>37332</v>
      </c>
      <c r="AT34" s="257">
        <f>'BAR BB| Open rates'!AT34*0.85*0.9</f>
        <v>38862</v>
      </c>
      <c r="AU34" s="257">
        <f>'BAR BB| Open rates'!AU34*0.85*0.9</f>
        <v>37332</v>
      </c>
      <c r="AV34" s="257">
        <f>'BAR BB| Open rates'!AV34*0.85*0.9</f>
        <v>38862</v>
      </c>
      <c r="AW34" s="257">
        <f>'BAR BB| Open rates'!AW34*0.85*0.9</f>
        <v>37332</v>
      </c>
      <c r="AX34" s="257">
        <f>'BAR BB| Open rates'!AX34*0.85*0.9</f>
        <v>38862</v>
      </c>
      <c r="AY34" s="257">
        <f>'BAR BB| Open rates'!AY34*0.85*0.9</f>
        <v>40162.5</v>
      </c>
      <c r="AZ34" s="257">
        <f>'BAR BB| Open rates'!AZ34*0.85*0.9</f>
        <v>41845.5</v>
      </c>
      <c r="BA34" s="257">
        <f>'BAR BB| Open rates'!BA34*0.85*0.9</f>
        <v>36567</v>
      </c>
      <c r="BB34" s="257">
        <f>'BAR BB| Open rates'!BB34*0.85*0.9</f>
        <v>32742</v>
      </c>
      <c r="BC34" s="257">
        <f>'BAR BB| Open rates'!BC34*0.85*0.9</f>
        <v>33507</v>
      </c>
      <c r="BD34" s="257">
        <f>'BAR BB| Open rates'!BD34*0.85*0.9</f>
        <v>32742</v>
      </c>
      <c r="BE34" s="257">
        <f>'BAR BB| Open rates'!BE34*0.85*0.9</f>
        <v>33507</v>
      </c>
      <c r="BF34" s="257">
        <f>'BAR BB| Open rates'!BF34*0.85*0.9</f>
        <v>32742</v>
      </c>
      <c r="BG34" s="257">
        <f>'BAR BB| Open rates'!BG34*0.85*0.9</f>
        <v>33507</v>
      </c>
      <c r="BH34" s="257">
        <f>'BAR BB| Open rates'!BH34*0.85*0.9</f>
        <v>32742</v>
      </c>
      <c r="BI34" s="257">
        <f>'BAR BB| Open rates'!BI34*0.85*0.9</f>
        <v>32742</v>
      </c>
      <c r="BJ34" s="257">
        <f>'BAR BB| Open rates'!BJ34*0.85*0.9</f>
        <v>33507</v>
      </c>
      <c r="BK34" s="257">
        <f>'BAR BB| Open rates'!BK34*0.85*0.9</f>
        <v>32742</v>
      </c>
      <c r="BL34" s="257">
        <f>'BAR BB| Open rates'!BL34*0.85*0.9</f>
        <v>33507</v>
      </c>
      <c r="BM34" s="257">
        <f>'BAR BB| Open rates'!BM34*0.85*0.9</f>
        <v>32742</v>
      </c>
      <c r="BN34" s="257">
        <f>'BAR BB| Open rates'!BN34*0.85*0.9</f>
        <v>33507</v>
      </c>
      <c r="BO34" s="257">
        <f>'BAR BB| Open rates'!BO34*0.85*0.9</f>
        <v>36337.5</v>
      </c>
      <c r="BP34" s="257">
        <f>'BAR BB| Open rates'!BP34*0.85*0.9</f>
        <v>38020.5</v>
      </c>
    </row>
    <row r="35" spans="1:68" s="36" customFormat="1" ht="12" customHeight="1" x14ac:dyDescent="0.2">
      <c r="A35" s="237">
        <v>2</v>
      </c>
      <c r="B35" s="257">
        <f>'BAR BB| Open rates'!B35*0.85*0.9</f>
        <v>40392</v>
      </c>
      <c r="C35" s="257">
        <f>'BAR BB| Open rates'!C35*0.85*0.9</f>
        <v>39627</v>
      </c>
      <c r="D35" s="257">
        <f>'BAR BB| Open rates'!D35*0.85*0.9</f>
        <v>40392</v>
      </c>
      <c r="E35" s="257">
        <f>'BAR BB| Open rates'!E35*0.85*0.9</f>
        <v>39627</v>
      </c>
      <c r="F35" s="257">
        <f>'BAR BB| Open rates'!F35*0.85*0.9</f>
        <v>42457.5</v>
      </c>
      <c r="G35" s="257">
        <f>'BAR BB| Open rates'!G35*0.85*0.9</f>
        <v>40392</v>
      </c>
      <c r="H35" s="257">
        <f>'BAR BB| Open rates'!H35*0.85*0.9</f>
        <v>55003.5</v>
      </c>
      <c r="I35" s="257">
        <f>'BAR BB| Open rates'!I35*0.85*0.9</f>
        <v>60282</v>
      </c>
      <c r="J35" s="257">
        <f>'BAR BB| Open rates'!J35*0.85*0.9</f>
        <v>74893.5</v>
      </c>
      <c r="K35" s="257">
        <f>'BAR BB| Open rates'!K35*0.85*0.9</f>
        <v>57069</v>
      </c>
      <c r="L35" s="257">
        <f>'BAR BB| Open rates'!L35*0.85*0.9</f>
        <v>58752</v>
      </c>
      <c r="M35" s="257">
        <f>'BAR BB| Open rates'!M35*0.85*0.9</f>
        <v>57069</v>
      </c>
      <c r="N35" s="257">
        <f>'BAR BB| Open rates'!N35*0.85*0.9</f>
        <v>60282</v>
      </c>
      <c r="O35" s="257">
        <f>'BAR BB| Open rates'!O35*0.85*0.9</f>
        <v>61812</v>
      </c>
      <c r="P35" s="257">
        <f>'BAR BB| Open rates'!P35*0.85*0.9</f>
        <v>60282</v>
      </c>
      <c r="Q35" s="257">
        <f>'BAR BB| Open rates'!Q35*0.85*0.9</f>
        <v>61812</v>
      </c>
      <c r="R35" s="257">
        <f>'BAR BB| Open rates'!R35*0.85*0.9</f>
        <v>60282</v>
      </c>
      <c r="S35" s="257">
        <f>'BAR BB| Open rates'!S35*0.85*0.9</f>
        <v>61812</v>
      </c>
      <c r="T35" s="257">
        <f>'BAR BB| Open rates'!T35*0.85*0.9</f>
        <v>60282</v>
      </c>
      <c r="U35" s="257">
        <f>'BAR BB| Open rates'!U35*0.85*0.9</f>
        <v>61812</v>
      </c>
      <c r="V35" s="257">
        <f>'BAR BB| Open rates'!V35*0.85*0.9</f>
        <v>60282</v>
      </c>
      <c r="W35" s="257">
        <f>'BAR BB| Open rates'!W35*0.85*0.9</f>
        <v>61812</v>
      </c>
      <c r="X35" s="257">
        <f>'BAR BB| Open rates'!X35*0.85*0.9</f>
        <v>60282</v>
      </c>
      <c r="Y35" s="257">
        <f>'BAR BB| Open rates'!Y35*0.85*0.9</f>
        <v>61812</v>
      </c>
      <c r="Z35" s="257">
        <f>'BAR BB| Open rates'!Z35*0.85*0.9</f>
        <v>60282</v>
      </c>
      <c r="AA35" s="257">
        <f>'BAR BB| Open rates'!AA35*0.85*0.9</f>
        <v>61812</v>
      </c>
      <c r="AB35" s="257">
        <f>'BAR BB| Open rates'!AB35*0.85*0.9</f>
        <v>60282</v>
      </c>
      <c r="AC35" s="257">
        <f>'BAR BB| Open rates'!AC35*0.85*0.9</f>
        <v>61812</v>
      </c>
      <c r="AD35" s="257">
        <f>'BAR BB| Open rates'!AD35*0.85*0.9</f>
        <v>57069</v>
      </c>
      <c r="AE35" s="257">
        <f>'BAR BB| Open rates'!AE35*0.85*0.9</f>
        <v>58752</v>
      </c>
      <c r="AF35" s="257">
        <f>'BAR BB| Open rates'!AF35*0.85*0.9</f>
        <v>57069</v>
      </c>
      <c r="AG35" s="257">
        <f>'BAR BB| Open rates'!AG35*0.85*0.9</f>
        <v>44140.5</v>
      </c>
      <c r="AH35" s="257">
        <f>'BAR BB| Open rates'!AH35*0.85*0.9</f>
        <v>44140.5</v>
      </c>
      <c r="AI35" s="257">
        <f>'BAR BB| Open rates'!AI35*0.85*0.9</f>
        <v>42457.5</v>
      </c>
      <c r="AJ35" s="257">
        <f>'BAR BB| Open rates'!AJ35*0.85*0.9</f>
        <v>44140.5</v>
      </c>
      <c r="AK35" s="257">
        <f>'BAR BB| Open rates'!AK35*0.85*0.9</f>
        <v>42457.5</v>
      </c>
      <c r="AL35" s="257">
        <f>'BAR BB| Open rates'!AL35*0.85*0.9</f>
        <v>44140.5</v>
      </c>
      <c r="AM35" s="257">
        <f>'BAR BB| Open rates'!AM35*0.85*0.9</f>
        <v>42457.5</v>
      </c>
      <c r="AN35" s="257">
        <f>'BAR BB| Open rates'!AN35*0.85*0.9</f>
        <v>44140.5</v>
      </c>
      <c r="AO35" s="257">
        <f>'BAR BB| Open rates'!AO35*0.85*0.9</f>
        <v>42457.5</v>
      </c>
      <c r="AP35" s="257">
        <f>'BAR BB| Open rates'!AP35*0.85*0.9</f>
        <v>41157</v>
      </c>
      <c r="AQ35" s="257">
        <f>'BAR BB| Open rates'!AQ35*0.85*0.9</f>
        <v>39627</v>
      </c>
      <c r="AR35" s="257">
        <f>'BAR BB| Open rates'!AR35*0.85*0.9</f>
        <v>41157</v>
      </c>
      <c r="AS35" s="257">
        <f>'BAR BB| Open rates'!AS35*0.85*0.9</f>
        <v>39627</v>
      </c>
      <c r="AT35" s="257">
        <f>'BAR BB| Open rates'!AT35*0.85*0.9</f>
        <v>41157</v>
      </c>
      <c r="AU35" s="257">
        <f>'BAR BB| Open rates'!AU35*0.85*0.9</f>
        <v>39627</v>
      </c>
      <c r="AV35" s="257">
        <f>'BAR BB| Open rates'!AV35*0.85*0.9</f>
        <v>41157</v>
      </c>
      <c r="AW35" s="257">
        <f>'BAR BB| Open rates'!AW35*0.85*0.9</f>
        <v>39627</v>
      </c>
      <c r="AX35" s="257">
        <f>'BAR BB| Open rates'!AX35*0.85*0.9</f>
        <v>41157</v>
      </c>
      <c r="AY35" s="257">
        <f>'BAR BB| Open rates'!AY35*0.85*0.9</f>
        <v>42457.5</v>
      </c>
      <c r="AZ35" s="257">
        <f>'BAR BB| Open rates'!AZ35*0.85*0.9</f>
        <v>44140.5</v>
      </c>
      <c r="BA35" s="257">
        <f>'BAR BB| Open rates'!BA35*0.85*0.9</f>
        <v>38862</v>
      </c>
      <c r="BB35" s="257">
        <f>'BAR BB| Open rates'!BB35*0.85*0.9</f>
        <v>35037</v>
      </c>
      <c r="BC35" s="257">
        <f>'BAR BB| Open rates'!BC35*0.85*0.9</f>
        <v>35802</v>
      </c>
      <c r="BD35" s="257">
        <f>'BAR BB| Open rates'!BD35*0.85*0.9</f>
        <v>35037</v>
      </c>
      <c r="BE35" s="257">
        <f>'BAR BB| Open rates'!BE35*0.85*0.9</f>
        <v>35802</v>
      </c>
      <c r="BF35" s="257">
        <f>'BAR BB| Open rates'!BF35*0.85*0.9</f>
        <v>35037</v>
      </c>
      <c r="BG35" s="257">
        <f>'BAR BB| Open rates'!BG35*0.85*0.9</f>
        <v>35802</v>
      </c>
      <c r="BH35" s="257">
        <f>'BAR BB| Open rates'!BH35*0.85*0.9</f>
        <v>35037</v>
      </c>
      <c r="BI35" s="257">
        <f>'BAR BB| Open rates'!BI35*0.85*0.9</f>
        <v>35037</v>
      </c>
      <c r="BJ35" s="257">
        <f>'BAR BB| Open rates'!BJ35*0.85*0.9</f>
        <v>35802</v>
      </c>
      <c r="BK35" s="257">
        <f>'BAR BB| Open rates'!BK35*0.85*0.9</f>
        <v>35037</v>
      </c>
      <c r="BL35" s="257">
        <f>'BAR BB| Open rates'!BL35*0.85*0.9</f>
        <v>35802</v>
      </c>
      <c r="BM35" s="257">
        <f>'BAR BB| Open rates'!BM35*0.85*0.9</f>
        <v>35037</v>
      </c>
      <c r="BN35" s="257">
        <f>'BAR BB| Open rates'!BN35*0.85*0.9</f>
        <v>35802</v>
      </c>
      <c r="BO35" s="257">
        <f>'BAR BB| Open rates'!BO35*0.85*0.9</f>
        <v>38632.5</v>
      </c>
      <c r="BP35" s="257">
        <f>'BAR BB| Open rates'!BP35*0.85*0.9</f>
        <v>40315.5</v>
      </c>
    </row>
    <row r="36" spans="1:68" s="36" customFormat="1" ht="12" customHeight="1" x14ac:dyDescent="0.2">
      <c r="A36" s="237">
        <v>3</v>
      </c>
      <c r="B36" s="257">
        <f>'BAR BB| Open rates'!B36*0.85*0.9</f>
        <v>42687</v>
      </c>
      <c r="C36" s="257">
        <f>'BAR BB| Open rates'!C36*0.85*0.9</f>
        <v>41922</v>
      </c>
      <c r="D36" s="257">
        <f>'BAR BB| Open rates'!D36*0.85*0.9</f>
        <v>42687</v>
      </c>
      <c r="E36" s="257">
        <f>'BAR BB| Open rates'!E36*0.85*0.9</f>
        <v>41922</v>
      </c>
      <c r="F36" s="257">
        <f>'BAR BB| Open rates'!F36*0.85*0.9</f>
        <v>44752.5</v>
      </c>
      <c r="G36" s="257">
        <f>'BAR BB| Open rates'!G36*0.85*0.9</f>
        <v>42687</v>
      </c>
      <c r="H36" s="257">
        <f>'BAR BB| Open rates'!H36*0.85*0.9</f>
        <v>57298.5</v>
      </c>
      <c r="I36" s="257">
        <f>'BAR BB| Open rates'!I36*0.85*0.9</f>
        <v>62577</v>
      </c>
      <c r="J36" s="257">
        <f>'BAR BB| Open rates'!J36*0.85*0.9</f>
        <v>77188.5</v>
      </c>
      <c r="K36" s="257">
        <f>'BAR BB| Open rates'!K36*0.85*0.9</f>
        <v>59364</v>
      </c>
      <c r="L36" s="257">
        <f>'BAR BB| Open rates'!L36*0.85*0.9</f>
        <v>61047</v>
      </c>
      <c r="M36" s="257">
        <f>'BAR BB| Open rates'!M36*0.85*0.9</f>
        <v>59364</v>
      </c>
      <c r="N36" s="257">
        <f>'BAR BB| Open rates'!N36*0.85*0.9</f>
        <v>62577</v>
      </c>
      <c r="O36" s="257">
        <f>'BAR BB| Open rates'!O36*0.85*0.9</f>
        <v>64107</v>
      </c>
      <c r="P36" s="257">
        <f>'BAR BB| Open rates'!P36*0.85*0.9</f>
        <v>62577</v>
      </c>
      <c r="Q36" s="257">
        <f>'BAR BB| Open rates'!Q36*0.85*0.9</f>
        <v>64107</v>
      </c>
      <c r="R36" s="257">
        <f>'BAR BB| Open rates'!R36*0.85*0.9</f>
        <v>62577</v>
      </c>
      <c r="S36" s="257">
        <f>'BAR BB| Open rates'!S36*0.85*0.9</f>
        <v>64107</v>
      </c>
      <c r="T36" s="257">
        <f>'BAR BB| Open rates'!T36*0.85*0.9</f>
        <v>62577</v>
      </c>
      <c r="U36" s="257">
        <f>'BAR BB| Open rates'!U36*0.85*0.9</f>
        <v>64107</v>
      </c>
      <c r="V36" s="257">
        <f>'BAR BB| Open rates'!V36*0.85*0.9</f>
        <v>62577</v>
      </c>
      <c r="W36" s="257">
        <f>'BAR BB| Open rates'!W36*0.85*0.9</f>
        <v>64107</v>
      </c>
      <c r="X36" s="257">
        <f>'BAR BB| Open rates'!X36*0.85*0.9</f>
        <v>62577</v>
      </c>
      <c r="Y36" s="257">
        <f>'BAR BB| Open rates'!Y36*0.85*0.9</f>
        <v>64107</v>
      </c>
      <c r="Z36" s="257">
        <f>'BAR BB| Open rates'!Z36*0.85*0.9</f>
        <v>62577</v>
      </c>
      <c r="AA36" s="257">
        <f>'BAR BB| Open rates'!AA36*0.85*0.9</f>
        <v>64107</v>
      </c>
      <c r="AB36" s="257">
        <f>'BAR BB| Open rates'!AB36*0.85*0.9</f>
        <v>62577</v>
      </c>
      <c r="AC36" s="257">
        <f>'BAR BB| Open rates'!AC36*0.85*0.9</f>
        <v>64107</v>
      </c>
      <c r="AD36" s="257">
        <f>'BAR BB| Open rates'!AD36*0.85*0.9</f>
        <v>59364</v>
      </c>
      <c r="AE36" s="257">
        <f>'BAR BB| Open rates'!AE36*0.85*0.9</f>
        <v>61047</v>
      </c>
      <c r="AF36" s="257">
        <f>'BAR BB| Open rates'!AF36*0.85*0.9</f>
        <v>59364</v>
      </c>
      <c r="AG36" s="257">
        <f>'BAR BB| Open rates'!AG36*0.85*0.9</f>
        <v>46435.5</v>
      </c>
      <c r="AH36" s="257">
        <f>'BAR BB| Open rates'!AH36*0.85*0.9</f>
        <v>46435.5</v>
      </c>
      <c r="AI36" s="257">
        <f>'BAR BB| Open rates'!AI36*0.85*0.9</f>
        <v>44752.5</v>
      </c>
      <c r="AJ36" s="257">
        <f>'BAR BB| Open rates'!AJ36*0.85*0.9</f>
        <v>46435.5</v>
      </c>
      <c r="AK36" s="257">
        <f>'BAR BB| Open rates'!AK36*0.85*0.9</f>
        <v>44752.5</v>
      </c>
      <c r="AL36" s="257">
        <f>'BAR BB| Open rates'!AL36*0.85*0.9</f>
        <v>46435.5</v>
      </c>
      <c r="AM36" s="257">
        <f>'BAR BB| Open rates'!AM36*0.85*0.9</f>
        <v>44752.5</v>
      </c>
      <c r="AN36" s="257">
        <f>'BAR BB| Open rates'!AN36*0.85*0.9</f>
        <v>46435.5</v>
      </c>
      <c r="AO36" s="257">
        <f>'BAR BB| Open rates'!AO36*0.85*0.9</f>
        <v>44752.5</v>
      </c>
      <c r="AP36" s="257">
        <f>'BAR BB| Open rates'!AP36*0.85*0.9</f>
        <v>43452</v>
      </c>
      <c r="AQ36" s="257">
        <f>'BAR BB| Open rates'!AQ36*0.85*0.9</f>
        <v>41922</v>
      </c>
      <c r="AR36" s="257">
        <f>'BAR BB| Open rates'!AR36*0.85*0.9</f>
        <v>43452</v>
      </c>
      <c r="AS36" s="257">
        <f>'BAR BB| Open rates'!AS36*0.85*0.9</f>
        <v>41922</v>
      </c>
      <c r="AT36" s="257">
        <f>'BAR BB| Open rates'!AT36*0.85*0.9</f>
        <v>43452</v>
      </c>
      <c r="AU36" s="257">
        <f>'BAR BB| Open rates'!AU36*0.85*0.9</f>
        <v>41922</v>
      </c>
      <c r="AV36" s="257">
        <f>'BAR BB| Open rates'!AV36*0.85*0.9</f>
        <v>43452</v>
      </c>
      <c r="AW36" s="257">
        <f>'BAR BB| Open rates'!AW36*0.85*0.9</f>
        <v>41922</v>
      </c>
      <c r="AX36" s="257">
        <f>'BAR BB| Open rates'!AX36*0.85*0.9</f>
        <v>43452</v>
      </c>
      <c r="AY36" s="257">
        <f>'BAR BB| Open rates'!AY36*0.85*0.9</f>
        <v>44752.5</v>
      </c>
      <c r="AZ36" s="257">
        <f>'BAR BB| Open rates'!AZ36*0.85*0.9</f>
        <v>46435.5</v>
      </c>
      <c r="BA36" s="257">
        <f>'BAR BB| Open rates'!BA36*0.85*0.9</f>
        <v>41157</v>
      </c>
      <c r="BB36" s="257">
        <f>'BAR BB| Open rates'!BB36*0.85*0.9</f>
        <v>37332</v>
      </c>
      <c r="BC36" s="257">
        <f>'BAR BB| Open rates'!BC36*0.85*0.9</f>
        <v>38097</v>
      </c>
      <c r="BD36" s="257">
        <f>'BAR BB| Open rates'!BD36*0.85*0.9</f>
        <v>37332</v>
      </c>
      <c r="BE36" s="257">
        <f>'BAR BB| Open rates'!BE36*0.85*0.9</f>
        <v>38097</v>
      </c>
      <c r="BF36" s="257">
        <f>'BAR BB| Open rates'!BF36*0.85*0.9</f>
        <v>37332</v>
      </c>
      <c r="BG36" s="257">
        <f>'BAR BB| Open rates'!BG36*0.85*0.9</f>
        <v>38097</v>
      </c>
      <c r="BH36" s="257">
        <f>'BAR BB| Open rates'!BH36*0.85*0.9</f>
        <v>37332</v>
      </c>
      <c r="BI36" s="257">
        <f>'BAR BB| Open rates'!BI36*0.85*0.9</f>
        <v>37332</v>
      </c>
      <c r="BJ36" s="257">
        <f>'BAR BB| Open rates'!BJ36*0.85*0.9</f>
        <v>38097</v>
      </c>
      <c r="BK36" s="257">
        <f>'BAR BB| Open rates'!BK36*0.85*0.9</f>
        <v>37332</v>
      </c>
      <c r="BL36" s="257">
        <f>'BAR BB| Open rates'!BL36*0.85*0.9</f>
        <v>38097</v>
      </c>
      <c r="BM36" s="257">
        <f>'BAR BB| Open rates'!BM36*0.85*0.9</f>
        <v>37332</v>
      </c>
      <c r="BN36" s="257">
        <f>'BAR BB| Open rates'!BN36*0.85*0.9</f>
        <v>38097</v>
      </c>
      <c r="BO36" s="257">
        <f>'BAR BB| Open rates'!BO36*0.85*0.9</f>
        <v>40927.5</v>
      </c>
      <c r="BP36" s="257">
        <f>'BAR BB| Open rates'!BP36*0.85*0.9</f>
        <v>42610.5</v>
      </c>
    </row>
    <row r="37" spans="1:68" s="36" customFormat="1" ht="12" customHeight="1" x14ac:dyDescent="0.2">
      <c r="A37" s="237">
        <v>4</v>
      </c>
      <c r="B37" s="257">
        <f>'BAR BB| Open rates'!B37*0.85*0.9</f>
        <v>44982</v>
      </c>
      <c r="C37" s="257">
        <f>'BAR BB| Open rates'!C37*0.85*0.9</f>
        <v>44217</v>
      </c>
      <c r="D37" s="257">
        <f>'BAR BB| Open rates'!D37*0.85*0.9</f>
        <v>44982</v>
      </c>
      <c r="E37" s="257">
        <f>'BAR BB| Open rates'!E37*0.85*0.9</f>
        <v>44217</v>
      </c>
      <c r="F37" s="257">
        <f>'BAR BB| Open rates'!F37*0.85*0.9</f>
        <v>47047.5</v>
      </c>
      <c r="G37" s="257">
        <f>'BAR BB| Open rates'!G37*0.85*0.9</f>
        <v>44982</v>
      </c>
      <c r="H37" s="257">
        <f>'BAR BB| Open rates'!H37*0.85*0.9</f>
        <v>59593.5</v>
      </c>
      <c r="I37" s="257">
        <f>'BAR BB| Open rates'!I37*0.85*0.9</f>
        <v>64872</v>
      </c>
      <c r="J37" s="257">
        <f>'BAR BB| Open rates'!J37*0.85*0.9</f>
        <v>79483.5</v>
      </c>
      <c r="K37" s="257">
        <f>'BAR BB| Open rates'!K37*0.85*0.9</f>
        <v>61659</v>
      </c>
      <c r="L37" s="257">
        <f>'BAR BB| Open rates'!L37*0.85*0.9</f>
        <v>63342</v>
      </c>
      <c r="M37" s="257">
        <f>'BAR BB| Open rates'!M37*0.85*0.9</f>
        <v>61659</v>
      </c>
      <c r="N37" s="257">
        <f>'BAR BB| Open rates'!N37*0.85*0.9</f>
        <v>64872</v>
      </c>
      <c r="O37" s="257">
        <f>'BAR BB| Open rates'!O37*0.85*0.9</f>
        <v>66402</v>
      </c>
      <c r="P37" s="257">
        <f>'BAR BB| Open rates'!P37*0.85*0.9</f>
        <v>64872</v>
      </c>
      <c r="Q37" s="257">
        <f>'BAR BB| Open rates'!Q37*0.85*0.9</f>
        <v>66402</v>
      </c>
      <c r="R37" s="257">
        <f>'BAR BB| Open rates'!R37*0.85*0.9</f>
        <v>64872</v>
      </c>
      <c r="S37" s="257">
        <f>'BAR BB| Open rates'!S37*0.85*0.9</f>
        <v>66402</v>
      </c>
      <c r="T37" s="257">
        <f>'BAR BB| Open rates'!T37*0.85*0.9</f>
        <v>64872</v>
      </c>
      <c r="U37" s="257">
        <f>'BAR BB| Open rates'!U37*0.85*0.9</f>
        <v>66402</v>
      </c>
      <c r="V37" s="257">
        <f>'BAR BB| Open rates'!V37*0.85*0.9</f>
        <v>64872</v>
      </c>
      <c r="W37" s="257">
        <f>'BAR BB| Open rates'!W37*0.85*0.9</f>
        <v>66402</v>
      </c>
      <c r="X37" s="257">
        <f>'BAR BB| Open rates'!X37*0.85*0.9</f>
        <v>64872</v>
      </c>
      <c r="Y37" s="257">
        <f>'BAR BB| Open rates'!Y37*0.85*0.9</f>
        <v>66402</v>
      </c>
      <c r="Z37" s="257">
        <f>'BAR BB| Open rates'!Z37*0.85*0.9</f>
        <v>64872</v>
      </c>
      <c r="AA37" s="257">
        <f>'BAR BB| Open rates'!AA37*0.85*0.9</f>
        <v>66402</v>
      </c>
      <c r="AB37" s="257">
        <f>'BAR BB| Open rates'!AB37*0.85*0.9</f>
        <v>64872</v>
      </c>
      <c r="AC37" s="257">
        <f>'BAR BB| Open rates'!AC37*0.85*0.9</f>
        <v>66402</v>
      </c>
      <c r="AD37" s="257">
        <f>'BAR BB| Open rates'!AD37*0.85*0.9</f>
        <v>61659</v>
      </c>
      <c r="AE37" s="257">
        <f>'BAR BB| Open rates'!AE37*0.85*0.9</f>
        <v>63342</v>
      </c>
      <c r="AF37" s="257">
        <f>'BAR BB| Open rates'!AF37*0.85*0.9</f>
        <v>61659</v>
      </c>
      <c r="AG37" s="257">
        <f>'BAR BB| Open rates'!AG37*0.85*0.9</f>
        <v>48730.5</v>
      </c>
      <c r="AH37" s="257">
        <f>'BAR BB| Open rates'!AH37*0.85*0.9</f>
        <v>48730.5</v>
      </c>
      <c r="AI37" s="257">
        <f>'BAR BB| Open rates'!AI37*0.85*0.9</f>
        <v>47047.5</v>
      </c>
      <c r="AJ37" s="257">
        <f>'BAR BB| Open rates'!AJ37*0.85*0.9</f>
        <v>48730.5</v>
      </c>
      <c r="AK37" s="257">
        <f>'BAR BB| Open rates'!AK37*0.85*0.9</f>
        <v>47047.5</v>
      </c>
      <c r="AL37" s="257">
        <f>'BAR BB| Open rates'!AL37*0.85*0.9</f>
        <v>48730.5</v>
      </c>
      <c r="AM37" s="257">
        <f>'BAR BB| Open rates'!AM37*0.85*0.9</f>
        <v>47047.5</v>
      </c>
      <c r="AN37" s="257">
        <f>'BAR BB| Open rates'!AN37*0.85*0.9</f>
        <v>48730.5</v>
      </c>
      <c r="AO37" s="257">
        <f>'BAR BB| Open rates'!AO37*0.85*0.9</f>
        <v>47047.5</v>
      </c>
      <c r="AP37" s="257">
        <f>'BAR BB| Open rates'!AP37*0.85*0.9</f>
        <v>45747</v>
      </c>
      <c r="AQ37" s="257">
        <f>'BAR BB| Open rates'!AQ37*0.85*0.9</f>
        <v>44217</v>
      </c>
      <c r="AR37" s="257">
        <f>'BAR BB| Open rates'!AR37*0.85*0.9</f>
        <v>45747</v>
      </c>
      <c r="AS37" s="257">
        <f>'BAR BB| Open rates'!AS37*0.85*0.9</f>
        <v>44217</v>
      </c>
      <c r="AT37" s="257">
        <f>'BAR BB| Open rates'!AT37*0.85*0.9</f>
        <v>45747</v>
      </c>
      <c r="AU37" s="257">
        <f>'BAR BB| Open rates'!AU37*0.85*0.9</f>
        <v>44217</v>
      </c>
      <c r="AV37" s="257">
        <f>'BAR BB| Open rates'!AV37*0.85*0.9</f>
        <v>45747</v>
      </c>
      <c r="AW37" s="257">
        <f>'BAR BB| Open rates'!AW37*0.85*0.9</f>
        <v>44217</v>
      </c>
      <c r="AX37" s="257">
        <f>'BAR BB| Open rates'!AX37*0.85*0.9</f>
        <v>45747</v>
      </c>
      <c r="AY37" s="257">
        <f>'BAR BB| Open rates'!AY37*0.85*0.9</f>
        <v>47047.5</v>
      </c>
      <c r="AZ37" s="257">
        <f>'BAR BB| Open rates'!AZ37*0.85*0.9</f>
        <v>48730.5</v>
      </c>
      <c r="BA37" s="257">
        <f>'BAR BB| Open rates'!BA37*0.85*0.9</f>
        <v>43452</v>
      </c>
      <c r="BB37" s="257">
        <f>'BAR BB| Open rates'!BB37*0.85*0.9</f>
        <v>39627</v>
      </c>
      <c r="BC37" s="257">
        <f>'BAR BB| Open rates'!BC37*0.85*0.9</f>
        <v>40392</v>
      </c>
      <c r="BD37" s="257">
        <f>'BAR BB| Open rates'!BD37*0.85*0.9</f>
        <v>39627</v>
      </c>
      <c r="BE37" s="257">
        <f>'BAR BB| Open rates'!BE37*0.85*0.9</f>
        <v>40392</v>
      </c>
      <c r="BF37" s="257">
        <f>'BAR BB| Open rates'!BF37*0.85*0.9</f>
        <v>39627</v>
      </c>
      <c r="BG37" s="257">
        <f>'BAR BB| Open rates'!BG37*0.85*0.9</f>
        <v>40392</v>
      </c>
      <c r="BH37" s="257">
        <f>'BAR BB| Open rates'!BH37*0.85*0.9</f>
        <v>39627</v>
      </c>
      <c r="BI37" s="257">
        <f>'BAR BB| Open rates'!BI37*0.85*0.9</f>
        <v>39627</v>
      </c>
      <c r="BJ37" s="257">
        <f>'BAR BB| Open rates'!BJ37*0.85*0.9</f>
        <v>40392</v>
      </c>
      <c r="BK37" s="257">
        <f>'BAR BB| Open rates'!BK37*0.85*0.9</f>
        <v>39627</v>
      </c>
      <c r="BL37" s="257">
        <f>'BAR BB| Open rates'!BL37*0.85*0.9</f>
        <v>40392</v>
      </c>
      <c r="BM37" s="257">
        <f>'BAR BB| Open rates'!BM37*0.85*0.9</f>
        <v>39627</v>
      </c>
      <c r="BN37" s="257">
        <f>'BAR BB| Open rates'!BN37*0.85*0.9</f>
        <v>40392</v>
      </c>
      <c r="BO37" s="257">
        <f>'BAR BB| Open rates'!BO37*0.85*0.9</f>
        <v>43222.5</v>
      </c>
      <c r="BP37" s="257">
        <f>'BAR BB| Open rates'!BP37*0.85*0.9</f>
        <v>44905.5</v>
      </c>
    </row>
    <row r="38" spans="1:68" s="36" customFormat="1" ht="12" customHeight="1" x14ac:dyDescent="0.2">
      <c r="A38" s="237">
        <v>5</v>
      </c>
      <c r="B38" s="257">
        <f>'BAR BB| Open rates'!B38*0.85*0.9</f>
        <v>47277</v>
      </c>
      <c r="C38" s="257">
        <f>'BAR BB| Open rates'!C38*0.85*0.9</f>
        <v>46512</v>
      </c>
      <c r="D38" s="257">
        <f>'BAR BB| Open rates'!D38*0.85*0.9</f>
        <v>47277</v>
      </c>
      <c r="E38" s="257">
        <f>'BAR BB| Open rates'!E38*0.85*0.9</f>
        <v>46512</v>
      </c>
      <c r="F38" s="257">
        <f>'BAR BB| Open rates'!F38*0.85*0.9</f>
        <v>49342.5</v>
      </c>
      <c r="G38" s="257">
        <f>'BAR BB| Open rates'!G38*0.85*0.9</f>
        <v>47277</v>
      </c>
      <c r="H38" s="257">
        <f>'BAR BB| Open rates'!H38*0.85*0.9</f>
        <v>61888.5</v>
      </c>
      <c r="I38" s="257">
        <f>'BAR BB| Open rates'!I38*0.85*0.9</f>
        <v>67167</v>
      </c>
      <c r="J38" s="257">
        <f>'BAR BB| Open rates'!J38*0.85*0.9</f>
        <v>81778.5</v>
      </c>
      <c r="K38" s="257">
        <f>'BAR BB| Open rates'!K38*0.85*0.9</f>
        <v>63954</v>
      </c>
      <c r="L38" s="257">
        <f>'BAR BB| Open rates'!L38*0.85*0.9</f>
        <v>65637</v>
      </c>
      <c r="M38" s="257">
        <f>'BAR BB| Open rates'!M38*0.85*0.9</f>
        <v>63954</v>
      </c>
      <c r="N38" s="257">
        <f>'BAR BB| Open rates'!N38*0.85*0.9</f>
        <v>67167</v>
      </c>
      <c r="O38" s="257">
        <f>'BAR BB| Open rates'!O38*0.85*0.9</f>
        <v>68697</v>
      </c>
      <c r="P38" s="257">
        <f>'BAR BB| Open rates'!P38*0.85*0.9</f>
        <v>67167</v>
      </c>
      <c r="Q38" s="257">
        <f>'BAR BB| Open rates'!Q38*0.85*0.9</f>
        <v>68697</v>
      </c>
      <c r="R38" s="257">
        <f>'BAR BB| Open rates'!R38*0.85*0.9</f>
        <v>67167</v>
      </c>
      <c r="S38" s="257">
        <f>'BAR BB| Open rates'!S38*0.85*0.9</f>
        <v>68697</v>
      </c>
      <c r="T38" s="257">
        <f>'BAR BB| Open rates'!T38*0.85*0.9</f>
        <v>67167</v>
      </c>
      <c r="U38" s="257">
        <f>'BAR BB| Open rates'!U38*0.85*0.9</f>
        <v>68697</v>
      </c>
      <c r="V38" s="257">
        <f>'BAR BB| Open rates'!V38*0.85*0.9</f>
        <v>67167</v>
      </c>
      <c r="W38" s="257">
        <f>'BAR BB| Open rates'!W38*0.85*0.9</f>
        <v>68697</v>
      </c>
      <c r="X38" s="257">
        <f>'BAR BB| Open rates'!X38*0.85*0.9</f>
        <v>67167</v>
      </c>
      <c r="Y38" s="257">
        <f>'BAR BB| Open rates'!Y38*0.85*0.9</f>
        <v>68697</v>
      </c>
      <c r="Z38" s="257">
        <f>'BAR BB| Open rates'!Z38*0.85*0.9</f>
        <v>67167</v>
      </c>
      <c r="AA38" s="257">
        <f>'BAR BB| Open rates'!AA38*0.85*0.9</f>
        <v>68697</v>
      </c>
      <c r="AB38" s="257">
        <f>'BAR BB| Open rates'!AB38*0.85*0.9</f>
        <v>67167</v>
      </c>
      <c r="AC38" s="257">
        <f>'BAR BB| Open rates'!AC38*0.85*0.9</f>
        <v>68697</v>
      </c>
      <c r="AD38" s="257">
        <f>'BAR BB| Open rates'!AD38*0.85*0.9</f>
        <v>63954</v>
      </c>
      <c r="AE38" s="257">
        <f>'BAR BB| Open rates'!AE38*0.85*0.9</f>
        <v>65637</v>
      </c>
      <c r="AF38" s="257">
        <f>'BAR BB| Open rates'!AF38*0.85*0.9</f>
        <v>63954</v>
      </c>
      <c r="AG38" s="257">
        <f>'BAR BB| Open rates'!AG38*0.85*0.9</f>
        <v>51025.5</v>
      </c>
      <c r="AH38" s="257">
        <f>'BAR BB| Open rates'!AH38*0.85*0.9</f>
        <v>51025.5</v>
      </c>
      <c r="AI38" s="257">
        <f>'BAR BB| Open rates'!AI38*0.85*0.9</f>
        <v>49342.5</v>
      </c>
      <c r="AJ38" s="257">
        <f>'BAR BB| Open rates'!AJ38*0.85*0.9</f>
        <v>51025.5</v>
      </c>
      <c r="AK38" s="257">
        <f>'BAR BB| Open rates'!AK38*0.85*0.9</f>
        <v>49342.5</v>
      </c>
      <c r="AL38" s="257">
        <f>'BAR BB| Open rates'!AL38*0.85*0.9</f>
        <v>51025.5</v>
      </c>
      <c r="AM38" s="257">
        <f>'BAR BB| Open rates'!AM38*0.85*0.9</f>
        <v>49342.5</v>
      </c>
      <c r="AN38" s="257">
        <f>'BAR BB| Open rates'!AN38*0.85*0.9</f>
        <v>51025.5</v>
      </c>
      <c r="AO38" s="257">
        <f>'BAR BB| Open rates'!AO38*0.85*0.9</f>
        <v>49342.5</v>
      </c>
      <c r="AP38" s="257">
        <f>'BAR BB| Open rates'!AP38*0.85*0.9</f>
        <v>48042</v>
      </c>
      <c r="AQ38" s="257">
        <f>'BAR BB| Open rates'!AQ38*0.85*0.9</f>
        <v>46512</v>
      </c>
      <c r="AR38" s="257">
        <f>'BAR BB| Open rates'!AR38*0.85*0.9</f>
        <v>48042</v>
      </c>
      <c r="AS38" s="257">
        <f>'BAR BB| Open rates'!AS38*0.85*0.9</f>
        <v>46512</v>
      </c>
      <c r="AT38" s="257">
        <f>'BAR BB| Open rates'!AT38*0.85*0.9</f>
        <v>48042</v>
      </c>
      <c r="AU38" s="257">
        <f>'BAR BB| Open rates'!AU38*0.85*0.9</f>
        <v>46512</v>
      </c>
      <c r="AV38" s="257">
        <f>'BAR BB| Open rates'!AV38*0.85*0.9</f>
        <v>48042</v>
      </c>
      <c r="AW38" s="257">
        <f>'BAR BB| Open rates'!AW38*0.85*0.9</f>
        <v>46512</v>
      </c>
      <c r="AX38" s="257">
        <f>'BAR BB| Open rates'!AX38*0.85*0.9</f>
        <v>48042</v>
      </c>
      <c r="AY38" s="257">
        <f>'BAR BB| Open rates'!AY38*0.85*0.9</f>
        <v>49342.5</v>
      </c>
      <c r="AZ38" s="257">
        <f>'BAR BB| Open rates'!AZ38*0.85*0.9</f>
        <v>51025.5</v>
      </c>
      <c r="BA38" s="257">
        <f>'BAR BB| Open rates'!BA38*0.85*0.9</f>
        <v>45747</v>
      </c>
      <c r="BB38" s="257">
        <f>'BAR BB| Open rates'!BB38*0.85*0.9</f>
        <v>41922</v>
      </c>
      <c r="BC38" s="257">
        <f>'BAR BB| Open rates'!BC38*0.85*0.9</f>
        <v>42687</v>
      </c>
      <c r="BD38" s="257">
        <f>'BAR BB| Open rates'!BD38*0.85*0.9</f>
        <v>41922</v>
      </c>
      <c r="BE38" s="257">
        <f>'BAR BB| Open rates'!BE38*0.85*0.9</f>
        <v>42687</v>
      </c>
      <c r="BF38" s="257">
        <f>'BAR BB| Open rates'!BF38*0.85*0.9</f>
        <v>41922</v>
      </c>
      <c r="BG38" s="257">
        <f>'BAR BB| Open rates'!BG38*0.85*0.9</f>
        <v>42687</v>
      </c>
      <c r="BH38" s="257">
        <f>'BAR BB| Open rates'!BH38*0.85*0.9</f>
        <v>41922</v>
      </c>
      <c r="BI38" s="257">
        <f>'BAR BB| Open rates'!BI38*0.85*0.9</f>
        <v>41922</v>
      </c>
      <c r="BJ38" s="257">
        <f>'BAR BB| Open rates'!BJ38*0.85*0.9</f>
        <v>42687</v>
      </c>
      <c r="BK38" s="257">
        <f>'BAR BB| Open rates'!BK38*0.85*0.9</f>
        <v>41922</v>
      </c>
      <c r="BL38" s="257">
        <f>'BAR BB| Open rates'!BL38*0.85*0.9</f>
        <v>42687</v>
      </c>
      <c r="BM38" s="257">
        <f>'BAR BB| Open rates'!BM38*0.85*0.9</f>
        <v>41922</v>
      </c>
      <c r="BN38" s="257">
        <f>'BAR BB| Open rates'!BN38*0.85*0.9</f>
        <v>42687</v>
      </c>
      <c r="BO38" s="257">
        <f>'BAR BB| Open rates'!BO38*0.85*0.9</f>
        <v>45517.5</v>
      </c>
      <c r="BP38" s="257">
        <f>'BAR BB| Open rates'!BP38*0.85*0.9</f>
        <v>47200.5</v>
      </c>
    </row>
    <row r="39" spans="1:68" s="36" customFormat="1" ht="12" customHeight="1" x14ac:dyDescent="0.2">
      <c r="A39" s="237">
        <v>6</v>
      </c>
      <c r="B39" s="257">
        <f>'BAR BB| Open rates'!B39*0.85*0.9</f>
        <v>49572</v>
      </c>
      <c r="C39" s="257">
        <f>'BAR BB| Open rates'!C39*0.85*0.9</f>
        <v>48807</v>
      </c>
      <c r="D39" s="257">
        <f>'BAR BB| Open rates'!D39*0.85*0.9</f>
        <v>49572</v>
      </c>
      <c r="E39" s="257">
        <f>'BAR BB| Open rates'!E39*0.85*0.9</f>
        <v>48807</v>
      </c>
      <c r="F39" s="257">
        <f>'BAR BB| Open rates'!F39*0.85*0.9</f>
        <v>51637.5</v>
      </c>
      <c r="G39" s="257">
        <f>'BAR BB| Open rates'!G39*0.85*0.9</f>
        <v>49572</v>
      </c>
      <c r="H39" s="257">
        <f>'BAR BB| Open rates'!H39*0.85*0.9</f>
        <v>64183.5</v>
      </c>
      <c r="I39" s="257">
        <f>'BAR BB| Open rates'!I39*0.85*0.9</f>
        <v>69462</v>
      </c>
      <c r="J39" s="257">
        <f>'BAR BB| Open rates'!J39*0.85*0.9</f>
        <v>84073.5</v>
      </c>
      <c r="K39" s="257">
        <f>'BAR BB| Open rates'!K39*0.85*0.9</f>
        <v>66249</v>
      </c>
      <c r="L39" s="257">
        <f>'BAR BB| Open rates'!L39*0.85*0.9</f>
        <v>67932</v>
      </c>
      <c r="M39" s="257">
        <f>'BAR BB| Open rates'!M39*0.85*0.9</f>
        <v>66249</v>
      </c>
      <c r="N39" s="257">
        <f>'BAR BB| Open rates'!N39*0.85*0.9</f>
        <v>69462</v>
      </c>
      <c r="O39" s="257">
        <f>'BAR BB| Open rates'!O39*0.85*0.9</f>
        <v>70992</v>
      </c>
      <c r="P39" s="257">
        <f>'BAR BB| Open rates'!P39*0.85*0.9</f>
        <v>69462</v>
      </c>
      <c r="Q39" s="257">
        <f>'BAR BB| Open rates'!Q39*0.85*0.9</f>
        <v>70992</v>
      </c>
      <c r="R39" s="257">
        <f>'BAR BB| Open rates'!R39*0.85*0.9</f>
        <v>69462</v>
      </c>
      <c r="S39" s="257">
        <f>'BAR BB| Open rates'!S39*0.85*0.9</f>
        <v>70992</v>
      </c>
      <c r="T39" s="257">
        <f>'BAR BB| Open rates'!T39*0.85*0.9</f>
        <v>69462</v>
      </c>
      <c r="U39" s="257">
        <f>'BAR BB| Open rates'!U39*0.85*0.9</f>
        <v>70992</v>
      </c>
      <c r="V39" s="257">
        <f>'BAR BB| Open rates'!V39*0.85*0.9</f>
        <v>69462</v>
      </c>
      <c r="W39" s="257">
        <f>'BAR BB| Open rates'!W39*0.85*0.9</f>
        <v>70992</v>
      </c>
      <c r="X39" s="257">
        <f>'BAR BB| Open rates'!X39*0.85*0.9</f>
        <v>69462</v>
      </c>
      <c r="Y39" s="257">
        <f>'BAR BB| Open rates'!Y39*0.85*0.9</f>
        <v>70992</v>
      </c>
      <c r="Z39" s="257">
        <f>'BAR BB| Open rates'!Z39*0.85*0.9</f>
        <v>69462</v>
      </c>
      <c r="AA39" s="257">
        <f>'BAR BB| Open rates'!AA39*0.85*0.9</f>
        <v>70992</v>
      </c>
      <c r="AB39" s="257">
        <f>'BAR BB| Open rates'!AB39*0.85*0.9</f>
        <v>69462</v>
      </c>
      <c r="AC39" s="257">
        <f>'BAR BB| Open rates'!AC39*0.85*0.9</f>
        <v>70992</v>
      </c>
      <c r="AD39" s="257">
        <f>'BAR BB| Open rates'!AD39*0.85*0.9</f>
        <v>66249</v>
      </c>
      <c r="AE39" s="257">
        <f>'BAR BB| Open rates'!AE39*0.85*0.9</f>
        <v>67932</v>
      </c>
      <c r="AF39" s="257">
        <f>'BAR BB| Open rates'!AF39*0.85*0.9</f>
        <v>66249</v>
      </c>
      <c r="AG39" s="257">
        <f>'BAR BB| Open rates'!AG39*0.85*0.9</f>
        <v>53320.5</v>
      </c>
      <c r="AH39" s="257">
        <f>'BAR BB| Open rates'!AH39*0.85*0.9</f>
        <v>53320.5</v>
      </c>
      <c r="AI39" s="257">
        <f>'BAR BB| Open rates'!AI39*0.85*0.9</f>
        <v>51637.5</v>
      </c>
      <c r="AJ39" s="257">
        <f>'BAR BB| Open rates'!AJ39*0.85*0.9</f>
        <v>53320.5</v>
      </c>
      <c r="AK39" s="257">
        <f>'BAR BB| Open rates'!AK39*0.85*0.9</f>
        <v>51637.5</v>
      </c>
      <c r="AL39" s="257">
        <f>'BAR BB| Open rates'!AL39*0.85*0.9</f>
        <v>53320.5</v>
      </c>
      <c r="AM39" s="257">
        <f>'BAR BB| Open rates'!AM39*0.85*0.9</f>
        <v>51637.5</v>
      </c>
      <c r="AN39" s="257">
        <f>'BAR BB| Open rates'!AN39*0.85*0.9</f>
        <v>53320.5</v>
      </c>
      <c r="AO39" s="257">
        <f>'BAR BB| Open rates'!AO39*0.85*0.9</f>
        <v>51637.5</v>
      </c>
      <c r="AP39" s="257">
        <f>'BAR BB| Open rates'!AP39*0.85*0.9</f>
        <v>50337</v>
      </c>
      <c r="AQ39" s="257">
        <f>'BAR BB| Open rates'!AQ39*0.85*0.9</f>
        <v>48807</v>
      </c>
      <c r="AR39" s="257">
        <f>'BAR BB| Open rates'!AR39*0.85*0.9</f>
        <v>50337</v>
      </c>
      <c r="AS39" s="257">
        <f>'BAR BB| Open rates'!AS39*0.85*0.9</f>
        <v>48807</v>
      </c>
      <c r="AT39" s="257">
        <f>'BAR BB| Open rates'!AT39*0.85*0.9</f>
        <v>50337</v>
      </c>
      <c r="AU39" s="257">
        <f>'BAR BB| Open rates'!AU39*0.85*0.9</f>
        <v>48807</v>
      </c>
      <c r="AV39" s="257">
        <f>'BAR BB| Open rates'!AV39*0.85*0.9</f>
        <v>50337</v>
      </c>
      <c r="AW39" s="257">
        <f>'BAR BB| Open rates'!AW39*0.85*0.9</f>
        <v>48807</v>
      </c>
      <c r="AX39" s="257">
        <f>'BAR BB| Open rates'!AX39*0.85*0.9</f>
        <v>50337</v>
      </c>
      <c r="AY39" s="257">
        <f>'BAR BB| Open rates'!AY39*0.85*0.9</f>
        <v>51637.5</v>
      </c>
      <c r="AZ39" s="257">
        <f>'BAR BB| Open rates'!AZ39*0.85*0.9</f>
        <v>53320.5</v>
      </c>
      <c r="BA39" s="257">
        <f>'BAR BB| Open rates'!BA39*0.85*0.9</f>
        <v>48042</v>
      </c>
      <c r="BB39" s="257">
        <f>'BAR BB| Open rates'!BB39*0.85*0.9</f>
        <v>44217</v>
      </c>
      <c r="BC39" s="257">
        <f>'BAR BB| Open rates'!BC39*0.85*0.9</f>
        <v>44982</v>
      </c>
      <c r="BD39" s="257">
        <f>'BAR BB| Open rates'!BD39*0.85*0.9</f>
        <v>44217</v>
      </c>
      <c r="BE39" s="257">
        <f>'BAR BB| Open rates'!BE39*0.85*0.9</f>
        <v>44982</v>
      </c>
      <c r="BF39" s="257">
        <f>'BAR BB| Open rates'!BF39*0.85*0.9</f>
        <v>44217</v>
      </c>
      <c r="BG39" s="257">
        <f>'BAR BB| Open rates'!BG39*0.85*0.9</f>
        <v>44982</v>
      </c>
      <c r="BH39" s="257">
        <f>'BAR BB| Open rates'!BH39*0.85*0.9</f>
        <v>44217</v>
      </c>
      <c r="BI39" s="257">
        <f>'BAR BB| Open rates'!BI39*0.85*0.9</f>
        <v>44217</v>
      </c>
      <c r="BJ39" s="257">
        <f>'BAR BB| Open rates'!BJ39*0.85*0.9</f>
        <v>44982</v>
      </c>
      <c r="BK39" s="257">
        <f>'BAR BB| Open rates'!BK39*0.85*0.9</f>
        <v>44217</v>
      </c>
      <c r="BL39" s="257">
        <f>'BAR BB| Open rates'!BL39*0.85*0.9</f>
        <v>44982</v>
      </c>
      <c r="BM39" s="257">
        <f>'BAR BB| Open rates'!BM39*0.85*0.9</f>
        <v>44217</v>
      </c>
      <c r="BN39" s="257">
        <f>'BAR BB| Open rates'!BN39*0.85*0.9</f>
        <v>44982</v>
      </c>
      <c r="BO39" s="257">
        <f>'BAR BB| Open rates'!BO39*0.85*0.9</f>
        <v>47812.5</v>
      </c>
      <c r="BP39" s="257">
        <f>'BAR BB| Open rates'!BP39*0.85*0.9</f>
        <v>49495.5</v>
      </c>
    </row>
    <row r="40" spans="1:68" s="36" customFormat="1" ht="12" customHeight="1" x14ac:dyDescent="0.2">
      <c r="A40" s="89"/>
    </row>
    <row r="41" spans="1:68" s="33" customFormat="1" x14ac:dyDescent="0.2">
      <c r="A41" s="89"/>
    </row>
    <row r="42" spans="1:68" s="33" customFormat="1" x14ac:dyDescent="0.2">
      <c r="A42" s="369" t="s">
        <v>172</v>
      </c>
    </row>
    <row r="43" spans="1:68" s="33" customFormat="1" x14ac:dyDescent="0.2">
      <c r="A43" s="369"/>
    </row>
    <row r="44" spans="1:68" s="31" customFormat="1" ht="13.5" customHeight="1" x14ac:dyDescent="0.2"/>
    <row r="45" spans="1:68" s="6" customFormat="1" ht="12.75" customHeight="1" x14ac:dyDescent="0.2">
      <c r="A45" s="174" t="s">
        <v>74</v>
      </c>
    </row>
    <row r="46" spans="1:68" s="6" customFormat="1" ht="12.75" customHeight="1" x14ac:dyDescent="0.2">
      <c r="A46" s="172" t="s">
        <v>75</v>
      </c>
    </row>
    <row r="47" spans="1:68" s="6" customFormat="1" ht="21" customHeight="1" x14ac:dyDescent="0.2">
      <c r="A47" s="279" t="s">
        <v>371</v>
      </c>
    </row>
    <row r="48" spans="1:68" s="6" customFormat="1" ht="21" customHeight="1" x14ac:dyDescent="0.2">
      <c r="A48" s="173" t="s">
        <v>76</v>
      </c>
    </row>
    <row r="49" spans="1:1" s="6" customFormat="1" ht="21" customHeight="1" x14ac:dyDescent="0.2">
      <c r="A49" s="173" t="s">
        <v>77</v>
      </c>
    </row>
    <row r="50" spans="1:1" s="6" customFormat="1" ht="21" customHeight="1" x14ac:dyDescent="0.2">
      <c r="A50" s="173" t="s">
        <v>78</v>
      </c>
    </row>
    <row r="51" spans="1:1" s="6" customFormat="1" ht="21" customHeight="1" x14ac:dyDescent="0.2">
      <c r="A51" s="173" t="s">
        <v>442</v>
      </c>
    </row>
    <row r="52" spans="1:1" s="36" customFormat="1" ht="21" customHeight="1" x14ac:dyDescent="0.2">
      <c r="A52" s="175" t="s">
        <v>79</v>
      </c>
    </row>
    <row r="53" spans="1:1" s="36" customFormat="1" ht="21" customHeight="1" x14ac:dyDescent="0.2">
      <c r="A53" s="175" t="s">
        <v>187</v>
      </c>
    </row>
    <row r="54" spans="1:1" s="33" customFormat="1" x14ac:dyDescent="0.2">
      <c r="A54" s="89"/>
    </row>
    <row r="55" spans="1:1" s="33" customFormat="1" x14ac:dyDescent="0.2">
      <c r="A55" s="171" t="s">
        <v>81</v>
      </c>
    </row>
    <row r="56" spans="1:1" s="33" customFormat="1" ht="108" x14ac:dyDescent="0.2">
      <c r="A56" s="176" t="s">
        <v>462</v>
      </c>
    </row>
    <row r="57" spans="1:1" s="33" customFormat="1" x14ac:dyDescent="0.2"/>
    <row r="58" spans="1:1" s="33" customFormat="1" x14ac:dyDescent="0.2">
      <c r="A58" s="171" t="s">
        <v>83</v>
      </c>
    </row>
    <row r="59" spans="1:1" s="33" customFormat="1" ht="30" customHeight="1" x14ac:dyDescent="0.2">
      <c r="A59" s="256" t="s">
        <v>436</v>
      </c>
    </row>
    <row r="60" spans="1:1" s="33" customFormat="1" ht="24" x14ac:dyDescent="0.2">
      <c r="A60" s="213" t="s">
        <v>437</v>
      </c>
    </row>
    <row r="61" spans="1:1" s="33" customFormat="1" x14ac:dyDescent="0.2"/>
    <row r="62" spans="1:1" s="33" customFormat="1" ht="24" x14ac:dyDescent="0.2">
      <c r="A62" s="262" t="s">
        <v>432</v>
      </c>
    </row>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sheetData>
  <mergeCells count="1">
    <mergeCell ref="A42:A4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3"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203</v>
      </c>
    </row>
    <row r="32" spans="1:1" x14ac:dyDescent="0.2">
      <c r="A32" s="223"/>
    </row>
    <row r="33" spans="1:1" x14ac:dyDescent="0.2">
      <c r="A33" s="387" t="s">
        <v>101</v>
      </c>
    </row>
    <row r="34" spans="1:1" x14ac:dyDescent="0.2">
      <c r="A34" s="388"/>
    </row>
    <row r="35" spans="1:1" x14ac:dyDescent="0.2">
      <c r="A35" s="389"/>
    </row>
    <row r="36" spans="1:1" x14ac:dyDescent="0.2">
      <c r="A36" s="223"/>
    </row>
    <row r="37" spans="1:1" ht="25.5" customHeight="1" x14ac:dyDescent="0.2">
      <c r="A37" s="206" t="s">
        <v>204</v>
      </c>
    </row>
    <row r="38" spans="1:1" x14ac:dyDescent="0.2">
      <c r="A38" s="244"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205</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209</v>
      </c>
    </row>
    <row r="53" spans="1:1" x14ac:dyDescent="0.2">
      <c r="A53" s="15"/>
    </row>
    <row r="54" spans="1:1" x14ac:dyDescent="0.2">
      <c r="A54" s="242" t="s">
        <v>334</v>
      </c>
    </row>
    <row r="55" spans="1:1" x14ac:dyDescent="0.2">
      <c r="A55" s="225" t="s">
        <v>209</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206</v>
      </c>
    </row>
    <row r="69" spans="1:1" x14ac:dyDescent="0.2">
      <c r="A69" s="176"/>
    </row>
    <row r="70" spans="1:1" x14ac:dyDescent="0.2">
      <c r="A70" s="207" t="s">
        <v>249</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210</v>
      </c>
    </row>
    <row r="75" spans="1:1" s="31" customFormat="1" x14ac:dyDescent="0.2">
      <c r="A75" s="176"/>
    </row>
    <row r="76" spans="1:1" s="31" customFormat="1" x14ac:dyDescent="0.2">
      <c r="A76" s="242" t="s">
        <v>334</v>
      </c>
    </row>
    <row r="77" spans="1:1" s="31" customFormat="1" x14ac:dyDescent="0.2">
      <c r="A77" s="205" t="s">
        <v>210</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305</v>
      </c>
    </row>
    <row r="3" spans="1:26" x14ac:dyDescent="0.2">
      <c r="A3" s="222" t="s">
        <v>326</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3" t="s">
        <v>330</v>
      </c>
    </row>
    <row r="17" spans="1:1" ht="12" customHeight="1" x14ac:dyDescent="0.2"/>
    <row r="18" spans="1:1" x14ac:dyDescent="0.2">
      <c r="A18" s="97" t="s">
        <v>83</v>
      </c>
    </row>
    <row r="19" spans="1:1" ht="34.5" customHeight="1" x14ac:dyDescent="0.2">
      <c r="A19" s="138" t="s">
        <v>307</v>
      </c>
    </row>
    <row r="20" spans="1:1" ht="24" x14ac:dyDescent="0.2">
      <c r="A20" s="138" t="s">
        <v>308</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309</v>
      </c>
    </row>
    <row r="31" spans="1:1" ht="24" x14ac:dyDescent="0.2">
      <c r="A31" s="175" t="s">
        <v>203</v>
      </c>
    </row>
    <row r="32" spans="1:1" x14ac:dyDescent="0.2">
      <c r="A32" s="223"/>
    </row>
    <row r="33" spans="1:1" x14ac:dyDescent="0.2">
      <c r="A33" s="387" t="s">
        <v>101</v>
      </c>
    </row>
    <row r="34" spans="1:1" x14ac:dyDescent="0.2">
      <c r="A34" s="388"/>
    </row>
    <row r="35" spans="1:1" x14ac:dyDescent="0.2">
      <c r="A35" s="389"/>
    </row>
    <row r="36" spans="1:1" x14ac:dyDescent="0.2">
      <c r="A36" s="223"/>
    </row>
    <row r="37" spans="1:1" ht="25.5" customHeight="1" x14ac:dyDescent="0.2">
      <c r="A37" s="206" t="s">
        <v>204</v>
      </c>
    </row>
    <row r="38" spans="1:1" x14ac:dyDescent="0.2">
      <c r="A38" s="244" t="s">
        <v>335</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310</v>
      </c>
    </row>
    <row r="45" spans="1:1" ht="24" x14ac:dyDescent="0.2">
      <c r="A45" s="207" t="s">
        <v>280</v>
      </c>
    </row>
    <row r="46" spans="1:1" x14ac:dyDescent="0.2">
      <c r="A46" s="225" t="s">
        <v>205</v>
      </c>
    </row>
    <row r="47" spans="1:1" x14ac:dyDescent="0.2">
      <c r="A47" s="225"/>
    </row>
    <row r="48" spans="1:1" x14ac:dyDescent="0.2">
      <c r="A48" s="224" t="s">
        <v>312</v>
      </c>
    </row>
    <row r="49" spans="1:1" x14ac:dyDescent="0.2">
      <c r="A49" s="225" t="s">
        <v>313</v>
      </c>
    </row>
    <row r="50" spans="1:1" x14ac:dyDescent="0.2">
      <c r="A50" s="15"/>
    </row>
    <row r="51" spans="1:1" x14ac:dyDescent="0.2">
      <c r="A51" s="224" t="s">
        <v>314</v>
      </c>
    </row>
    <row r="52" spans="1:1" x14ac:dyDescent="0.2">
      <c r="A52" s="226" t="s">
        <v>209</v>
      </c>
    </row>
    <row r="53" spans="1:1" x14ac:dyDescent="0.2">
      <c r="A53" s="15"/>
    </row>
    <row r="54" spans="1:1" x14ac:dyDescent="0.2">
      <c r="A54" s="242" t="s">
        <v>334</v>
      </c>
    </row>
    <row r="55" spans="1:1" x14ac:dyDescent="0.2">
      <c r="A55" s="225" t="s">
        <v>209</v>
      </c>
    </row>
    <row r="56" spans="1:1" x14ac:dyDescent="0.2">
      <c r="A56" s="227"/>
    </row>
    <row r="57" spans="1:1" x14ac:dyDescent="0.2">
      <c r="A57" s="224" t="s">
        <v>315</v>
      </c>
    </row>
    <row r="58" spans="1:1" x14ac:dyDescent="0.2">
      <c r="A58" s="226" t="s">
        <v>316</v>
      </c>
    </row>
    <row r="59" spans="1:1" x14ac:dyDescent="0.2">
      <c r="A59" s="226"/>
    </row>
    <row r="60" spans="1:1" x14ac:dyDescent="0.2">
      <c r="A60" s="224" t="s">
        <v>317</v>
      </c>
    </row>
    <row r="61" spans="1:1" x14ac:dyDescent="0.2">
      <c r="A61" s="226" t="s">
        <v>325</v>
      </c>
    </row>
    <row r="62" spans="1:1" ht="13.5" thickBot="1" x14ac:dyDescent="0.25">
      <c r="A62" s="228"/>
    </row>
    <row r="63" spans="1:1" ht="72" x14ac:dyDescent="0.2">
      <c r="A63" s="232" t="s">
        <v>311</v>
      </c>
    </row>
    <row r="64" spans="1:1" ht="13.5" thickBot="1" x14ac:dyDescent="0.25">
      <c r="A64" s="233" t="s">
        <v>141</v>
      </c>
    </row>
    <row r="66" spans="1:1" ht="24" x14ac:dyDescent="0.2">
      <c r="A66" s="177" t="s">
        <v>318</v>
      </c>
    </row>
    <row r="67" spans="1:1" ht="24" x14ac:dyDescent="0.2">
      <c r="A67" s="207" t="s">
        <v>289</v>
      </c>
    </row>
    <row r="68" spans="1:1" x14ac:dyDescent="0.2">
      <c r="A68" s="205" t="s">
        <v>206</v>
      </c>
    </row>
    <row r="69" spans="1:1" x14ac:dyDescent="0.2">
      <c r="A69" s="176"/>
    </row>
    <row r="70" spans="1:1" x14ac:dyDescent="0.2">
      <c r="A70" s="207" t="s">
        <v>249</v>
      </c>
    </row>
    <row r="71" spans="1:1" x14ac:dyDescent="0.2">
      <c r="A71" s="205" t="s">
        <v>319</v>
      </c>
    </row>
    <row r="72" spans="1:1" s="31" customFormat="1" x14ac:dyDescent="0.2">
      <c r="A72" s="176"/>
    </row>
    <row r="73" spans="1:1" s="31" customFormat="1" x14ac:dyDescent="0.2">
      <c r="A73" s="207" t="s">
        <v>320</v>
      </c>
    </row>
    <row r="74" spans="1:1" s="31" customFormat="1" x14ac:dyDescent="0.2">
      <c r="A74" s="205" t="s">
        <v>210</v>
      </c>
    </row>
    <row r="75" spans="1:1" s="31" customFormat="1" x14ac:dyDescent="0.2">
      <c r="A75" s="176"/>
    </row>
    <row r="76" spans="1:1" s="31" customFormat="1" x14ac:dyDescent="0.2">
      <c r="A76" s="242" t="s">
        <v>334</v>
      </c>
    </row>
    <row r="77" spans="1:1" s="31" customFormat="1" x14ac:dyDescent="0.2">
      <c r="A77" s="205" t="s">
        <v>210</v>
      </c>
    </row>
    <row r="78" spans="1:1" s="31" customFormat="1" x14ac:dyDescent="0.2">
      <c r="A78" s="176"/>
    </row>
    <row r="79" spans="1:1" s="31" customFormat="1" x14ac:dyDescent="0.2">
      <c r="A79" s="207" t="s">
        <v>321</v>
      </c>
    </row>
    <row r="80" spans="1:1" s="31" customFormat="1" x14ac:dyDescent="0.2">
      <c r="A80" s="205" t="s">
        <v>322</v>
      </c>
    </row>
    <row r="81" spans="1:1" s="31" customFormat="1" x14ac:dyDescent="0.2">
      <c r="A81" s="229"/>
    </row>
    <row r="82" spans="1:1" s="31" customFormat="1" x14ac:dyDescent="0.2">
      <c r="A82" s="207" t="s">
        <v>323</v>
      </c>
    </row>
    <row r="83" spans="1:1" s="31" customFormat="1" ht="15.75" customHeight="1" x14ac:dyDescent="0.2">
      <c r="A83" s="205" t="s">
        <v>324</v>
      </c>
    </row>
    <row r="84" spans="1:1" s="31" customFormat="1" ht="15.75" customHeight="1" thickBot="1" x14ac:dyDescent="0.25">
      <c r="A84" s="230"/>
    </row>
    <row r="85" spans="1:1" s="31" customFormat="1" ht="54.75" customHeight="1" x14ac:dyDescent="0.2">
      <c r="A85" s="234" t="s">
        <v>328</v>
      </c>
    </row>
    <row r="86" spans="1:1" s="154" customFormat="1" ht="17.25" customHeight="1" thickBot="1" x14ac:dyDescent="0.25">
      <c r="A86" s="235" t="s">
        <v>329</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90" t="s">
        <v>171</v>
      </c>
      <c r="B44" s="390"/>
      <c r="C44" s="390"/>
      <c r="D44" s="390"/>
      <c r="E44" s="390"/>
      <c r="F44" s="390"/>
      <c r="G44" s="390"/>
      <c r="H44" s="390"/>
      <c r="I44" s="390"/>
      <c r="J44" s="390"/>
      <c r="K44" s="390"/>
      <c r="L44" s="390"/>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90"/>
      <c r="B45" s="390"/>
      <c r="C45" s="390"/>
      <c r="D45" s="390"/>
      <c r="E45" s="390"/>
      <c r="F45" s="390"/>
      <c r="G45" s="390"/>
      <c r="H45" s="390"/>
      <c r="I45" s="390"/>
      <c r="J45" s="390"/>
      <c r="K45" s="390"/>
      <c r="L45" s="390"/>
    </row>
    <row r="46" spans="1:44" s="31" customFormat="1" ht="15" customHeight="1" x14ac:dyDescent="0.2">
      <c r="A46" s="390"/>
      <c r="B46" s="390"/>
      <c r="C46" s="390"/>
      <c r="D46" s="390"/>
      <c r="E46" s="390"/>
      <c r="F46" s="390"/>
      <c r="G46" s="390"/>
      <c r="H46" s="390"/>
      <c r="I46" s="390"/>
      <c r="J46" s="390"/>
      <c r="K46" s="390"/>
      <c r="L46" s="390"/>
    </row>
    <row r="47" spans="1:44" s="31" customFormat="1" ht="15" customHeight="1" x14ac:dyDescent="0.2"/>
    <row r="48" spans="1:44" s="31" customFormat="1" ht="15" customHeight="1" x14ac:dyDescent="0.2">
      <c r="A48" s="369" t="s">
        <v>172</v>
      </c>
    </row>
    <row r="49" spans="1:1" s="31" customFormat="1" ht="15" customHeight="1" x14ac:dyDescent="0.2">
      <c r="A49" s="369"/>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90" t="s">
        <v>171</v>
      </c>
      <c r="B17" s="390"/>
      <c r="C17" s="390"/>
      <c r="D17" s="390"/>
      <c r="E17" s="390"/>
      <c r="F17" s="390"/>
      <c r="G17" s="390"/>
      <c r="H17" s="390"/>
      <c r="I17" s="390"/>
      <c r="J17" s="390"/>
      <c r="K17" s="390"/>
      <c r="L17" s="390"/>
      <c r="M17" s="390"/>
    </row>
    <row r="18" spans="1:13" ht="12" customHeight="1" x14ac:dyDescent="0.2">
      <c r="A18" s="390"/>
      <c r="B18" s="390"/>
      <c r="C18" s="390"/>
      <c r="D18" s="390"/>
      <c r="E18" s="390"/>
      <c r="F18" s="390"/>
      <c r="G18" s="390"/>
      <c r="H18" s="390"/>
      <c r="I18" s="390"/>
      <c r="J18" s="390"/>
      <c r="K18" s="390"/>
      <c r="L18" s="390"/>
      <c r="M18" s="390"/>
    </row>
    <row r="19" spans="1:13" ht="20.25" customHeight="1" x14ac:dyDescent="0.2">
      <c r="A19" s="390"/>
      <c r="B19" s="390"/>
      <c r="C19" s="390"/>
      <c r="D19" s="390"/>
      <c r="E19" s="390"/>
      <c r="F19" s="390"/>
      <c r="G19" s="390"/>
      <c r="H19" s="390"/>
      <c r="I19" s="390"/>
      <c r="J19" s="390"/>
      <c r="K19" s="390"/>
      <c r="L19" s="390"/>
      <c r="M19" s="390"/>
    </row>
    <row r="20" spans="1:13" ht="12" customHeight="1" x14ac:dyDescent="0.2">
      <c r="A20" s="31"/>
    </row>
    <row r="21" spans="1:13" ht="12" customHeight="1" x14ac:dyDescent="0.2">
      <c r="A21" s="369" t="s">
        <v>172</v>
      </c>
    </row>
    <row r="22" spans="1:13" ht="12" customHeight="1" x14ac:dyDescent="0.2">
      <c r="A22" s="369"/>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62" t="s">
        <v>92</v>
      </c>
      <c r="B33" s="362"/>
      <c r="C33" s="362"/>
      <c r="D33" s="362"/>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63"/>
      <c r="C53" s="366"/>
      <c r="D53" s="366"/>
      <c r="E53" s="366"/>
      <c r="F53" s="30"/>
      <c r="G53" s="30"/>
      <c r="H53" s="30"/>
      <c r="I53" s="30"/>
    </row>
    <row r="54" spans="1:9" x14ac:dyDescent="0.2">
      <c r="A54" s="69" t="s">
        <v>76</v>
      </c>
      <c r="B54" s="363"/>
      <c r="C54" s="366"/>
      <c r="D54" s="366"/>
      <c r="E54" s="366"/>
      <c r="F54" s="30"/>
      <c r="G54" s="30"/>
      <c r="H54" s="30"/>
      <c r="I54" s="30"/>
    </row>
    <row r="55" spans="1:9" x14ac:dyDescent="0.2">
      <c r="A55" s="69" t="s">
        <v>89</v>
      </c>
      <c r="B55" s="363"/>
      <c r="C55" s="366"/>
      <c r="D55" s="366"/>
      <c r="E55" s="366"/>
      <c r="F55" s="30"/>
      <c r="G55" s="30"/>
      <c r="H55" s="30"/>
      <c r="I55" s="30"/>
    </row>
    <row r="56" spans="1:9" x14ac:dyDescent="0.2">
      <c r="A56" s="69" t="s">
        <v>78</v>
      </c>
      <c r="B56" s="363"/>
      <c r="C56" s="366"/>
      <c r="D56" s="366"/>
      <c r="E56" s="366"/>
      <c r="F56" s="30"/>
      <c r="G56" s="30"/>
      <c r="H56" s="30"/>
      <c r="I56" s="30"/>
    </row>
    <row r="57" spans="1:9" x14ac:dyDescent="0.2">
      <c r="A57" s="69" t="s">
        <v>79</v>
      </c>
      <c r="B57" s="363"/>
      <c r="C57" s="366"/>
      <c r="D57" s="366"/>
      <c r="E57" s="366"/>
      <c r="F57" s="30"/>
      <c r="G57" s="30"/>
      <c r="H57" s="30"/>
      <c r="I57" s="30"/>
    </row>
    <row r="58" spans="1:9" x14ac:dyDescent="0.2">
      <c r="A58" s="69" t="s">
        <v>90</v>
      </c>
      <c r="B58" s="363"/>
      <c r="C58" s="366"/>
      <c r="D58" s="366"/>
      <c r="E58" s="366"/>
      <c r="F58" s="30"/>
      <c r="G58" s="30"/>
      <c r="H58" s="30"/>
      <c r="I58" s="30"/>
    </row>
    <row r="59" spans="1:9" x14ac:dyDescent="0.2">
      <c r="A59" s="6" t="s">
        <v>93</v>
      </c>
      <c r="B59" s="363"/>
      <c r="C59" s="366"/>
      <c r="D59" s="366"/>
      <c r="E59" s="366"/>
      <c r="F59" s="30"/>
      <c r="G59" s="30"/>
      <c r="H59" s="30"/>
      <c r="I59" s="30"/>
    </row>
    <row r="60" spans="1:9" ht="108" x14ac:dyDescent="0.2">
      <c r="A60" s="75" t="s">
        <v>94</v>
      </c>
      <c r="B60" s="363"/>
      <c r="C60" s="366"/>
      <c r="D60" s="366"/>
      <c r="E60" s="366"/>
      <c r="F60" s="30"/>
      <c r="G60" s="30"/>
      <c r="H60" s="30"/>
      <c r="I60" s="30"/>
    </row>
    <row r="61" spans="1:9" x14ac:dyDescent="0.2">
      <c r="A61" s="6"/>
      <c r="B61" s="363"/>
      <c r="C61" s="366"/>
      <c r="D61" s="366"/>
      <c r="E61" s="366"/>
      <c r="F61" s="30"/>
      <c r="G61" s="30"/>
      <c r="H61" s="30"/>
      <c r="I61" s="30"/>
    </row>
    <row r="62" spans="1:9" ht="24" x14ac:dyDescent="0.2">
      <c r="A62" s="99" t="s">
        <v>95</v>
      </c>
      <c r="B62" s="363"/>
      <c r="C62" s="366"/>
      <c r="D62" s="366"/>
      <c r="E62" s="366"/>
      <c r="F62" s="30"/>
      <c r="G62" s="30"/>
      <c r="H62" s="30"/>
      <c r="I62" s="30"/>
    </row>
    <row r="63" spans="1:9" ht="24" x14ac:dyDescent="0.2">
      <c r="A63" s="131" t="s">
        <v>119</v>
      </c>
      <c r="B63" s="363"/>
      <c r="C63" s="366"/>
      <c r="D63" s="366"/>
      <c r="E63" s="366"/>
      <c r="F63" s="30"/>
      <c r="G63" s="30"/>
      <c r="H63" s="30"/>
      <c r="I63" s="30"/>
    </row>
    <row r="64" spans="1:9" ht="24" x14ac:dyDescent="0.2">
      <c r="A64" s="131" t="s">
        <v>118</v>
      </c>
      <c r="B64" s="364"/>
      <c r="C64" s="367"/>
      <c r="D64" s="367"/>
      <c r="E64" s="367"/>
      <c r="F64" s="30"/>
      <c r="G64" s="30"/>
      <c r="H64" s="30"/>
      <c r="I64" s="30"/>
    </row>
    <row r="65" spans="1:9" ht="13.5" thickBot="1" x14ac:dyDescent="0.25">
      <c r="A65" s="6"/>
      <c r="B65" s="365"/>
      <c r="C65" s="368"/>
      <c r="D65" s="368"/>
      <c r="E65" s="368"/>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90" t="s">
        <v>171</v>
      </c>
      <c r="B15" s="390"/>
      <c r="C15" s="390"/>
      <c r="D15" s="390"/>
      <c r="E15" s="390"/>
      <c r="F15" s="390"/>
      <c r="G15" s="390"/>
      <c r="H15" s="390"/>
      <c r="I15" s="390"/>
      <c r="J15" s="390"/>
    </row>
    <row r="16" spans="1:10" ht="16.5" customHeight="1" x14ac:dyDescent="0.2">
      <c r="A16" s="390"/>
      <c r="B16" s="390"/>
      <c r="C16" s="390"/>
      <c r="D16" s="390"/>
      <c r="E16" s="390"/>
      <c r="F16" s="390"/>
      <c r="G16" s="390"/>
      <c r="H16" s="390"/>
      <c r="I16" s="390"/>
      <c r="J16" s="390"/>
    </row>
    <row r="17" spans="1:10" ht="12.75" customHeight="1" x14ac:dyDescent="0.2">
      <c r="A17" s="390"/>
      <c r="B17" s="390"/>
      <c r="C17" s="390"/>
      <c r="D17" s="390"/>
      <c r="E17" s="390"/>
      <c r="F17" s="390"/>
      <c r="G17" s="390"/>
      <c r="H17" s="390"/>
      <c r="I17" s="390"/>
      <c r="J17" s="390"/>
    </row>
    <row r="18" spans="1:10" ht="13.5" customHeight="1" x14ac:dyDescent="0.2">
      <c r="A18" s="31"/>
    </row>
    <row r="19" spans="1:10" ht="13.5" customHeight="1" x14ac:dyDescent="0.2">
      <c r="A19" s="369" t="s">
        <v>172</v>
      </c>
    </row>
    <row r="20" spans="1:10" ht="13.5" customHeight="1" x14ac:dyDescent="0.2">
      <c r="A20" s="369"/>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69" t="s">
        <v>172</v>
      </c>
    </row>
    <row r="67" spans="1:1" s="36" customFormat="1" ht="12" customHeight="1" x14ac:dyDescent="0.2">
      <c r="A67" s="369"/>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90"/>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5703125" defaultRowHeight="12.75" x14ac:dyDescent="0.2"/>
  <cols>
    <col min="1" max="1" width="36.85546875" style="32" customWidth="1"/>
    <col min="2" max="16384" width="9.5703125" style="32"/>
  </cols>
  <sheetData>
    <row r="1" spans="1:41" ht="19.5" customHeight="1" x14ac:dyDescent="0.2">
      <c r="A1" s="63" t="s">
        <v>61</v>
      </c>
    </row>
    <row r="2" spans="1:41" s="33" customFormat="1" ht="26.25" customHeight="1" x14ac:dyDescent="0.2">
      <c r="A2" s="11" t="s">
        <v>217</v>
      </c>
    </row>
    <row r="3" spans="1:41" s="33" customFormat="1" ht="26.25" customHeight="1" x14ac:dyDescent="0.2">
      <c r="A3" s="211" t="s">
        <v>62</v>
      </c>
      <c r="B3" s="109">
        <f>'BAR BB| Open rates'!B3</f>
        <v>46157</v>
      </c>
      <c r="C3" s="109">
        <f>'BAR BB| Open rates'!C3</f>
        <v>46159</v>
      </c>
      <c r="D3" s="109">
        <f>'BAR BB| Open rates'!D3</f>
        <v>46164</v>
      </c>
      <c r="E3" s="109">
        <f>'BAR BB| Open rates'!E3</f>
        <v>46166</v>
      </c>
      <c r="F3" s="109">
        <f>'BAR BB| Open rates'!F3</f>
        <v>46171</v>
      </c>
      <c r="G3" s="109">
        <f>'BAR BB| Open rates'!G3</f>
        <v>46173</v>
      </c>
      <c r="H3" s="109">
        <f>'BAR BB| Open rates'!H3</f>
        <v>46174</v>
      </c>
      <c r="I3" s="109">
        <f>'BAR BB| Open rates'!I3</f>
        <v>46178</v>
      </c>
      <c r="J3" s="109">
        <f>'BAR BB| Open rates'!J3</f>
        <v>46188</v>
      </c>
      <c r="K3" s="109">
        <f>'BAR BB| Open rates'!K3</f>
        <v>46194</v>
      </c>
      <c r="L3" s="109">
        <f>'BAR BB| Open rates'!L3</f>
        <v>46199</v>
      </c>
      <c r="M3" s="109">
        <f>'BAR BB| Open rates'!M3</f>
        <v>46201</v>
      </c>
      <c r="N3" s="109">
        <f>'BAR BB| Open rates'!N3</f>
        <v>46204</v>
      </c>
      <c r="O3" s="109">
        <f>'BAR BB| Open rates'!O3</f>
        <v>46206</v>
      </c>
      <c r="P3" s="109">
        <f>'BAR BB| Open rates'!P3</f>
        <v>46208</v>
      </c>
      <c r="Q3" s="109">
        <f>'BAR BB| Open rates'!Q3</f>
        <v>46213</v>
      </c>
      <c r="R3" s="109">
        <f>'BAR BB| Open rates'!R3</f>
        <v>46215</v>
      </c>
      <c r="S3" s="109">
        <f>'BAR BB| Open rates'!S3</f>
        <v>46220</v>
      </c>
      <c r="T3" s="109">
        <f>'BAR BB| Open rates'!T3</f>
        <v>46222</v>
      </c>
      <c r="U3" s="109">
        <f>'BAR BB| Open rates'!U3</f>
        <v>46227</v>
      </c>
      <c r="V3" s="109">
        <f>'BAR BB| Open rates'!V3</f>
        <v>46229</v>
      </c>
      <c r="W3" s="109">
        <f>'BAR BB| Open rates'!W3</f>
        <v>46234</v>
      </c>
      <c r="X3" s="109">
        <f>'BAR BB| Open rates'!X3</f>
        <v>46236</v>
      </c>
      <c r="Y3" s="109">
        <f>'BAR BB| Open rates'!Y3</f>
        <v>46241</v>
      </c>
      <c r="Z3" s="109">
        <f>'BAR BB| Open rates'!Z3</f>
        <v>46243</v>
      </c>
      <c r="AA3" s="109">
        <f>'BAR BB| Open rates'!AA3</f>
        <v>46248</v>
      </c>
      <c r="AB3" s="109">
        <f>'BAR BB| Open rates'!AB3</f>
        <v>46250</v>
      </c>
      <c r="AC3" s="109">
        <f>'BAR BB| Open rates'!AC3</f>
        <v>46255</v>
      </c>
      <c r="AD3" s="109">
        <f>'BAR BB| Open rates'!AD3</f>
        <v>46257</v>
      </c>
      <c r="AE3" s="109">
        <f>'BAR BB| Open rates'!AE3</f>
        <v>46262</v>
      </c>
      <c r="AF3" s="109">
        <f>'BAR BB| Open rates'!AF3</f>
        <v>46264</v>
      </c>
      <c r="AG3" s="109">
        <f>'BAR BB| Open rates'!AG3</f>
        <v>46266</v>
      </c>
      <c r="AH3" s="109">
        <f>'BAR BB| Open rates'!AH3</f>
        <v>46269</v>
      </c>
      <c r="AI3" s="109">
        <f>'BAR BB| Open rates'!AI3</f>
        <v>46271</v>
      </c>
      <c r="AJ3" s="109">
        <f>'BAR BB| Open rates'!AJ3</f>
        <v>46276</v>
      </c>
      <c r="AK3" s="109">
        <f>'BAR BB| Open rates'!AK3</f>
        <v>46278</v>
      </c>
      <c r="AL3" s="109">
        <f>'BAR BB| Open rates'!AL3</f>
        <v>46283</v>
      </c>
      <c r="AM3" s="109">
        <f>'BAR BB| Open rates'!AM3</f>
        <v>46285</v>
      </c>
      <c r="AN3" s="109">
        <f>'BAR BB| Open rates'!AN3</f>
        <v>46290</v>
      </c>
      <c r="AO3" s="109">
        <f>'BAR BB| Open rates'!AO3</f>
        <v>46292</v>
      </c>
    </row>
    <row r="4" spans="1:41" s="33" customFormat="1" ht="26.25" customHeight="1" x14ac:dyDescent="0.2">
      <c r="A4" s="211"/>
      <c r="B4" s="109">
        <f>'BAR BB| Open rates'!B4</f>
        <v>46158</v>
      </c>
      <c r="C4" s="109">
        <f>'BAR BB| Open rates'!C4</f>
        <v>46163</v>
      </c>
      <c r="D4" s="109">
        <f>'BAR BB| Open rates'!D4</f>
        <v>46165</v>
      </c>
      <c r="E4" s="109">
        <f>'BAR BB| Open rates'!E4</f>
        <v>46170</v>
      </c>
      <c r="F4" s="109">
        <f>'BAR BB| Open rates'!F4</f>
        <v>46172</v>
      </c>
      <c r="G4" s="109">
        <f>'BAR BB| Open rates'!G4</f>
        <v>46173</v>
      </c>
      <c r="H4" s="109">
        <f>'BAR BB| Open rates'!H4</f>
        <v>46177</v>
      </c>
      <c r="I4" s="109">
        <f>'BAR BB| Open rates'!I4</f>
        <v>46187</v>
      </c>
      <c r="J4" s="109">
        <f>'BAR BB| Open rates'!J4</f>
        <v>46193</v>
      </c>
      <c r="K4" s="109">
        <f>'BAR BB| Open rates'!K4</f>
        <v>46198</v>
      </c>
      <c r="L4" s="109">
        <f>'BAR BB| Open rates'!L4</f>
        <v>46200</v>
      </c>
      <c r="M4" s="109">
        <f>'BAR BB| Open rates'!M4</f>
        <v>46203</v>
      </c>
      <c r="N4" s="109">
        <f>'BAR BB| Open rates'!N4</f>
        <v>46205</v>
      </c>
      <c r="O4" s="109">
        <f>'BAR BB| Open rates'!O4</f>
        <v>46207</v>
      </c>
      <c r="P4" s="109">
        <f>'BAR BB| Open rates'!P4</f>
        <v>46212</v>
      </c>
      <c r="Q4" s="109">
        <f>'BAR BB| Open rates'!Q4</f>
        <v>46214</v>
      </c>
      <c r="R4" s="109">
        <f>'BAR BB| Open rates'!R4</f>
        <v>46219</v>
      </c>
      <c r="S4" s="109">
        <f>'BAR BB| Open rates'!S4</f>
        <v>46221</v>
      </c>
      <c r="T4" s="109">
        <f>'BAR BB| Open rates'!T4</f>
        <v>46226</v>
      </c>
      <c r="U4" s="109">
        <f>'BAR BB| Open rates'!U4</f>
        <v>46228</v>
      </c>
      <c r="V4" s="109">
        <f>'BAR BB| Open rates'!V4</f>
        <v>46233</v>
      </c>
      <c r="W4" s="109">
        <f>'BAR BB| Open rates'!W4</f>
        <v>46235</v>
      </c>
      <c r="X4" s="109">
        <f>'BAR BB| Open rates'!X4</f>
        <v>46240</v>
      </c>
      <c r="Y4" s="109">
        <f>'BAR BB| Open rates'!Y4</f>
        <v>46242</v>
      </c>
      <c r="Z4" s="109">
        <f>'BAR BB| Open rates'!Z4</f>
        <v>46247</v>
      </c>
      <c r="AA4" s="109">
        <f>'BAR BB| Open rates'!AA4</f>
        <v>46249</v>
      </c>
      <c r="AB4" s="109">
        <f>'BAR BB| Open rates'!AB4</f>
        <v>46254</v>
      </c>
      <c r="AC4" s="109">
        <f>'BAR BB| Open rates'!AC4</f>
        <v>46256</v>
      </c>
      <c r="AD4" s="109">
        <f>'BAR BB| Open rates'!AD4</f>
        <v>46261</v>
      </c>
      <c r="AE4" s="109">
        <f>'BAR BB| Open rates'!AE4</f>
        <v>46263</v>
      </c>
      <c r="AF4" s="109">
        <f>'BAR BB| Open rates'!AF4</f>
        <v>46265</v>
      </c>
      <c r="AG4" s="109">
        <f>'BAR BB| Open rates'!AG4</f>
        <v>46268</v>
      </c>
      <c r="AH4" s="109">
        <f>'BAR BB| Open rates'!AH4</f>
        <v>46270</v>
      </c>
      <c r="AI4" s="109">
        <f>'BAR BB| Open rates'!AI4</f>
        <v>46275</v>
      </c>
      <c r="AJ4" s="109">
        <f>'BAR BB| Open rates'!AJ4</f>
        <v>46277</v>
      </c>
      <c r="AK4" s="109">
        <f>'BAR BB| Open rates'!AK4</f>
        <v>46282</v>
      </c>
      <c r="AL4" s="109">
        <f>'BAR BB| Open rates'!AL4</f>
        <v>46284</v>
      </c>
      <c r="AM4" s="109">
        <f>'BAR BB| Open rates'!AM4</f>
        <v>46289</v>
      </c>
      <c r="AN4" s="109">
        <f>'BAR BB| Open rates'!AN4</f>
        <v>46291</v>
      </c>
      <c r="AO4" s="109">
        <f>'BAR BB| Open rates'!AO4</f>
        <v>46295</v>
      </c>
    </row>
    <row r="5" spans="1:41" s="36" customFormat="1" ht="12" customHeight="1" x14ac:dyDescent="0.2">
      <c r="A5" s="252"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36" customFormat="1" ht="12" customHeight="1" x14ac:dyDescent="0.2">
      <c r="A6" s="183">
        <v>1</v>
      </c>
      <c r="B6" s="19">
        <f>'BAR BB| Open rates'!B6*0.75</f>
        <v>10425</v>
      </c>
      <c r="C6" s="19">
        <f>'BAR BB| Open rates'!C6*0.75</f>
        <v>9675</v>
      </c>
      <c r="D6" s="19">
        <f>'BAR BB| Open rates'!D6*0.75</f>
        <v>10425</v>
      </c>
      <c r="E6" s="19">
        <f>'BAR BB| Open rates'!E6*0.75</f>
        <v>9675</v>
      </c>
      <c r="F6" s="19">
        <f>'BAR BB| Open rates'!F6*0.75</f>
        <v>12450</v>
      </c>
      <c r="G6" s="19">
        <f>'BAR BB| Open rates'!G6*0.75</f>
        <v>10425</v>
      </c>
      <c r="H6" s="19">
        <f>'BAR BB| Open rates'!H6*0.75</f>
        <v>10425</v>
      </c>
      <c r="I6" s="19">
        <f>'BAR BB| Open rates'!I6*0.75</f>
        <v>15600</v>
      </c>
      <c r="J6" s="19">
        <f>'BAR BB| Open rates'!J6*0.75</f>
        <v>29925</v>
      </c>
      <c r="K6" s="19">
        <f>'BAR BB| Open rates'!K6*0.75</f>
        <v>12450</v>
      </c>
      <c r="L6" s="19">
        <f>'BAR BB| Open rates'!L6*0.75</f>
        <v>14100</v>
      </c>
      <c r="M6" s="19">
        <f>'BAR BB| Open rates'!M6*0.75</f>
        <v>12450</v>
      </c>
      <c r="N6" s="19">
        <f>'BAR BB| Open rates'!N6*0.75</f>
        <v>15600</v>
      </c>
      <c r="O6" s="19">
        <f>'BAR BB| Open rates'!O6*0.75</f>
        <v>17100</v>
      </c>
      <c r="P6" s="19">
        <f>'BAR BB| Open rates'!P6*0.75</f>
        <v>15600</v>
      </c>
      <c r="Q6" s="19">
        <f>'BAR BB| Open rates'!Q6*0.75</f>
        <v>17100</v>
      </c>
      <c r="R6" s="19">
        <f>'BAR BB| Open rates'!R6*0.75</f>
        <v>15600</v>
      </c>
      <c r="S6" s="19">
        <f>'BAR BB| Open rates'!S6*0.75</f>
        <v>17100</v>
      </c>
      <c r="T6" s="19">
        <f>'BAR BB| Open rates'!T6*0.75</f>
        <v>15600</v>
      </c>
      <c r="U6" s="19">
        <f>'BAR BB| Open rates'!U6*0.75</f>
        <v>17100</v>
      </c>
      <c r="V6" s="19">
        <f>'BAR BB| Open rates'!V6*0.75</f>
        <v>15600</v>
      </c>
      <c r="W6" s="19">
        <f>'BAR BB| Open rates'!W6*0.75</f>
        <v>17100</v>
      </c>
      <c r="X6" s="19">
        <f>'BAR BB| Open rates'!X6*0.75</f>
        <v>15600</v>
      </c>
      <c r="Y6" s="19">
        <f>'BAR BB| Open rates'!Y6*0.75</f>
        <v>17100</v>
      </c>
      <c r="Z6" s="19">
        <f>'BAR BB| Open rates'!Z6*0.75</f>
        <v>15600</v>
      </c>
      <c r="AA6" s="19">
        <f>'BAR BB| Open rates'!AA6*0.75</f>
        <v>17100</v>
      </c>
      <c r="AB6" s="19">
        <f>'BAR BB| Open rates'!AB6*0.75</f>
        <v>15600</v>
      </c>
      <c r="AC6" s="19">
        <f>'BAR BB| Open rates'!AC6*0.75</f>
        <v>17100</v>
      </c>
      <c r="AD6" s="19">
        <f>'BAR BB| Open rates'!AD6*0.75</f>
        <v>12450</v>
      </c>
      <c r="AE6" s="19">
        <f>'BAR BB| Open rates'!AE6*0.75</f>
        <v>14100</v>
      </c>
      <c r="AF6" s="19">
        <f>'BAR BB| Open rates'!AF6*0.75</f>
        <v>12450</v>
      </c>
      <c r="AG6" s="19">
        <f>'BAR BB| Open rates'!AG6*0.75</f>
        <v>14100</v>
      </c>
      <c r="AH6" s="19">
        <f>'BAR BB| Open rates'!AH6*0.75</f>
        <v>14100</v>
      </c>
      <c r="AI6" s="19">
        <f>'BAR BB| Open rates'!AI6*0.75</f>
        <v>12450</v>
      </c>
      <c r="AJ6" s="19">
        <f>'BAR BB| Open rates'!AJ6*0.75</f>
        <v>14100</v>
      </c>
      <c r="AK6" s="19">
        <f>'BAR BB| Open rates'!AK6*0.75</f>
        <v>12450</v>
      </c>
      <c r="AL6" s="19">
        <f>'BAR BB| Open rates'!AL6*0.75</f>
        <v>14100</v>
      </c>
      <c r="AM6" s="19">
        <f>'BAR BB| Open rates'!AM6*0.75</f>
        <v>12450</v>
      </c>
      <c r="AN6" s="19">
        <f>'BAR BB| Open rates'!AN6*0.75</f>
        <v>14100</v>
      </c>
      <c r="AO6" s="19">
        <f>'BAR BB| Open rates'!AO6*0.75</f>
        <v>12450</v>
      </c>
    </row>
    <row r="7" spans="1:41" s="36" customFormat="1" ht="12" customHeight="1" x14ac:dyDescent="0.2">
      <c r="A7" s="183">
        <v>2</v>
      </c>
      <c r="B7" s="19">
        <f>'BAR BB| Open rates'!B7*0.75</f>
        <v>12675</v>
      </c>
      <c r="C7" s="19">
        <f>'BAR BB| Open rates'!C7*0.75</f>
        <v>11925</v>
      </c>
      <c r="D7" s="19">
        <f>'BAR BB| Open rates'!D7*0.75</f>
        <v>12675</v>
      </c>
      <c r="E7" s="19">
        <f>'BAR BB| Open rates'!E7*0.75</f>
        <v>11925</v>
      </c>
      <c r="F7" s="19">
        <f>'BAR BB| Open rates'!F7*0.75</f>
        <v>14700</v>
      </c>
      <c r="G7" s="19">
        <f>'BAR BB| Open rates'!G7*0.75</f>
        <v>12675</v>
      </c>
      <c r="H7" s="19">
        <f>'BAR BB| Open rates'!H7*0.75</f>
        <v>12675</v>
      </c>
      <c r="I7" s="19">
        <f>'BAR BB| Open rates'!I7*0.75</f>
        <v>17850</v>
      </c>
      <c r="J7" s="19">
        <f>'BAR BB| Open rates'!J7*0.75</f>
        <v>32175</v>
      </c>
      <c r="K7" s="19">
        <f>'BAR BB| Open rates'!K7*0.75</f>
        <v>14700</v>
      </c>
      <c r="L7" s="19">
        <f>'BAR BB| Open rates'!L7*0.75</f>
        <v>16350</v>
      </c>
      <c r="M7" s="19">
        <f>'BAR BB| Open rates'!M7*0.75</f>
        <v>14700</v>
      </c>
      <c r="N7" s="19">
        <f>'BAR BB| Open rates'!N7*0.75</f>
        <v>17850</v>
      </c>
      <c r="O7" s="19">
        <f>'BAR BB| Open rates'!O7*0.75</f>
        <v>19350</v>
      </c>
      <c r="P7" s="19">
        <f>'BAR BB| Open rates'!P7*0.75</f>
        <v>17850</v>
      </c>
      <c r="Q7" s="19">
        <f>'BAR BB| Open rates'!Q7*0.75</f>
        <v>19350</v>
      </c>
      <c r="R7" s="19">
        <f>'BAR BB| Open rates'!R7*0.75</f>
        <v>17850</v>
      </c>
      <c r="S7" s="19">
        <f>'BAR BB| Open rates'!S7*0.75</f>
        <v>19350</v>
      </c>
      <c r="T7" s="19">
        <f>'BAR BB| Open rates'!T7*0.75</f>
        <v>17850</v>
      </c>
      <c r="U7" s="19">
        <f>'BAR BB| Open rates'!U7*0.75</f>
        <v>19350</v>
      </c>
      <c r="V7" s="19">
        <f>'BAR BB| Open rates'!V7*0.75</f>
        <v>17850</v>
      </c>
      <c r="W7" s="19">
        <f>'BAR BB| Open rates'!W7*0.75</f>
        <v>19350</v>
      </c>
      <c r="X7" s="19">
        <f>'BAR BB| Open rates'!X7*0.75</f>
        <v>17850</v>
      </c>
      <c r="Y7" s="19">
        <f>'BAR BB| Open rates'!Y7*0.75</f>
        <v>19350</v>
      </c>
      <c r="Z7" s="19">
        <f>'BAR BB| Open rates'!Z7*0.75</f>
        <v>17850</v>
      </c>
      <c r="AA7" s="19">
        <f>'BAR BB| Open rates'!AA7*0.75</f>
        <v>19350</v>
      </c>
      <c r="AB7" s="19">
        <f>'BAR BB| Open rates'!AB7*0.75</f>
        <v>17850</v>
      </c>
      <c r="AC7" s="19">
        <f>'BAR BB| Open rates'!AC7*0.75</f>
        <v>19350</v>
      </c>
      <c r="AD7" s="19">
        <f>'BAR BB| Open rates'!AD7*0.75</f>
        <v>14700</v>
      </c>
      <c r="AE7" s="19">
        <f>'BAR BB| Open rates'!AE7*0.75</f>
        <v>16350</v>
      </c>
      <c r="AF7" s="19">
        <f>'BAR BB| Open rates'!AF7*0.75</f>
        <v>14700</v>
      </c>
      <c r="AG7" s="19">
        <f>'BAR BB| Open rates'!AG7*0.75</f>
        <v>16350</v>
      </c>
      <c r="AH7" s="19">
        <f>'BAR BB| Open rates'!AH7*0.75</f>
        <v>16350</v>
      </c>
      <c r="AI7" s="19">
        <f>'BAR BB| Open rates'!AI7*0.75</f>
        <v>14700</v>
      </c>
      <c r="AJ7" s="19">
        <f>'BAR BB| Open rates'!AJ7*0.75</f>
        <v>16350</v>
      </c>
      <c r="AK7" s="19">
        <f>'BAR BB| Open rates'!AK7*0.75</f>
        <v>14700</v>
      </c>
      <c r="AL7" s="19">
        <f>'BAR BB| Open rates'!AL7*0.75</f>
        <v>16350</v>
      </c>
      <c r="AM7" s="19">
        <f>'BAR BB| Open rates'!AM7*0.75</f>
        <v>14700</v>
      </c>
      <c r="AN7" s="19">
        <f>'BAR BB| Open rates'!AN7*0.75</f>
        <v>16350</v>
      </c>
      <c r="AO7" s="19">
        <f>'BAR BB| Open rates'!AO7*0.75</f>
        <v>14700</v>
      </c>
    </row>
    <row r="8" spans="1:41" s="36" customFormat="1" ht="12" customHeight="1" x14ac:dyDescent="0.2">
      <c r="A8" s="236" t="s">
        <v>175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row>
    <row r="9" spans="1:41" s="36" customFormat="1" ht="12" customHeight="1" x14ac:dyDescent="0.2">
      <c r="A9" s="237">
        <v>1</v>
      </c>
      <c r="B9" s="19">
        <f>'BAR BB| Open rates'!B9*0.75</f>
        <v>11925</v>
      </c>
      <c r="C9" s="19">
        <f>'BAR BB| Open rates'!C9*0.75</f>
        <v>11175</v>
      </c>
      <c r="D9" s="19">
        <f>'BAR BB| Open rates'!D9*0.75</f>
        <v>11925</v>
      </c>
      <c r="E9" s="19">
        <f>'BAR BB| Open rates'!E9*0.75</f>
        <v>11175</v>
      </c>
      <c r="F9" s="19">
        <f>'BAR BB| Open rates'!F9*0.75</f>
        <v>13950</v>
      </c>
      <c r="G9" s="19">
        <f>'BAR BB| Open rates'!G9*0.75</f>
        <v>11925</v>
      </c>
      <c r="H9" s="19">
        <f>'BAR BB| Open rates'!H9*0.75</f>
        <v>12675</v>
      </c>
      <c r="I9" s="19">
        <f>'BAR BB| Open rates'!I9*0.75</f>
        <v>17850</v>
      </c>
      <c r="J9" s="19">
        <f>'BAR BB| Open rates'!J9*0.75</f>
        <v>32175</v>
      </c>
      <c r="K9" s="19">
        <f>'BAR BB| Open rates'!K9*0.75</f>
        <v>14700</v>
      </c>
      <c r="L9" s="19">
        <f>'BAR BB| Open rates'!L9*0.75</f>
        <v>16350</v>
      </c>
      <c r="M9" s="19">
        <f>'BAR BB| Open rates'!M9*0.75</f>
        <v>14700</v>
      </c>
      <c r="N9" s="19">
        <f>'BAR BB| Open rates'!N9*0.75</f>
        <v>17850</v>
      </c>
      <c r="O9" s="19">
        <f>'BAR BB| Open rates'!O9*0.75</f>
        <v>19350</v>
      </c>
      <c r="P9" s="19">
        <f>'BAR BB| Open rates'!P9*0.75</f>
        <v>17850</v>
      </c>
      <c r="Q9" s="19">
        <f>'BAR BB| Open rates'!Q9*0.75</f>
        <v>19350</v>
      </c>
      <c r="R9" s="19">
        <f>'BAR BB| Open rates'!R9*0.75</f>
        <v>17850</v>
      </c>
      <c r="S9" s="19">
        <f>'BAR BB| Open rates'!S9*0.75</f>
        <v>19350</v>
      </c>
      <c r="T9" s="19">
        <f>'BAR BB| Open rates'!T9*0.75</f>
        <v>17850</v>
      </c>
      <c r="U9" s="19">
        <f>'BAR BB| Open rates'!U9*0.75</f>
        <v>19350</v>
      </c>
      <c r="V9" s="19">
        <f>'BAR BB| Open rates'!V9*0.75</f>
        <v>17850</v>
      </c>
      <c r="W9" s="19">
        <f>'BAR BB| Open rates'!W9*0.75</f>
        <v>19350</v>
      </c>
      <c r="X9" s="19">
        <f>'BAR BB| Open rates'!X9*0.75</f>
        <v>17850</v>
      </c>
      <c r="Y9" s="19">
        <f>'BAR BB| Open rates'!Y9*0.75</f>
        <v>19350</v>
      </c>
      <c r="Z9" s="19">
        <f>'BAR BB| Open rates'!Z9*0.75</f>
        <v>17850</v>
      </c>
      <c r="AA9" s="19">
        <f>'BAR BB| Open rates'!AA9*0.75</f>
        <v>19350</v>
      </c>
      <c r="AB9" s="19">
        <f>'BAR BB| Open rates'!AB9*0.75</f>
        <v>17850</v>
      </c>
      <c r="AC9" s="19">
        <f>'BAR BB| Open rates'!AC9*0.75</f>
        <v>19350</v>
      </c>
      <c r="AD9" s="19">
        <f>'BAR BB| Open rates'!AD9*0.75</f>
        <v>14700</v>
      </c>
      <c r="AE9" s="19">
        <f>'BAR BB| Open rates'!AE9*0.75</f>
        <v>16350</v>
      </c>
      <c r="AF9" s="19">
        <f>'BAR BB| Open rates'!AF9*0.75</f>
        <v>14700</v>
      </c>
      <c r="AG9" s="19">
        <f>'BAR BB| Open rates'!AG9*0.75</f>
        <v>16350</v>
      </c>
      <c r="AH9" s="19">
        <f>'BAR BB| Open rates'!AH9*0.75</f>
        <v>16350</v>
      </c>
      <c r="AI9" s="19">
        <f>'BAR BB| Open rates'!AI9*0.75</f>
        <v>14700</v>
      </c>
      <c r="AJ9" s="19">
        <f>'BAR BB| Open rates'!AJ9*0.75</f>
        <v>16350</v>
      </c>
      <c r="AK9" s="19">
        <f>'BAR BB| Open rates'!AK9*0.75</f>
        <v>14700</v>
      </c>
      <c r="AL9" s="19">
        <f>'BAR BB| Open rates'!AL9*0.75</f>
        <v>16350</v>
      </c>
      <c r="AM9" s="19">
        <f>'BAR BB| Open rates'!AM9*0.75</f>
        <v>14700</v>
      </c>
      <c r="AN9" s="19">
        <f>'BAR BB| Open rates'!AN9*0.75</f>
        <v>16350</v>
      </c>
      <c r="AO9" s="19">
        <f>'BAR BB| Open rates'!AO9*0.75</f>
        <v>14700</v>
      </c>
    </row>
    <row r="10" spans="1:41" s="36" customFormat="1" ht="12" customHeight="1" x14ac:dyDescent="0.2">
      <c r="A10" s="237">
        <v>2</v>
      </c>
      <c r="B10" s="19">
        <f>'BAR BB| Open rates'!B10*0.75</f>
        <v>14175</v>
      </c>
      <c r="C10" s="19">
        <f>'BAR BB| Open rates'!C10*0.75</f>
        <v>13425</v>
      </c>
      <c r="D10" s="19">
        <f>'BAR BB| Open rates'!D10*0.75</f>
        <v>14175</v>
      </c>
      <c r="E10" s="19">
        <f>'BAR BB| Open rates'!E10*0.75</f>
        <v>13425</v>
      </c>
      <c r="F10" s="19">
        <f>'BAR BB| Open rates'!F10*0.75</f>
        <v>16200</v>
      </c>
      <c r="G10" s="19">
        <f>'BAR BB| Open rates'!G10*0.75</f>
        <v>14175</v>
      </c>
      <c r="H10" s="19">
        <f>'BAR BB| Open rates'!H10*0.75</f>
        <v>14925</v>
      </c>
      <c r="I10" s="19">
        <f>'BAR BB| Open rates'!I10*0.75</f>
        <v>20100</v>
      </c>
      <c r="J10" s="19">
        <f>'BAR BB| Open rates'!J10*0.75</f>
        <v>34425</v>
      </c>
      <c r="K10" s="19">
        <f>'BAR BB| Open rates'!K10*0.75</f>
        <v>16950</v>
      </c>
      <c r="L10" s="19">
        <f>'BAR BB| Open rates'!L10*0.75</f>
        <v>18600</v>
      </c>
      <c r="M10" s="19">
        <f>'BAR BB| Open rates'!M10*0.75</f>
        <v>16950</v>
      </c>
      <c r="N10" s="19">
        <f>'BAR BB| Open rates'!N10*0.75</f>
        <v>20100</v>
      </c>
      <c r="O10" s="19">
        <f>'BAR BB| Open rates'!O10*0.75</f>
        <v>21600</v>
      </c>
      <c r="P10" s="19">
        <f>'BAR BB| Open rates'!P10*0.75</f>
        <v>20100</v>
      </c>
      <c r="Q10" s="19">
        <f>'BAR BB| Open rates'!Q10*0.75</f>
        <v>21600</v>
      </c>
      <c r="R10" s="19">
        <f>'BAR BB| Open rates'!R10*0.75</f>
        <v>20100</v>
      </c>
      <c r="S10" s="19">
        <f>'BAR BB| Open rates'!S10*0.75</f>
        <v>21600</v>
      </c>
      <c r="T10" s="19">
        <f>'BAR BB| Open rates'!T10*0.75</f>
        <v>20100</v>
      </c>
      <c r="U10" s="19">
        <f>'BAR BB| Open rates'!U10*0.75</f>
        <v>21600</v>
      </c>
      <c r="V10" s="19">
        <f>'BAR BB| Open rates'!V10*0.75</f>
        <v>20100</v>
      </c>
      <c r="W10" s="19">
        <f>'BAR BB| Open rates'!W10*0.75</f>
        <v>21600</v>
      </c>
      <c r="X10" s="19">
        <f>'BAR BB| Open rates'!X10*0.75</f>
        <v>20100</v>
      </c>
      <c r="Y10" s="19">
        <f>'BAR BB| Open rates'!Y10*0.75</f>
        <v>21600</v>
      </c>
      <c r="Z10" s="19">
        <f>'BAR BB| Open rates'!Z10*0.75</f>
        <v>20100</v>
      </c>
      <c r="AA10" s="19">
        <f>'BAR BB| Open rates'!AA10*0.75</f>
        <v>21600</v>
      </c>
      <c r="AB10" s="19">
        <f>'BAR BB| Open rates'!AB10*0.75</f>
        <v>20100</v>
      </c>
      <c r="AC10" s="19">
        <f>'BAR BB| Open rates'!AC10*0.75</f>
        <v>21600</v>
      </c>
      <c r="AD10" s="19">
        <f>'BAR BB| Open rates'!AD10*0.75</f>
        <v>16950</v>
      </c>
      <c r="AE10" s="19">
        <f>'BAR BB| Open rates'!AE10*0.75</f>
        <v>18600</v>
      </c>
      <c r="AF10" s="19">
        <f>'BAR BB| Open rates'!AF10*0.75</f>
        <v>16950</v>
      </c>
      <c r="AG10" s="19">
        <f>'BAR BB| Open rates'!AG10*0.75</f>
        <v>18600</v>
      </c>
      <c r="AH10" s="19">
        <f>'BAR BB| Open rates'!AH10*0.75</f>
        <v>18600</v>
      </c>
      <c r="AI10" s="19">
        <f>'BAR BB| Open rates'!AI10*0.75</f>
        <v>16950</v>
      </c>
      <c r="AJ10" s="19">
        <f>'BAR BB| Open rates'!AJ10*0.75</f>
        <v>18600</v>
      </c>
      <c r="AK10" s="19">
        <f>'BAR BB| Open rates'!AK10*0.75</f>
        <v>16950</v>
      </c>
      <c r="AL10" s="19">
        <f>'BAR BB| Open rates'!AL10*0.75</f>
        <v>18600</v>
      </c>
      <c r="AM10" s="19">
        <f>'BAR BB| Open rates'!AM10*0.75</f>
        <v>16950</v>
      </c>
      <c r="AN10" s="19">
        <f>'BAR BB| Open rates'!AN10*0.75</f>
        <v>18600</v>
      </c>
      <c r="AO10" s="19">
        <f>'BAR BB| Open rates'!AO10*0.75</f>
        <v>16950</v>
      </c>
    </row>
    <row r="11" spans="1:41" s="36" customFormat="1" ht="12" customHeight="1" x14ac:dyDescent="0.2">
      <c r="A11" s="236" t="s">
        <v>176</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s="36" customFormat="1" ht="12" customHeight="1" x14ac:dyDescent="0.2">
      <c r="A12" s="237">
        <v>1</v>
      </c>
      <c r="B12" s="19">
        <f>'BAR BB| Open rates'!B12*0.75</f>
        <v>15600</v>
      </c>
      <c r="C12" s="19">
        <f>'BAR BB| Open rates'!C12*0.75</f>
        <v>14850</v>
      </c>
      <c r="D12" s="19">
        <f>'BAR BB| Open rates'!D12*0.75</f>
        <v>15600</v>
      </c>
      <c r="E12" s="19">
        <f>'BAR BB| Open rates'!E12*0.75</f>
        <v>14850</v>
      </c>
      <c r="F12" s="19">
        <f>'BAR BB| Open rates'!F12*0.75</f>
        <v>17625</v>
      </c>
      <c r="G12" s="19">
        <f>'BAR BB| Open rates'!G12*0.75</f>
        <v>15600</v>
      </c>
      <c r="H12" s="19">
        <f>'BAR BB| Open rates'!H12*0.75</f>
        <v>15600</v>
      </c>
      <c r="I12" s="19">
        <f>'BAR BB| Open rates'!I12*0.75</f>
        <v>20775</v>
      </c>
      <c r="J12" s="19">
        <f>'BAR BB| Open rates'!J12*0.75</f>
        <v>35100</v>
      </c>
      <c r="K12" s="19">
        <f>'BAR BB| Open rates'!K12*0.75</f>
        <v>17625</v>
      </c>
      <c r="L12" s="19">
        <f>'BAR BB| Open rates'!L12*0.75</f>
        <v>19275</v>
      </c>
      <c r="M12" s="19">
        <f>'BAR BB| Open rates'!M12*0.75</f>
        <v>17625</v>
      </c>
      <c r="N12" s="19">
        <f>'BAR BB| Open rates'!N12*0.75</f>
        <v>20775</v>
      </c>
      <c r="O12" s="19">
        <f>'BAR BB| Open rates'!O12*0.75</f>
        <v>22275</v>
      </c>
      <c r="P12" s="19">
        <f>'BAR BB| Open rates'!P12*0.75</f>
        <v>20775</v>
      </c>
      <c r="Q12" s="19">
        <f>'BAR BB| Open rates'!Q12*0.75</f>
        <v>22275</v>
      </c>
      <c r="R12" s="19">
        <f>'BAR BB| Open rates'!R12*0.75</f>
        <v>20775</v>
      </c>
      <c r="S12" s="19">
        <f>'BAR BB| Open rates'!S12*0.75</f>
        <v>22275</v>
      </c>
      <c r="T12" s="19">
        <f>'BAR BB| Open rates'!T12*0.75</f>
        <v>20775</v>
      </c>
      <c r="U12" s="19">
        <f>'BAR BB| Open rates'!U12*0.75</f>
        <v>22275</v>
      </c>
      <c r="V12" s="19">
        <f>'BAR BB| Open rates'!V12*0.75</f>
        <v>20775</v>
      </c>
      <c r="W12" s="19">
        <f>'BAR BB| Open rates'!W12*0.75</f>
        <v>22275</v>
      </c>
      <c r="X12" s="19">
        <f>'BAR BB| Open rates'!X12*0.75</f>
        <v>20775</v>
      </c>
      <c r="Y12" s="19">
        <f>'BAR BB| Open rates'!Y12*0.75</f>
        <v>22275</v>
      </c>
      <c r="Z12" s="19">
        <f>'BAR BB| Open rates'!Z12*0.75</f>
        <v>20775</v>
      </c>
      <c r="AA12" s="19">
        <f>'BAR BB| Open rates'!AA12*0.75</f>
        <v>22275</v>
      </c>
      <c r="AB12" s="19">
        <f>'BAR BB| Open rates'!AB12*0.75</f>
        <v>20775</v>
      </c>
      <c r="AC12" s="19">
        <f>'BAR BB| Open rates'!AC12*0.75</f>
        <v>22275</v>
      </c>
      <c r="AD12" s="19">
        <f>'BAR BB| Open rates'!AD12*0.75</f>
        <v>17625</v>
      </c>
      <c r="AE12" s="19">
        <f>'BAR BB| Open rates'!AE12*0.75</f>
        <v>19275</v>
      </c>
      <c r="AF12" s="19">
        <f>'BAR BB| Open rates'!AF12*0.75</f>
        <v>17625</v>
      </c>
      <c r="AG12" s="19">
        <f>'BAR BB| Open rates'!AG12*0.75</f>
        <v>19275</v>
      </c>
      <c r="AH12" s="19">
        <f>'BAR BB| Open rates'!AH12*0.75</f>
        <v>19275</v>
      </c>
      <c r="AI12" s="19">
        <f>'BAR BB| Open rates'!AI12*0.75</f>
        <v>17625</v>
      </c>
      <c r="AJ12" s="19">
        <f>'BAR BB| Open rates'!AJ12*0.75</f>
        <v>19275</v>
      </c>
      <c r="AK12" s="19">
        <f>'BAR BB| Open rates'!AK12*0.75</f>
        <v>17625</v>
      </c>
      <c r="AL12" s="19">
        <f>'BAR BB| Open rates'!AL12*0.75</f>
        <v>19275</v>
      </c>
      <c r="AM12" s="19">
        <f>'BAR BB| Open rates'!AM12*0.75</f>
        <v>17625</v>
      </c>
      <c r="AN12" s="19">
        <f>'BAR BB| Open rates'!AN12*0.75</f>
        <v>19275</v>
      </c>
      <c r="AO12" s="19">
        <f>'BAR BB| Open rates'!AO12*0.75</f>
        <v>17625</v>
      </c>
    </row>
    <row r="13" spans="1:41" s="36" customFormat="1" ht="12" customHeight="1" x14ac:dyDescent="0.2">
      <c r="A13" s="237">
        <v>2</v>
      </c>
      <c r="B13" s="19">
        <f>'BAR BB| Open rates'!B13*0.75</f>
        <v>17850</v>
      </c>
      <c r="C13" s="19">
        <f>'BAR BB| Open rates'!C13*0.75</f>
        <v>17100</v>
      </c>
      <c r="D13" s="19">
        <f>'BAR BB| Open rates'!D13*0.75</f>
        <v>17850</v>
      </c>
      <c r="E13" s="19">
        <f>'BAR BB| Open rates'!E13*0.75</f>
        <v>17100</v>
      </c>
      <c r="F13" s="19">
        <f>'BAR BB| Open rates'!F13*0.75</f>
        <v>19875</v>
      </c>
      <c r="G13" s="19">
        <f>'BAR BB| Open rates'!G13*0.75</f>
        <v>17850</v>
      </c>
      <c r="H13" s="19">
        <f>'BAR BB| Open rates'!H13*0.75</f>
        <v>17850</v>
      </c>
      <c r="I13" s="19">
        <f>'BAR BB| Open rates'!I13*0.75</f>
        <v>23025</v>
      </c>
      <c r="J13" s="19">
        <f>'BAR BB| Open rates'!J13*0.75</f>
        <v>37350</v>
      </c>
      <c r="K13" s="19">
        <f>'BAR BB| Open rates'!K13*0.75</f>
        <v>19875</v>
      </c>
      <c r="L13" s="19">
        <f>'BAR BB| Open rates'!L13*0.75</f>
        <v>21525</v>
      </c>
      <c r="M13" s="19">
        <f>'BAR BB| Open rates'!M13*0.75</f>
        <v>19875</v>
      </c>
      <c r="N13" s="19">
        <f>'BAR BB| Open rates'!N13*0.75</f>
        <v>23025</v>
      </c>
      <c r="O13" s="19">
        <f>'BAR BB| Open rates'!O13*0.75</f>
        <v>24525</v>
      </c>
      <c r="P13" s="19">
        <f>'BAR BB| Open rates'!P13*0.75</f>
        <v>23025</v>
      </c>
      <c r="Q13" s="19">
        <f>'BAR BB| Open rates'!Q13*0.75</f>
        <v>24525</v>
      </c>
      <c r="R13" s="19">
        <f>'BAR BB| Open rates'!R13*0.75</f>
        <v>23025</v>
      </c>
      <c r="S13" s="19">
        <f>'BAR BB| Open rates'!S13*0.75</f>
        <v>24525</v>
      </c>
      <c r="T13" s="19">
        <f>'BAR BB| Open rates'!T13*0.75</f>
        <v>23025</v>
      </c>
      <c r="U13" s="19">
        <f>'BAR BB| Open rates'!U13*0.75</f>
        <v>24525</v>
      </c>
      <c r="V13" s="19">
        <f>'BAR BB| Open rates'!V13*0.75</f>
        <v>23025</v>
      </c>
      <c r="W13" s="19">
        <f>'BAR BB| Open rates'!W13*0.75</f>
        <v>24525</v>
      </c>
      <c r="X13" s="19">
        <f>'BAR BB| Open rates'!X13*0.75</f>
        <v>23025</v>
      </c>
      <c r="Y13" s="19">
        <f>'BAR BB| Open rates'!Y13*0.75</f>
        <v>24525</v>
      </c>
      <c r="Z13" s="19">
        <f>'BAR BB| Open rates'!Z13*0.75</f>
        <v>23025</v>
      </c>
      <c r="AA13" s="19">
        <f>'BAR BB| Open rates'!AA13*0.75</f>
        <v>24525</v>
      </c>
      <c r="AB13" s="19">
        <f>'BAR BB| Open rates'!AB13*0.75</f>
        <v>23025</v>
      </c>
      <c r="AC13" s="19">
        <f>'BAR BB| Open rates'!AC13*0.75</f>
        <v>24525</v>
      </c>
      <c r="AD13" s="19">
        <f>'BAR BB| Open rates'!AD13*0.75</f>
        <v>19875</v>
      </c>
      <c r="AE13" s="19">
        <f>'BAR BB| Open rates'!AE13*0.75</f>
        <v>21525</v>
      </c>
      <c r="AF13" s="19">
        <f>'BAR BB| Open rates'!AF13*0.75</f>
        <v>19875</v>
      </c>
      <c r="AG13" s="19">
        <f>'BAR BB| Open rates'!AG13*0.75</f>
        <v>21525</v>
      </c>
      <c r="AH13" s="19">
        <f>'BAR BB| Open rates'!AH13*0.75</f>
        <v>21525</v>
      </c>
      <c r="AI13" s="19">
        <f>'BAR BB| Open rates'!AI13*0.75</f>
        <v>19875</v>
      </c>
      <c r="AJ13" s="19">
        <f>'BAR BB| Open rates'!AJ13*0.75</f>
        <v>21525</v>
      </c>
      <c r="AK13" s="19">
        <f>'BAR BB| Open rates'!AK13*0.75</f>
        <v>19875</v>
      </c>
      <c r="AL13" s="19">
        <f>'BAR BB| Open rates'!AL13*0.75</f>
        <v>21525</v>
      </c>
      <c r="AM13" s="19">
        <f>'BAR BB| Open rates'!AM13*0.75</f>
        <v>19875</v>
      </c>
      <c r="AN13" s="19">
        <f>'BAR BB| Open rates'!AN13*0.75</f>
        <v>21525</v>
      </c>
      <c r="AO13" s="19">
        <f>'BAR BB| Open rates'!AO13*0.75</f>
        <v>19875</v>
      </c>
    </row>
    <row r="14" spans="1:41" s="36" customFormat="1" ht="12" customHeight="1" x14ac:dyDescent="0.2">
      <c r="A14" s="236" t="s">
        <v>177</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row>
    <row r="15" spans="1:41" s="36" customFormat="1" ht="12" customHeight="1" x14ac:dyDescent="0.2">
      <c r="A15" s="237">
        <v>1</v>
      </c>
      <c r="B15" s="19">
        <f>'BAR BB| Open rates'!B15*0.75</f>
        <v>20100</v>
      </c>
      <c r="C15" s="19">
        <f>'BAR BB| Open rates'!C15*0.75</f>
        <v>19350</v>
      </c>
      <c r="D15" s="19">
        <f>'BAR BB| Open rates'!D15*0.75</f>
        <v>20100</v>
      </c>
      <c r="E15" s="19">
        <f>'BAR BB| Open rates'!E15*0.75</f>
        <v>19350</v>
      </c>
      <c r="F15" s="19">
        <f>'BAR BB| Open rates'!F15*0.75</f>
        <v>22125</v>
      </c>
      <c r="G15" s="19">
        <f>'BAR BB| Open rates'!G15*0.75</f>
        <v>20100</v>
      </c>
      <c r="H15" s="19">
        <f>'BAR BB| Open rates'!H15*0.75</f>
        <v>23850</v>
      </c>
      <c r="I15" s="19">
        <f>'BAR BB| Open rates'!I15*0.75</f>
        <v>29025</v>
      </c>
      <c r="J15" s="19">
        <f>'BAR BB| Open rates'!J15*0.75</f>
        <v>43350</v>
      </c>
      <c r="K15" s="19">
        <f>'BAR BB| Open rates'!K15*0.75</f>
        <v>25875</v>
      </c>
      <c r="L15" s="19">
        <f>'BAR BB| Open rates'!L15*0.75</f>
        <v>27525</v>
      </c>
      <c r="M15" s="19">
        <f>'BAR BB| Open rates'!M15*0.75</f>
        <v>25875</v>
      </c>
      <c r="N15" s="19">
        <f>'BAR BB| Open rates'!N15*0.75</f>
        <v>29025</v>
      </c>
      <c r="O15" s="19">
        <f>'BAR BB| Open rates'!O15*0.75</f>
        <v>30525</v>
      </c>
      <c r="P15" s="19">
        <f>'BAR BB| Open rates'!P15*0.75</f>
        <v>29025</v>
      </c>
      <c r="Q15" s="19">
        <f>'BAR BB| Open rates'!Q15*0.75</f>
        <v>30525</v>
      </c>
      <c r="R15" s="19">
        <f>'BAR BB| Open rates'!R15*0.75</f>
        <v>29025</v>
      </c>
      <c r="S15" s="19">
        <f>'BAR BB| Open rates'!S15*0.75</f>
        <v>30525</v>
      </c>
      <c r="T15" s="19">
        <f>'BAR BB| Open rates'!T15*0.75</f>
        <v>29025</v>
      </c>
      <c r="U15" s="19">
        <f>'BAR BB| Open rates'!U15*0.75</f>
        <v>30525</v>
      </c>
      <c r="V15" s="19">
        <f>'BAR BB| Open rates'!V15*0.75</f>
        <v>29025</v>
      </c>
      <c r="W15" s="19">
        <f>'BAR BB| Open rates'!W15*0.75</f>
        <v>30525</v>
      </c>
      <c r="X15" s="19">
        <f>'BAR BB| Open rates'!X15*0.75</f>
        <v>29025</v>
      </c>
      <c r="Y15" s="19">
        <f>'BAR BB| Open rates'!Y15*0.75</f>
        <v>30525</v>
      </c>
      <c r="Z15" s="19">
        <f>'BAR BB| Open rates'!Z15*0.75</f>
        <v>29025</v>
      </c>
      <c r="AA15" s="19">
        <f>'BAR BB| Open rates'!AA15*0.75</f>
        <v>30525</v>
      </c>
      <c r="AB15" s="19">
        <f>'BAR BB| Open rates'!AB15*0.75</f>
        <v>29025</v>
      </c>
      <c r="AC15" s="19">
        <f>'BAR BB| Open rates'!AC15*0.75</f>
        <v>30525</v>
      </c>
      <c r="AD15" s="19">
        <f>'BAR BB| Open rates'!AD15*0.75</f>
        <v>25875</v>
      </c>
      <c r="AE15" s="19">
        <f>'BAR BB| Open rates'!AE15*0.75</f>
        <v>27525</v>
      </c>
      <c r="AF15" s="19">
        <f>'BAR BB| Open rates'!AF15*0.75</f>
        <v>25875</v>
      </c>
      <c r="AG15" s="19">
        <f>'BAR BB| Open rates'!AG15*0.75</f>
        <v>27525</v>
      </c>
      <c r="AH15" s="19">
        <f>'BAR BB| Open rates'!AH15*0.75</f>
        <v>27525</v>
      </c>
      <c r="AI15" s="19">
        <f>'BAR BB| Open rates'!AI15*0.75</f>
        <v>25875</v>
      </c>
      <c r="AJ15" s="19">
        <f>'BAR BB| Open rates'!AJ15*0.75</f>
        <v>27525</v>
      </c>
      <c r="AK15" s="19">
        <f>'BAR BB| Open rates'!AK15*0.75</f>
        <v>25875</v>
      </c>
      <c r="AL15" s="19">
        <f>'BAR BB| Open rates'!AL15*0.75</f>
        <v>27525</v>
      </c>
      <c r="AM15" s="19">
        <f>'BAR BB| Open rates'!AM15*0.75</f>
        <v>25875</v>
      </c>
      <c r="AN15" s="19">
        <f>'BAR BB| Open rates'!AN15*0.75</f>
        <v>27525</v>
      </c>
      <c r="AO15" s="19">
        <f>'BAR BB| Open rates'!AO15*0.75</f>
        <v>25875</v>
      </c>
    </row>
    <row r="16" spans="1:41" s="36" customFormat="1" ht="12" customHeight="1" x14ac:dyDescent="0.2">
      <c r="A16" s="237">
        <v>2</v>
      </c>
      <c r="B16" s="19">
        <f>'BAR BB| Open rates'!B16*0.75</f>
        <v>22350</v>
      </c>
      <c r="C16" s="19">
        <f>'BAR BB| Open rates'!C16*0.75</f>
        <v>21600</v>
      </c>
      <c r="D16" s="19">
        <f>'BAR BB| Open rates'!D16*0.75</f>
        <v>22350</v>
      </c>
      <c r="E16" s="19">
        <f>'BAR BB| Open rates'!E16*0.75</f>
        <v>21600</v>
      </c>
      <c r="F16" s="19">
        <f>'BAR BB| Open rates'!F16*0.75</f>
        <v>24375</v>
      </c>
      <c r="G16" s="19">
        <f>'BAR BB| Open rates'!G16*0.75</f>
        <v>22350</v>
      </c>
      <c r="H16" s="19">
        <f>'BAR BB| Open rates'!H16*0.75</f>
        <v>26100</v>
      </c>
      <c r="I16" s="19">
        <f>'BAR BB| Open rates'!I16*0.75</f>
        <v>31275</v>
      </c>
      <c r="J16" s="19">
        <f>'BAR BB| Open rates'!J16*0.75</f>
        <v>45600</v>
      </c>
      <c r="K16" s="19">
        <f>'BAR BB| Open rates'!K16*0.75</f>
        <v>28125</v>
      </c>
      <c r="L16" s="19">
        <f>'BAR BB| Open rates'!L16*0.75</f>
        <v>29775</v>
      </c>
      <c r="M16" s="19">
        <f>'BAR BB| Open rates'!M16*0.75</f>
        <v>28125</v>
      </c>
      <c r="N16" s="19">
        <f>'BAR BB| Open rates'!N16*0.75</f>
        <v>31275</v>
      </c>
      <c r="O16" s="19">
        <f>'BAR BB| Open rates'!O16*0.75</f>
        <v>32775</v>
      </c>
      <c r="P16" s="19">
        <f>'BAR BB| Open rates'!P16*0.75</f>
        <v>31275</v>
      </c>
      <c r="Q16" s="19">
        <f>'BAR BB| Open rates'!Q16*0.75</f>
        <v>32775</v>
      </c>
      <c r="R16" s="19">
        <f>'BAR BB| Open rates'!R16*0.75</f>
        <v>31275</v>
      </c>
      <c r="S16" s="19">
        <f>'BAR BB| Open rates'!S16*0.75</f>
        <v>32775</v>
      </c>
      <c r="T16" s="19">
        <f>'BAR BB| Open rates'!T16*0.75</f>
        <v>31275</v>
      </c>
      <c r="U16" s="19">
        <f>'BAR BB| Open rates'!U16*0.75</f>
        <v>32775</v>
      </c>
      <c r="V16" s="19">
        <f>'BAR BB| Open rates'!V16*0.75</f>
        <v>31275</v>
      </c>
      <c r="W16" s="19">
        <f>'BAR BB| Open rates'!W16*0.75</f>
        <v>32775</v>
      </c>
      <c r="X16" s="19">
        <f>'BAR BB| Open rates'!X16*0.75</f>
        <v>31275</v>
      </c>
      <c r="Y16" s="19">
        <f>'BAR BB| Open rates'!Y16*0.75</f>
        <v>32775</v>
      </c>
      <c r="Z16" s="19">
        <f>'BAR BB| Open rates'!Z16*0.75</f>
        <v>31275</v>
      </c>
      <c r="AA16" s="19">
        <f>'BAR BB| Open rates'!AA16*0.75</f>
        <v>32775</v>
      </c>
      <c r="AB16" s="19">
        <f>'BAR BB| Open rates'!AB16*0.75</f>
        <v>31275</v>
      </c>
      <c r="AC16" s="19">
        <f>'BAR BB| Open rates'!AC16*0.75</f>
        <v>32775</v>
      </c>
      <c r="AD16" s="19">
        <f>'BAR BB| Open rates'!AD16*0.75</f>
        <v>28125</v>
      </c>
      <c r="AE16" s="19">
        <f>'BAR BB| Open rates'!AE16*0.75</f>
        <v>29775</v>
      </c>
      <c r="AF16" s="19">
        <f>'BAR BB| Open rates'!AF16*0.75</f>
        <v>28125</v>
      </c>
      <c r="AG16" s="19">
        <f>'BAR BB| Open rates'!AG16*0.75</f>
        <v>29775</v>
      </c>
      <c r="AH16" s="19">
        <f>'BAR BB| Open rates'!AH16*0.75</f>
        <v>29775</v>
      </c>
      <c r="AI16" s="19">
        <f>'BAR BB| Open rates'!AI16*0.75</f>
        <v>28125</v>
      </c>
      <c r="AJ16" s="19">
        <f>'BAR BB| Open rates'!AJ16*0.75</f>
        <v>29775</v>
      </c>
      <c r="AK16" s="19">
        <f>'BAR BB| Open rates'!AK16*0.75</f>
        <v>28125</v>
      </c>
      <c r="AL16" s="19">
        <f>'BAR BB| Open rates'!AL16*0.75</f>
        <v>29775</v>
      </c>
      <c r="AM16" s="19">
        <f>'BAR BB| Open rates'!AM16*0.75</f>
        <v>28125</v>
      </c>
      <c r="AN16" s="19">
        <f>'BAR BB| Open rates'!AN16*0.75</f>
        <v>29775</v>
      </c>
      <c r="AO16" s="19">
        <f>'BAR BB| Open rates'!AO16*0.75</f>
        <v>28125</v>
      </c>
    </row>
    <row r="17" spans="1:41" s="36" customFormat="1" ht="12" customHeight="1" x14ac:dyDescent="0.2">
      <c r="A17" s="236" t="s">
        <v>178</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row>
    <row r="18" spans="1:41" s="36" customFormat="1" ht="12" customHeight="1" x14ac:dyDescent="0.2">
      <c r="A18" s="237">
        <v>1</v>
      </c>
      <c r="B18" s="19">
        <f>'BAR BB| Open rates'!B18*0.75</f>
        <v>20925</v>
      </c>
      <c r="C18" s="19">
        <f>'BAR BB| Open rates'!C18*0.75</f>
        <v>20175</v>
      </c>
      <c r="D18" s="19">
        <f>'BAR BB| Open rates'!D18*0.75</f>
        <v>20925</v>
      </c>
      <c r="E18" s="19">
        <f>'BAR BB| Open rates'!E18*0.75</f>
        <v>20175</v>
      </c>
      <c r="F18" s="19">
        <f>'BAR BB| Open rates'!F18*0.75</f>
        <v>22950</v>
      </c>
      <c r="G18" s="19">
        <f>'BAR BB| Open rates'!G18*0.75</f>
        <v>20925</v>
      </c>
      <c r="H18" s="19">
        <f>'BAR BB| Open rates'!H18*0.75</f>
        <v>24600</v>
      </c>
      <c r="I18" s="19">
        <f>'BAR BB| Open rates'!I18*0.75</f>
        <v>29775</v>
      </c>
      <c r="J18" s="19">
        <f>'BAR BB| Open rates'!J18*0.75</f>
        <v>44100</v>
      </c>
      <c r="K18" s="19">
        <f>'BAR BB| Open rates'!K18*0.75</f>
        <v>26625</v>
      </c>
      <c r="L18" s="19">
        <f>'BAR BB| Open rates'!L18*0.75</f>
        <v>28275</v>
      </c>
      <c r="M18" s="19">
        <f>'BAR BB| Open rates'!M18*0.75</f>
        <v>26625</v>
      </c>
      <c r="N18" s="19">
        <f>'BAR BB| Open rates'!N18*0.75</f>
        <v>29775</v>
      </c>
      <c r="O18" s="19">
        <f>'BAR BB| Open rates'!O18*0.75</f>
        <v>31275</v>
      </c>
      <c r="P18" s="19">
        <f>'BAR BB| Open rates'!P18*0.75</f>
        <v>29775</v>
      </c>
      <c r="Q18" s="19">
        <f>'BAR BB| Open rates'!Q18*0.75</f>
        <v>31275</v>
      </c>
      <c r="R18" s="19">
        <f>'BAR BB| Open rates'!R18*0.75</f>
        <v>29775</v>
      </c>
      <c r="S18" s="19">
        <f>'BAR BB| Open rates'!S18*0.75</f>
        <v>31275</v>
      </c>
      <c r="T18" s="19">
        <f>'BAR BB| Open rates'!T18*0.75</f>
        <v>29775</v>
      </c>
      <c r="U18" s="19">
        <f>'BAR BB| Open rates'!U18*0.75</f>
        <v>31275</v>
      </c>
      <c r="V18" s="19">
        <f>'BAR BB| Open rates'!V18*0.75</f>
        <v>29775</v>
      </c>
      <c r="W18" s="19">
        <f>'BAR BB| Open rates'!W18*0.75</f>
        <v>31275</v>
      </c>
      <c r="X18" s="19">
        <f>'BAR BB| Open rates'!X18*0.75</f>
        <v>29775</v>
      </c>
      <c r="Y18" s="19">
        <f>'BAR BB| Open rates'!Y18*0.75</f>
        <v>31275</v>
      </c>
      <c r="Z18" s="19">
        <f>'BAR BB| Open rates'!Z18*0.75</f>
        <v>29775</v>
      </c>
      <c r="AA18" s="19">
        <f>'BAR BB| Open rates'!AA18*0.75</f>
        <v>31275</v>
      </c>
      <c r="AB18" s="19">
        <f>'BAR BB| Open rates'!AB18*0.75</f>
        <v>29775</v>
      </c>
      <c r="AC18" s="19">
        <f>'BAR BB| Open rates'!AC18*0.75</f>
        <v>31275</v>
      </c>
      <c r="AD18" s="19">
        <f>'BAR BB| Open rates'!AD18*0.75</f>
        <v>26625</v>
      </c>
      <c r="AE18" s="19">
        <f>'BAR BB| Open rates'!AE18*0.75</f>
        <v>28275</v>
      </c>
      <c r="AF18" s="19">
        <f>'BAR BB| Open rates'!AF18*0.75</f>
        <v>26625</v>
      </c>
      <c r="AG18" s="19">
        <f>'BAR BB| Open rates'!AG18*0.75</f>
        <v>28275</v>
      </c>
      <c r="AH18" s="19">
        <f>'BAR BB| Open rates'!AH18*0.75</f>
        <v>28275</v>
      </c>
      <c r="AI18" s="19">
        <f>'BAR BB| Open rates'!AI18*0.75</f>
        <v>26625</v>
      </c>
      <c r="AJ18" s="19">
        <f>'BAR BB| Open rates'!AJ18*0.75</f>
        <v>28275</v>
      </c>
      <c r="AK18" s="19">
        <f>'BAR BB| Open rates'!AK18*0.75</f>
        <v>26625</v>
      </c>
      <c r="AL18" s="19">
        <f>'BAR BB| Open rates'!AL18*0.75</f>
        <v>28275</v>
      </c>
      <c r="AM18" s="19">
        <f>'BAR BB| Open rates'!AM18*0.75</f>
        <v>26625</v>
      </c>
      <c r="AN18" s="19">
        <f>'BAR BB| Open rates'!AN18*0.75</f>
        <v>28275</v>
      </c>
      <c r="AO18" s="19">
        <f>'BAR BB| Open rates'!AO18*0.75</f>
        <v>26625</v>
      </c>
    </row>
    <row r="19" spans="1:41" s="36" customFormat="1" ht="12" customHeight="1" x14ac:dyDescent="0.2">
      <c r="A19" s="237">
        <v>2</v>
      </c>
      <c r="B19" s="19">
        <f>'BAR BB| Open rates'!B19*0.75</f>
        <v>23175</v>
      </c>
      <c r="C19" s="19">
        <f>'BAR BB| Open rates'!C19*0.75</f>
        <v>22425</v>
      </c>
      <c r="D19" s="19">
        <f>'BAR BB| Open rates'!D19*0.75</f>
        <v>23175</v>
      </c>
      <c r="E19" s="19">
        <f>'BAR BB| Open rates'!E19*0.75</f>
        <v>22425</v>
      </c>
      <c r="F19" s="19">
        <f>'BAR BB| Open rates'!F19*0.75</f>
        <v>25200</v>
      </c>
      <c r="G19" s="19">
        <f>'BAR BB| Open rates'!G19*0.75</f>
        <v>23175</v>
      </c>
      <c r="H19" s="19">
        <f>'BAR BB| Open rates'!H19*0.75</f>
        <v>26850</v>
      </c>
      <c r="I19" s="19">
        <f>'BAR BB| Open rates'!I19*0.75</f>
        <v>32025</v>
      </c>
      <c r="J19" s="19">
        <f>'BAR BB| Open rates'!J19*0.75</f>
        <v>46350</v>
      </c>
      <c r="K19" s="19">
        <f>'BAR BB| Open rates'!K19*0.75</f>
        <v>28875</v>
      </c>
      <c r="L19" s="19">
        <f>'BAR BB| Open rates'!L19*0.75</f>
        <v>30525</v>
      </c>
      <c r="M19" s="19">
        <f>'BAR BB| Open rates'!M19*0.75</f>
        <v>28875</v>
      </c>
      <c r="N19" s="19">
        <f>'BAR BB| Open rates'!N19*0.75</f>
        <v>32025</v>
      </c>
      <c r="O19" s="19">
        <f>'BAR BB| Open rates'!O19*0.75</f>
        <v>33525</v>
      </c>
      <c r="P19" s="19">
        <f>'BAR BB| Open rates'!P19*0.75</f>
        <v>32025</v>
      </c>
      <c r="Q19" s="19">
        <f>'BAR BB| Open rates'!Q19*0.75</f>
        <v>33525</v>
      </c>
      <c r="R19" s="19">
        <f>'BAR BB| Open rates'!R19*0.75</f>
        <v>32025</v>
      </c>
      <c r="S19" s="19">
        <f>'BAR BB| Open rates'!S19*0.75</f>
        <v>33525</v>
      </c>
      <c r="T19" s="19">
        <f>'BAR BB| Open rates'!T19*0.75</f>
        <v>32025</v>
      </c>
      <c r="U19" s="19">
        <f>'BAR BB| Open rates'!U19*0.75</f>
        <v>33525</v>
      </c>
      <c r="V19" s="19">
        <f>'BAR BB| Open rates'!V19*0.75</f>
        <v>32025</v>
      </c>
      <c r="W19" s="19">
        <f>'BAR BB| Open rates'!W19*0.75</f>
        <v>33525</v>
      </c>
      <c r="X19" s="19">
        <f>'BAR BB| Open rates'!X19*0.75</f>
        <v>32025</v>
      </c>
      <c r="Y19" s="19">
        <f>'BAR BB| Open rates'!Y19*0.75</f>
        <v>33525</v>
      </c>
      <c r="Z19" s="19">
        <f>'BAR BB| Open rates'!Z19*0.75</f>
        <v>32025</v>
      </c>
      <c r="AA19" s="19">
        <f>'BAR BB| Open rates'!AA19*0.75</f>
        <v>33525</v>
      </c>
      <c r="AB19" s="19">
        <f>'BAR BB| Open rates'!AB19*0.75</f>
        <v>32025</v>
      </c>
      <c r="AC19" s="19">
        <f>'BAR BB| Open rates'!AC19*0.75</f>
        <v>33525</v>
      </c>
      <c r="AD19" s="19">
        <f>'BAR BB| Open rates'!AD19*0.75</f>
        <v>28875</v>
      </c>
      <c r="AE19" s="19">
        <f>'BAR BB| Open rates'!AE19*0.75</f>
        <v>30525</v>
      </c>
      <c r="AF19" s="19">
        <f>'BAR BB| Open rates'!AF19*0.75</f>
        <v>28875</v>
      </c>
      <c r="AG19" s="19">
        <f>'BAR BB| Open rates'!AG19*0.75</f>
        <v>30525</v>
      </c>
      <c r="AH19" s="19">
        <f>'BAR BB| Open rates'!AH19*0.75</f>
        <v>30525</v>
      </c>
      <c r="AI19" s="19">
        <f>'BAR BB| Open rates'!AI19*0.75</f>
        <v>28875</v>
      </c>
      <c r="AJ19" s="19">
        <f>'BAR BB| Open rates'!AJ19*0.75</f>
        <v>30525</v>
      </c>
      <c r="AK19" s="19">
        <f>'BAR BB| Open rates'!AK19*0.75</f>
        <v>28875</v>
      </c>
      <c r="AL19" s="19">
        <f>'BAR BB| Open rates'!AL19*0.75</f>
        <v>30525</v>
      </c>
      <c r="AM19" s="19">
        <f>'BAR BB| Open rates'!AM19*0.75</f>
        <v>28875</v>
      </c>
      <c r="AN19" s="19">
        <f>'BAR BB| Open rates'!AN19*0.75</f>
        <v>30525</v>
      </c>
      <c r="AO19" s="19">
        <f>'BAR BB| Open rates'!AO19*0.75</f>
        <v>28875</v>
      </c>
    </row>
    <row r="20" spans="1:41" s="36" customFormat="1" ht="12" customHeight="1" x14ac:dyDescent="0.2">
      <c r="A20" s="236" t="s">
        <v>179</v>
      </c>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row>
    <row r="21" spans="1:41" s="36" customFormat="1" ht="12" customHeight="1" x14ac:dyDescent="0.2">
      <c r="A21" s="237">
        <v>1</v>
      </c>
      <c r="B21" s="19">
        <f>'BAR BB| Open rates'!B21*0.75</f>
        <v>21300</v>
      </c>
      <c r="C21" s="19">
        <f>'BAR BB| Open rates'!C21*0.75</f>
        <v>20550</v>
      </c>
      <c r="D21" s="19">
        <f>'BAR BB| Open rates'!D21*0.75</f>
        <v>21300</v>
      </c>
      <c r="E21" s="19">
        <f>'BAR BB| Open rates'!E21*0.75</f>
        <v>20550</v>
      </c>
      <c r="F21" s="19">
        <f>'BAR BB| Open rates'!F21*0.75</f>
        <v>23325</v>
      </c>
      <c r="G21" s="19">
        <f>'BAR BB| Open rates'!G21*0.75</f>
        <v>21300</v>
      </c>
      <c r="H21" s="19">
        <f>'BAR BB| Open rates'!H21*0.75</f>
        <v>25350</v>
      </c>
      <c r="I21" s="19">
        <f>'BAR BB| Open rates'!I21*0.75</f>
        <v>30525</v>
      </c>
      <c r="J21" s="19">
        <f>'BAR BB| Open rates'!J21*0.75</f>
        <v>44850</v>
      </c>
      <c r="K21" s="19">
        <f>'BAR BB| Open rates'!K21*0.75</f>
        <v>27375</v>
      </c>
      <c r="L21" s="19">
        <f>'BAR BB| Open rates'!L21*0.75</f>
        <v>29025</v>
      </c>
      <c r="M21" s="19">
        <f>'BAR BB| Open rates'!M21*0.75</f>
        <v>27375</v>
      </c>
      <c r="N21" s="19">
        <f>'BAR BB| Open rates'!N21*0.75</f>
        <v>30525</v>
      </c>
      <c r="O21" s="19">
        <f>'BAR BB| Open rates'!O21*0.75</f>
        <v>32025</v>
      </c>
      <c r="P21" s="19">
        <f>'BAR BB| Open rates'!P21*0.75</f>
        <v>30525</v>
      </c>
      <c r="Q21" s="19">
        <f>'BAR BB| Open rates'!Q21*0.75</f>
        <v>32025</v>
      </c>
      <c r="R21" s="19">
        <f>'BAR BB| Open rates'!R21*0.75</f>
        <v>30525</v>
      </c>
      <c r="S21" s="19">
        <f>'BAR BB| Open rates'!S21*0.75</f>
        <v>32025</v>
      </c>
      <c r="T21" s="19">
        <f>'BAR BB| Open rates'!T21*0.75</f>
        <v>30525</v>
      </c>
      <c r="U21" s="19">
        <f>'BAR BB| Open rates'!U21*0.75</f>
        <v>32025</v>
      </c>
      <c r="V21" s="19">
        <f>'BAR BB| Open rates'!V21*0.75</f>
        <v>30525</v>
      </c>
      <c r="W21" s="19">
        <f>'BAR BB| Open rates'!W21*0.75</f>
        <v>32025</v>
      </c>
      <c r="X21" s="19">
        <f>'BAR BB| Open rates'!X21*0.75</f>
        <v>30525</v>
      </c>
      <c r="Y21" s="19">
        <f>'BAR BB| Open rates'!Y21*0.75</f>
        <v>32025</v>
      </c>
      <c r="Z21" s="19">
        <f>'BAR BB| Open rates'!Z21*0.75</f>
        <v>30525</v>
      </c>
      <c r="AA21" s="19">
        <f>'BAR BB| Open rates'!AA21*0.75</f>
        <v>32025</v>
      </c>
      <c r="AB21" s="19">
        <f>'BAR BB| Open rates'!AB21*0.75</f>
        <v>30525</v>
      </c>
      <c r="AC21" s="19">
        <f>'BAR BB| Open rates'!AC21*0.75</f>
        <v>32025</v>
      </c>
      <c r="AD21" s="19">
        <f>'BAR BB| Open rates'!AD21*0.75</f>
        <v>27375</v>
      </c>
      <c r="AE21" s="19">
        <f>'BAR BB| Open rates'!AE21*0.75</f>
        <v>29025</v>
      </c>
      <c r="AF21" s="19">
        <f>'BAR BB| Open rates'!AF21*0.75</f>
        <v>27375</v>
      </c>
      <c r="AG21" s="19">
        <f>'BAR BB| Open rates'!AG21*0.75</f>
        <v>29025</v>
      </c>
      <c r="AH21" s="19">
        <f>'BAR BB| Open rates'!AH21*0.75</f>
        <v>29025</v>
      </c>
      <c r="AI21" s="19">
        <f>'BAR BB| Open rates'!AI21*0.75</f>
        <v>27375</v>
      </c>
      <c r="AJ21" s="19">
        <f>'BAR BB| Open rates'!AJ21*0.75</f>
        <v>29025</v>
      </c>
      <c r="AK21" s="19">
        <f>'BAR BB| Open rates'!AK21*0.75</f>
        <v>27375</v>
      </c>
      <c r="AL21" s="19">
        <f>'BAR BB| Open rates'!AL21*0.75</f>
        <v>29025</v>
      </c>
      <c r="AM21" s="19">
        <f>'BAR BB| Open rates'!AM21*0.75</f>
        <v>27375</v>
      </c>
      <c r="AN21" s="19">
        <f>'BAR BB| Open rates'!AN21*0.75</f>
        <v>29025</v>
      </c>
      <c r="AO21" s="19">
        <f>'BAR BB| Open rates'!AO21*0.75</f>
        <v>27375</v>
      </c>
    </row>
    <row r="22" spans="1:41" s="36" customFormat="1" ht="12" customHeight="1" x14ac:dyDescent="0.2">
      <c r="A22" s="237">
        <v>2</v>
      </c>
      <c r="B22" s="19">
        <f>'BAR BB| Open rates'!B22*0.75</f>
        <v>23550</v>
      </c>
      <c r="C22" s="19">
        <f>'BAR BB| Open rates'!C22*0.75</f>
        <v>22800</v>
      </c>
      <c r="D22" s="19">
        <f>'BAR BB| Open rates'!D22*0.75</f>
        <v>23550</v>
      </c>
      <c r="E22" s="19">
        <f>'BAR BB| Open rates'!E22*0.75</f>
        <v>22800</v>
      </c>
      <c r="F22" s="19">
        <f>'BAR BB| Open rates'!F22*0.75</f>
        <v>25575</v>
      </c>
      <c r="G22" s="19">
        <f>'BAR BB| Open rates'!G22*0.75</f>
        <v>23550</v>
      </c>
      <c r="H22" s="19">
        <f>'BAR BB| Open rates'!H22*0.75</f>
        <v>27600</v>
      </c>
      <c r="I22" s="19">
        <f>'BAR BB| Open rates'!I22*0.75</f>
        <v>32775</v>
      </c>
      <c r="J22" s="19">
        <f>'BAR BB| Open rates'!J22*0.75</f>
        <v>47100</v>
      </c>
      <c r="K22" s="19">
        <f>'BAR BB| Open rates'!K22*0.75</f>
        <v>29625</v>
      </c>
      <c r="L22" s="19">
        <f>'BAR BB| Open rates'!L22*0.75</f>
        <v>31275</v>
      </c>
      <c r="M22" s="19">
        <f>'BAR BB| Open rates'!M22*0.75</f>
        <v>29625</v>
      </c>
      <c r="N22" s="19">
        <f>'BAR BB| Open rates'!N22*0.75</f>
        <v>32775</v>
      </c>
      <c r="O22" s="19">
        <f>'BAR BB| Open rates'!O22*0.75</f>
        <v>34275</v>
      </c>
      <c r="P22" s="19">
        <f>'BAR BB| Open rates'!P22*0.75</f>
        <v>32775</v>
      </c>
      <c r="Q22" s="19">
        <f>'BAR BB| Open rates'!Q22*0.75</f>
        <v>34275</v>
      </c>
      <c r="R22" s="19">
        <f>'BAR BB| Open rates'!R22*0.75</f>
        <v>32775</v>
      </c>
      <c r="S22" s="19">
        <f>'BAR BB| Open rates'!S22*0.75</f>
        <v>34275</v>
      </c>
      <c r="T22" s="19">
        <f>'BAR BB| Open rates'!T22*0.75</f>
        <v>32775</v>
      </c>
      <c r="U22" s="19">
        <f>'BAR BB| Open rates'!U22*0.75</f>
        <v>34275</v>
      </c>
      <c r="V22" s="19">
        <f>'BAR BB| Open rates'!V22*0.75</f>
        <v>32775</v>
      </c>
      <c r="W22" s="19">
        <f>'BAR BB| Open rates'!W22*0.75</f>
        <v>34275</v>
      </c>
      <c r="X22" s="19">
        <f>'BAR BB| Open rates'!X22*0.75</f>
        <v>32775</v>
      </c>
      <c r="Y22" s="19">
        <f>'BAR BB| Open rates'!Y22*0.75</f>
        <v>34275</v>
      </c>
      <c r="Z22" s="19">
        <f>'BAR BB| Open rates'!Z22*0.75</f>
        <v>32775</v>
      </c>
      <c r="AA22" s="19">
        <f>'BAR BB| Open rates'!AA22*0.75</f>
        <v>34275</v>
      </c>
      <c r="AB22" s="19">
        <f>'BAR BB| Open rates'!AB22*0.75</f>
        <v>32775</v>
      </c>
      <c r="AC22" s="19">
        <f>'BAR BB| Open rates'!AC22*0.75</f>
        <v>34275</v>
      </c>
      <c r="AD22" s="19">
        <f>'BAR BB| Open rates'!AD22*0.75</f>
        <v>29625</v>
      </c>
      <c r="AE22" s="19">
        <f>'BAR BB| Open rates'!AE22*0.75</f>
        <v>31275</v>
      </c>
      <c r="AF22" s="19">
        <f>'BAR BB| Open rates'!AF22*0.75</f>
        <v>29625</v>
      </c>
      <c r="AG22" s="19">
        <f>'BAR BB| Open rates'!AG22*0.75</f>
        <v>31275</v>
      </c>
      <c r="AH22" s="19">
        <f>'BAR BB| Open rates'!AH22*0.75</f>
        <v>31275</v>
      </c>
      <c r="AI22" s="19">
        <f>'BAR BB| Open rates'!AI22*0.75</f>
        <v>29625</v>
      </c>
      <c r="AJ22" s="19">
        <f>'BAR BB| Open rates'!AJ22*0.75</f>
        <v>31275</v>
      </c>
      <c r="AK22" s="19">
        <f>'BAR BB| Open rates'!AK22*0.75</f>
        <v>29625</v>
      </c>
      <c r="AL22" s="19">
        <f>'BAR BB| Open rates'!AL22*0.75</f>
        <v>31275</v>
      </c>
      <c r="AM22" s="19">
        <f>'BAR BB| Open rates'!AM22*0.75</f>
        <v>29625</v>
      </c>
      <c r="AN22" s="19">
        <f>'BAR BB| Open rates'!AN22*0.75</f>
        <v>31275</v>
      </c>
      <c r="AO22" s="19">
        <f>'BAR BB| Open rates'!AO22*0.75</f>
        <v>29625</v>
      </c>
    </row>
    <row r="23" spans="1:41" s="36" customFormat="1" ht="12" customHeight="1" x14ac:dyDescent="0.2">
      <c r="A23" s="236" t="s">
        <v>180</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row>
    <row r="24" spans="1:41" s="36" customFormat="1" ht="12" customHeight="1" x14ac:dyDescent="0.2">
      <c r="A24" s="237">
        <v>1</v>
      </c>
      <c r="B24" s="19">
        <f>'BAR BB| Open rates'!B24*0.75</f>
        <v>27600</v>
      </c>
      <c r="C24" s="19">
        <f>'BAR BB| Open rates'!C24*0.75</f>
        <v>26850</v>
      </c>
      <c r="D24" s="19">
        <f>'BAR BB| Open rates'!D24*0.75</f>
        <v>27600</v>
      </c>
      <c r="E24" s="19">
        <f>'BAR BB| Open rates'!E24*0.75</f>
        <v>26850</v>
      </c>
      <c r="F24" s="19">
        <f>'BAR BB| Open rates'!F24*0.75</f>
        <v>29625</v>
      </c>
      <c r="G24" s="19">
        <f>'BAR BB| Open rates'!G24*0.75</f>
        <v>27600</v>
      </c>
      <c r="H24" s="19">
        <f>'BAR BB| Open rates'!H24*0.75</f>
        <v>33600</v>
      </c>
      <c r="I24" s="19">
        <f>'BAR BB| Open rates'!I24*0.75</f>
        <v>38775</v>
      </c>
      <c r="J24" s="19">
        <f>'BAR BB| Open rates'!J24*0.75</f>
        <v>53100</v>
      </c>
      <c r="K24" s="19">
        <f>'BAR BB| Open rates'!K24*0.75</f>
        <v>35625</v>
      </c>
      <c r="L24" s="19">
        <f>'BAR BB| Open rates'!L24*0.75</f>
        <v>37275</v>
      </c>
      <c r="M24" s="19">
        <f>'BAR BB| Open rates'!M24*0.75</f>
        <v>35625</v>
      </c>
      <c r="N24" s="19">
        <f>'BAR BB| Open rates'!N24*0.75</f>
        <v>38775</v>
      </c>
      <c r="O24" s="19">
        <f>'BAR BB| Open rates'!O24*0.75</f>
        <v>40275</v>
      </c>
      <c r="P24" s="19">
        <f>'BAR BB| Open rates'!P24*0.75</f>
        <v>38775</v>
      </c>
      <c r="Q24" s="19">
        <f>'BAR BB| Open rates'!Q24*0.75</f>
        <v>40275</v>
      </c>
      <c r="R24" s="19">
        <f>'BAR BB| Open rates'!R24*0.75</f>
        <v>38775</v>
      </c>
      <c r="S24" s="19">
        <f>'BAR BB| Open rates'!S24*0.75</f>
        <v>40275</v>
      </c>
      <c r="T24" s="19">
        <f>'BAR BB| Open rates'!T24*0.75</f>
        <v>38775</v>
      </c>
      <c r="U24" s="19">
        <f>'BAR BB| Open rates'!U24*0.75</f>
        <v>40275</v>
      </c>
      <c r="V24" s="19">
        <f>'BAR BB| Open rates'!V24*0.75</f>
        <v>38775</v>
      </c>
      <c r="W24" s="19">
        <f>'BAR BB| Open rates'!W24*0.75</f>
        <v>40275</v>
      </c>
      <c r="X24" s="19">
        <f>'BAR BB| Open rates'!X24*0.75</f>
        <v>38775</v>
      </c>
      <c r="Y24" s="19">
        <f>'BAR BB| Open rates'!Y24*0.75</f>
        <v>40275</v>
      </c>
      <c r="Z24" s="19">
        <f>'BAR BB| Open rates'!Z24*0.75</f>
        <v>38775</v>
      </c>
      <c r="AA24" s="19">
        <f>'BAR BB| Open rates'!AA24*0.75</f>
        <v>40275</v>
      </c>
      <c r="AB24" s="19">
        <f>'BAR BB| Open rates'!AB24*0.75</f>
        <v>38775</v>
      </c>
      <c r="AC24" s="19">
        <f>'BAR BB| Open rates'!AC24*0.75</f>
        <v>40275</v>
      </c>
      <c r="AD24" s="19">
        <f>'BAR BB| Open rates'!AD24*0.75</f>
        <v>35625</v>
      </c>
      <c r="AE24" s="19">
        <f>'BAR BB| Open rates'!AE24*0.75</f>
        <v>37275</v>
      </c>
      <c r="AF24" s="19">
        <f>'BAR BB| Open rates'!AF24*0.75</f>
        <v>35625</v>
      </c>
      <c r="AG24" s="19">
        <f>'BAR BB| Open rates'!AG24*0.75</f>
        <v>32775</v>
      </c>
      <c r="AH24" s="19">
        <f>'BAR BB| Open rates'!AH24*0.75</f>
        <v>32775</v>
      </c>
      <c r="AI24" s="19">
        <f>'BAR BB| Open rates'!AI24*0.75</f>
        <v>31125</v>
      </c>
      <c r="AJ24" s="19">
        <f>'BAR BB| Open rates'!AJ24*0.75</f>
        <v>32775</v>
      </c>
      <c r="AK24" s="19">
        <f>'BAR BB| Open rates'!AK24*0.75</f>
        <v>31125</v>
      </c>
      <c r="AL24" s="19">
        <f>'BAR BB| Open rates'!AL24*0.75</f>
        <v>32775</v>
      </c>
      <c r="AM24" s="19">
        <f>'BAR BB| Open rates'!AM24*0.75</f>
        <v>31125</v>
      </c>
      <c r="AN24" s="19">
        <f>'BAR BB| Open rates'!AN24*0.75</f>
        <v>32775</v>
      </c>
      <c r="AO24" s="19">
        <f>'BAR BB| Open rates'!AO24*0.75</f>
        <v>31125</v>
      </c>
    </row>
    <row r="25" spans="1:41" s="36" customFormat="1" ht="12" customHeight="1" x14ac:dyDescent="0.2">
      <c r="A25" s="237">
        <v>2</v>
      </c>
      <c r="B25" s="19">
        <f>'BAR BB| Open rates'!B25*0.75</f>
        <v>29850</v>
      </c>
      <c r="C25" s="19">
        <f>'BAR BB| Open rates'!C25*0.75</f>
        <v>29100</v>
      </c>
      <c r="D25" s="19">
        <f>'BAR BB| Open rates'!D25*0.75</f>
        <v>29850</v>
      </c>
      <c r="E25" s="19">
        <f>'BAR BB| Open rates'!E25*0.75</f>
        <v>29100</v>
      </c>
      <c r="F25" s="19">
        <f>'BAR BB| Open rates'!F25*0.75</f>
        <v>31875</v>
      </c>
      <c r="G25" s="19">
        <f>'BAR BB| Open rates'!G25*0.75</f>
        <v>29850</v>
      </c>
      <c r="H25" s="19">
        <f>'BAR BB| Open rates'!H25*0.75</f>
        <v>35850</v>
      </c>
      <c r="I25" s="19">
        <f>'BAR BB| Open rates'!I25*0.75</f>
        <v>41025</v>
      </c>
      <c r="J25" s="19">
        <f>'BAR BB| Open rates'!J25*0.75</f>
        <v>55350</v>
      </c>
      <c r="K25" s="19">
        <f>'BAR BB| Open rates'!K25*0.75</f>
        <v>37875</v>
      </c>
      <c r="L25" s="19">
        <f>'BAR BB| Open rates'!L25*0.75</f>
        <v>39525</v>
      </c>
      <c r="M25" s="19">
        <f>'BAR BB| Open rates'!M25*0.75</f>
        <v>37875</v>
      </c>
      <c r="N25" s="19">
        <f>'BAR BB| Open rates'!N25*0.75</f>
        <v>41025</v>
      </c>
      <c r="O25" s="19">
        <f>'BAR BB| Open rates'!O25*0.75</f>
        <v>42525</v>
      </c>
      <c r="P25" s="19">
        <f>'BAR BB| Open rates'!P25*0.75</f>
        <v>41025</v>
      </c>
      <c r="Q25" s="19">
        <f>'BAR BB| Open rates'!Q25*0.75</f>
        <v>42525</v>
      </c>
      <c r="R25" s="19">
        <f>'BAR BB| Open rates'!R25*0.75</f>
        <v>41025</v>
      </c>
      <c r="S25" s="19">
        <f>'BAR BB| Open rates'!S25*0.75</f>
        <v>42525</v>
      </c>
      <c r="T25" s="19">
        <f>'BAR BB| Open rates'!T25*0.75</f>
        <v>41025</v>
      </c>
      <c r="U25" s="19">
        <f>'BAR BB| Open rates'!U25*0.75</f>
        <v>42525</v>
      </c>
      <c r="V25" s="19">
        <f>'BAR BB| Open rates'!V25*0.75</f>
        <v>41025</v>
      </c>
      <c r="W25" s="19">
        <f>'BAR BB| Open rates'!W25*0.75</f>
        <v>42525</v>
      </c>
      <c r="X25" s="19">
        <f>'BAR BB| Open rates'!X25*0.75</f>
        <v>41025</v>
      </c>
      <c r="Y25" s="19">
        <f>'BAR BB| Open rates'!Y25*0.75</f>
        <v>42525</v>
      </c>
      <c r="Z25" s="19">
        <f>'BAR BB| Open rates'!Z25*0.75</f>
        <v>41025</v>
      </c>
      <c r="AA25" s="19">
        <f>'BAR BB| Open rates'!AA25*0.75</f>
        <v>42525</v>
      </c>
      <c r="AB25" s="19">
        <f>'BAR BB| Open rates'!AB25*0.75</f>
        <v>41025</v>
      </c>
      <c r="AC25" s="19">
        <f>'BAR BB| Open rates'!AC25*0.75</f>
        <v>42525</v>
      </c>
      <c r="AD25" s="19">
        <f>'BAR BB| Open rates'!AD25*0.75</f>
        <v>37875</v>
      </c>
      <c r="AE25" s="19">
        <f>'BAR BB| Open rates'!AE25*0.75</f>
        <v>39525</v>
      </c>
      <c r="AF25" s="19">
        <f>'BAR BB| Open rates'!AF25*0.75</f>
        <v>37875</v>
      </c>
      <c r="AG25" s="19">
        <f>'BAR BB| Open rates'!AG25*0.75</f>
        <v>35025</v>
      </c>
      <c r="AH25" s="19">
        <f>'BAR BB| Open rates'!AH25*0.75</f>
        <v>35025</v>
      </c>
      <c r="AI25" s="19">
        <f>'BAR BB| Open rates'!AI25*0.75</f>
        <v>33375</v>
      </c>
      <c r="AJ25" s="19">
        <f>'BAR BB| Open rates'!AJ25*0.75</f>
        <v>35025</v>
      </c>
      <c r="AK25" s="19">
        <f>'BAR BB| Open rates'!AK25*0.75</f>
        <v>33375</v>
      </c>
      <c r="AL25" s="19">
        <f>'BAR BB| Open rates'!AL25*0.75</f>
        <v>35025</v>
      </c>
      <c r="AM25" s="19">
        <f>'BAR BB| Open rates'!AM25*0.75</f>
        <v>33375</v>
      </c>
      <c r="AN25" s="19">
        <f>'BAR BB| Open rates'!AN25*0.75</f>
        <v>35025</v>
      </c>
      <c r="AO25" s="19">
        <f>'BAR BB| Open rates'!AO25*0.75</f>
        <v>33375</v>
      </c>
    </row>
    <row r="26" spans="1:41" s="36" customFormat="1" ht="12" customHeight="1" x14ac:dyDescent="0.2">
      <c r="A26" s="237">
        <v>3</v>
      </c>
      <c r="B26" s="19">
        <f>'BAR BB| Open rates'!B26*0.75</f>
        <v>32100</v>
      </c>
      <c r="C26" s="19">
        <f>'BAR BB| Open rates'!C26*0.75</f>
        <v>31350</v>
      </c>
      <c r="D26" s="19">
        <f>'BAR BB| Open rates'!D26*0.75</f>
        <v>32100</v>
      </c>
      <c r="E26" s="19">
        <f>'BAR BB| Open rates'!E26*0.75</f>
        <v>31350</v>
      </c>
      <c r="F26" s="19">
        <f>'BAR BB| Open rates'!F26*0.75</f>
        <v>34125</v>
      </c>
      <c r="G26" s="19">
        <f>'BAR BB| Open rates'!G26*0.75</f>
        <v>32100</v>
      </c>
      <c r="H26" s="19">
        <f>'BAR BB| Open rates'!H26*0.75</f>
        <v>38100</v>
      </c>
      <c r="I26" s="19">
        <f>'BAR BB| Open rates'!I26*0.75</f>
        <v>43275</v>
      </c>
      <c r="J26" s="19">
        <f>'BAR BB| Open rates'!J26*0.75</f>
        <v>57600</v>
      </c>
      <c r="K26" s="19">
        <f>'BAR BB| Open rates'!K26*0.75</f>
        <v>40125</v>
      </c>
      <c r="L26" s="19">
        <f>'BAR BB| Open rates'!L26*0.75</f>
        <v>41775</v>
      </c>
      <c r="M26" s="19">
        <f>'BAR BB| Open rates'!M26*0.75</f>
        <v>40125</v>
      </c>
      <c r="N26" s="19">
        <f>'BAR BB| Open rates'!N26*0.75</f>
        <v>43275</v>
      </c>
      <c r="O26" s="19">
        <f>'BAR BB| Open rates'!O26*0.75</f>
        <v>44775</v>
      </c>
      <c r="P26" s="19">
        <f>'BAR BB| Open rates'!P26*0.75</f>
        <v>43275</v>
      </c>
      <c r="Q26" s="19">
        <f>'BAR BB| Open rates'!Q26*0.75</f>
        <v>44775</v>
      </c>
      <c r="R26" s="19">
        <f>'BAR BB| Open rates'!R26*0.75</f>
        <v>43275</v>
      </c>
      <c r="S26" s="19">
        <f>'BAR BB| Open rates'!S26*0.75</f>
        <v>44775</v>
      </c>
      <c r="T26" s="19">
        <f>'BAR BB| Open rates'!T26*0.75</f>
        <v>43275</v>
      </c>
      <c r="U26" s="19">
        <f>'BAR BB| Open rates'!U26*0.75</f>
        <v>44775</v>
      </c>
      <c r="V26" s="19">
        <f>'BAR BB| Open rates'!V26*0.75</f>
        <v>43275</v>
      </c>
      <c r="W26" s="19">
        <f>'BAR BB| Open rates'!W26*0.75</f>
        <v>44775</v>
      </c>
      <c r="X26" s="19">
        <f>'BAR BB| Open rates'!X26*0.75</f>
        <v>43275</v>
      </c>
      <c r="Y26" s="19">
        <f>'BAR BB| Open rates'!Y26*0.75</f>
        <v>44775</v>
      </c>
      <c r="Z26" s="19">
        <f>'BAR BB| Open rates'!Z26*0.75</f>
        <v>43275</v>
      </c>
      <c r="AA26" s="19">
        <f>'BAR BB| Open rates'!AA26*0.75</f>
        <v>44775</v>
      </c>
      <c r="AB26" s="19">
        <f>'BAR BB| Open rates'!AB26*0.75</f>
        <v>43275</v>
      </c>
      <c r="AC26" s="19">
        <f>'BAR BB| Open rates'!AC26*0.75</f>
        <v>44775</v>
      </c>
      <c r="AD26" s="19">
        <f>'BAR BB| Open rates'!AD26*0.75</f>
        <v>40125</v>
      </c>
      <c r="AE26" s="19">
        <f>'BAR BB| Open rates'!AE26*0.75</f>
        <v>41775</v>
      </c>
      <c r="AF26" s="19">
        <f>'BAR BB| Open rates'!AF26*0.75</f>
        <v>40125</v>
      </c>
      <c r="AG26" s="19">
        <f>'BAR BB| Open rates'!AG26*0.75</f>
        <v>37275</v>
      </c>
      <c r="AH26" s="19">
        <f>'BAR BB| Open rates'!AH26*0.75</f>
        <v>37275</v>
      </c>
      <c r="AI26" s="19">
        <f>'BAR BB| Open rates'!AI26*0.75</f>
        <v>35625</v>
      </c>
      <c r="AJ26" s="19">
        <f>'BAR BB| Open rates'!AJ26*0.75</f>
        <v>37275</v>
      </c>
      <c r="AK26" s="19">
        <f>'BAR BB| Open rates'!AK26*0.75</f>
        <v>35625</v>
      </c>
      <c r="AL26" s="19">
        <f>'BAR BB| Open rates'!AL26*0.75</f>
        <v>37275</v>
      </c>
      <c r="AM26" s="19">
        <f>'BAR BB| Open rates'!AM26*0.75</f>
        <v>35625</v>
      </c>
      <c r="AN26" s="19">
        <f>'BAR BB| Open rates'!AN26*0.75</f>
        <v>37275</v>
      </c>
      <c r="AO26" s="19">
        <f>'BAR BB| Open rates'!AO26*0.75</f>
        <v>35625</v>
      </c>
    </row>
    <row r="27" spans="1:41" s="36" customFormat="1" ht="12" customHeight="1" x14ac:dyDescent="0.2">
      <c r="A27" s="237">
        <v>4</v>
      </c>
      <c r="B27" s="19">
        <f>'BAR BB| Open rates'!B27*0.75</f>
        <v>34350</v>
      </c>
      <c r="C27" s="19">
        <f>'BAR BB| Open rates'!C27*0.75</f>
        <v>33600</v>
      </c>
      <c r="D27" s="19">
        <f>'BAR BB| Open rates'!D27*0.75</f>
        <v>34350</v>
      </c>
      <c r="E27" s="19">
        <f>'BAR BB| Open rates'!E27*0.75</f>
        <v>33600</v>
      </c>
      <c r="F27" s="19">
        <f>'BAR BB| Open rates'!F27*0.75</f>
        <v>36375</v>
      </c>
      <c r="G27" s="19">
        <f>'BAR BB| Open rates'!G27*0.75</f>
        <v>34350</v>
      </c>
      <c r="H27" s="19">
        <f>'BAR BB| Open rates'!H27*0.75</f>
        <v>40350</v>
      </c>
      <c r="I27" s="19">
        <f>'BAR BB| Open rates'!I27*0.75</f>
        <v>45525</v>
      </c>
      <c r="J27" s="19">
        <f>'BAR BB| Open rates'!J27*0.75</f>
        <v>59850</v>
      </c>
      <c r="K27" s="19">
        <f>'BAR BB| Open rates'!K27*0.75</f>
        <v>42375</v>
      </c>
      <c r="L27" s="19">
        <f>'BAR BB| Open rates'!L27*0.75</f>
        <v>44025</v>
      </c>
      <c r="M27" s="19">
        <f>'BAR BB| Open rates'!M27*0.75</f>
        <v>42375</v>
      </c>
      <c r="N27" s="19">
        <f>'BAR BB| Open rates'!N27*0.75</f>
        <v>45525</v>
      </c>
      <c r="O27" s="19">
        <f>'BAR BB| Open rates'!O27*0.75</f>
        <v>47025</v>
      </c>
      <c r="P27" s="19">
        <f>'BAR BB| Open rates'!P27*0.75</f>
        <v>45525</v>
      </c>
      <c r="Q27" s="19">
        <f>'BAR BB| Open rates'!Q27*0.75</f>
        <v>47025</v>
      </c>
      <c r="R27" s="19">
        <f>'BAR BB| Open rates'!R27*0.75</f>
        <v>45525</v>
      </c>
      <c r="S27" s="19">
        <f>'BAR BB| Open rates'!S27*0.75</f>
        <v>47025</v>
      </c>
      <c r="T27" s="19">
        <f>'BAR BB| Open rates'!T27*0.75</f>
        <v>45525</v>
      </c>
      <c r="U27" s="19">
        <f>'BAR BB| Open rates'!U27*0.75</f>
        <v>47025</v>
      </c>
      <c r="V27" s="19">
        <f>'BAR BB| Open rates'!V27*0.75</f>
        <v>45525</v>
      </c>
      <c r="W27" s="19">
        <f>'BAR BB| Open rates'!W27*0.75</f>
        <v>47025</v>
      </c>
      <c r="X27" s="19">
        <f>'BAR BB| Open rates'!X27*0.75</f>
        <v>45525</v>
      </c>
      <c r="Y27" s="19">
        <f>'BAR BB| Open rates'!Y27*0.75</f>
        <v>47025</v>
      </c>
      <c r="Z27" s="19">
        <f>'BAR BB| Open rates'!Z27*0.75</f>
        <v>45525</v>
      </c>
      <c r="AA27" s="19">
        <f>'BAR BB| Open rates'!AA27*0.75</f>
        <v>47025</v>
      </c>
      <c r="AB27" s="19">
        <f>'BAR BB| Open rates'!AB27*0.75</f>
        <v>45525</v>
      </c>
      <c r="AC27" s="19">
        <f>'BAR BB| Open rates'!AC27*0.75</f>
        <v>47025</v>
      </c>
      <c r="AD27" s="19">
        <f>'BAR BB| Open rates'!AD27*0.75</f>
        <v>42375</v>
      </c>
      <c r="AE27" s="19">
        <f>'BAR BB| Open rates'!AE27*0.75</f>
        <v>44025</v>
      </c>
      <c r="AF27" s="19">
        <f>'BAR BB| Open rates'!AF27*0.75</f>
        <v>42375</v>
      </c>
      <c r="AG27" s="19">
        <f>'BAR BB| Open rates'!AG27*0.75</f>
        <v>39525</v>
      </c>
      <c r="AH27" s="19">
        <f>'BAR BB| Open rates'!AH27*0.75</f>
        <v>39525</v>
      </c>
      <c r="AI27" s="19">
        <f>'BAR BB| Open rates'!AI27*0.75</f>
        <v>37875</v>
      </c>
      <c r="AJ27" s="19">
        <f>'BAR BB| Open rates'!AJ27*0.75</f>
        <v>39525</v>
      </c>
      <c r="AK27" s="19">
        <f>'BAR BB| Open rates'!AK27*0.75</f>
        <v>37875</v>
      </c>
      <c r="AL27" s="19">
        <f>'BAR BB| Open rates'!AL27*0.75</f>
        <v>39525</v>
      </c>
      <c r="AM27" s="19">
        <f>'BAR BB| Open rates'!AM27*0.75</f>
        <v>37875</v>
      </c>
      <c r="AN27" s="19">
        <f>'BAR BB| Open rates'!AN27*0.75</f>
        <v>39525</v>
      </c>
      <c r="AO27" s="19">
        <f>'BAR BB| Open rates'!AO27*0.75</f>
        <v>37875</v>
      </c>
    </row>
    <row r="28" spans="1:41" s="36" customFormat="1" ht="12" customHeight="1" x14ac:dyDescent="0.2">
      <c r="A28" s="236" t="s">
        <v>181</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row>
    <row r="29" spans="1:41" s="36" customFormat="1" ht="12" customHeight="1" x14ac:dyDescent="0.2">
      <c r="A29" s="237">
        <v>1</v>
      </c>
      <c r="B29" s="19">
        <f>'BAR BB| Open rates'!B29*0.75</f>
        <v>29850</v>
      </c>
      <c r="C29" s="19">
        <f>'BAR BB| Open rates'!C29*0.75</f>
        <v>29100</v>
      </c>
      <c r="D29" s="19">
        <f>'BAR BB| Open rates'!D29*0.75</f>
        <v>29850</v>
      </c>
      <c r="E29" s="19">
        <f>'BAR BB| Open rates'!E29*0.75</f>
        <v>29100</v>
      </c>
      <c r="F29" s="19">
        <f>'BAR BB| Open rates'!F29*0.75</f>
        <v>31875</v>
      </c>
      <c r="G29" s="19">
        <f>'BAR BB| Open rates'!G29*0.75</f>
        <v>29850</v>
      </c>
      <c r="H29" s="19">
        <f>'BAR BB| Open rates'!H29*0.75</f>
        <v>35100</v>
      </c>
      <c r="I29" s="19">
        <f>'BAR BB| Open rates'!I29*0.75</f>
        <v>40275</v>
      </c>
      <c r="J29" s="19">
        <f>'BAR BB| Open rates'!J29*0.75</f>
        <v>54600</v>
      </c>
      <c r="K29" s="19">
        <f>'BAR BB| Open rates'!K29*0.75</f>
        <v>37125</v>
      </c>
      <c r="L29" s="19">
        <f>'BAR BB| Open rates'!L29*0.75</f>
        <v>38775</v>
      </c>
      <c r="M29" s="19">
        <f>'BAR BB| Open rates'!M29*0.75</f>
        <v>37125</v>
      </c>
      <c r="N29" s="19">
        <f>'BAR BB| Open rates'!N29*0.75</f>
        <v>40275</v>
      </c>
      <c r="O29" s="19">
        <f>'BAR BB| Open rates'!O29*0.75</f>
        <v>41775</v>
      </c>
      <c r="P29" s="19">
        <f>'BAR BB| Open rates'!P29*0.75</f>
        <v>40275</v>
      </c>
      <c r="Q29" s="19">
        <f>'BAR BB| Open rates'!Q29*0.75</f>
        <v>41775</v>
      </c>
      <c r="R29" s="19">
        <f>'BAR BB| Open rates'!R29*0.75</f>
        <v>40275</v>
      </c>
      <c r="S29" s="19">
        <f>'BAR BB| Open rates'!S29*0.75</f>
        <v>41775</v>
      </c>
      <c r="T29" s="19">
        <f>'BAR BB| Open rates'!T29*0.75</f>
        <v>40275</v>
      </c>
      <c r="U29" s="19">
        <f>'BAR BB| Open rates'!U29*0.75</f>
        <v>41775</v>
      </c>
      <c r="V29" s="19">
        <f>'BAR BB| Open rates'!V29*0.75</f>
        <v>40275</v>
      </c>
      <c r="W29" s="19">
        <f>'BAR BB| Open rates'!W29*0.75</f>
        <v>41775</v>
      </c>
      <c r="X29" s="19">
        <f>'BAR BB| Open rates'!X29*0.75</f>
        <v>40275</v>
      </c>
      <c r="Y29" s="19">
        <f>'BAR BB| Open rates'!Y29*0.75</f>
        <v>41775</v>
      </c>
      <c r="Z29" s="19">
        <f>'BAR BB| Open rates'!Z29*0.75</f>
        <v>40275</v>
      </c>
      <c r="AA29" s="19">
        <f>'BAR BB| Open rates'!AA29*0.75</f>
        <v>41775</v>
      </c>
      <c r="AB29" s="19">
        <f>'BAR BB| Open rates'!AB29*0.75</f>
        <v>40275</v>
      </c>
      <c r="AC29" s="19">
        <f>'BAR BB| Open rates'!AC29*0.75</f>
        <v>41775</v>
      </c>
      <c r="AD29" s="19">
        <f>'BAR BB| Open rates'!AD29*0.75</f>
        <v>37125</v>
      </c>
      <c r="AE29" s="19">
        <f>'BAR BB| Open rates'!AE29*0.75</f>
        <v>38775</v>
      </c>
      <c r="AF29" s="19">
        <f>'BAR BB| Open rates'!AF29*0.75</f>
        <v>37125</v>
      </c>
      <c r="AG29" s="19">
        <f>'BAR BB| Open rates'!AG29*0.75</f>
        <v>35775</v>
      </c>
      <c r="AH29" s="19">
        <f>'BAR BB| Open rates'!AH29*0.75</f>
        <v>35775</v>
      </c>
      <c r="AI29" s="19">
        <f>'BAR BB| Open rates'!AI29*0.75</f>
        <v>34125</v>
      </c>
      <c r="AJ29" s="19">
        <f>'BAR BB| Open rates'!AJ29*0.75</f>
        <v>35775</v>
      </c>
      <c r="AK29" s="19">
        <f>'BAR BB| Open rates'!AK29*0.75</f>
        <v>34125</v>
      </c>
      <c r="AL29" s="19">
        <f>'BAR BB| Open rates'!AL29*0.75</f>
        <v>35775</v>
      </c>
      <c r="AM29" s="19">
        <f>'BAR BB| Open rates'!AM29*0.75</f>
        <v>34125</v>
      </c>
      <c r="AN29" s="19">
        <f>'BAR BB| Open rates'!AN29*0.75</f>
        <v>35775</v>
      </c>
      <c r="AO29" s="19">
        <f>'BAR BB| Open rates'!AO29*0.75</f>
        <v>34125</v>
      </c>
    </row>
    <row r="30" spans="1:41" s="36" customFormat="1" ht="12" customHeight="1" x14ac:dyDescent="0.2">
      <c r="A30" s="237">
        <v>2</v>
      </c>
      <c r="B30" s="19">
        <f>'BAR BB| Open rates'!B30*0.75</f>
        <v>32100</v>
      </c>
      <c r="C30" s="19">
        <f>'BAR BB| Open rates'!C30*0.75</f>
        <v>31350</v>
      </c>
      <c r="D30" s="19">
        <f>'BAR BB| Open rates'!D30*0.75</f>
        <v>32100</v>
      </c>
      <c r="E30" s="19">
        <f>'BAR BB| Open rates'!E30*0.75</f>
        <v>31350</v>
      </c>
      <c r="F30" s="19">
        <f>'BAR BB| Open rates'!F30*0.75</f>
        <v>34125</v>
      </c>
      <c r="G30" s="19">
        <f>'BAR BB| Open rates'!G30*0.75</f>
        <v>32100</v>
      </c>
      <c r="H30" s="19">
        <f>'BAR BB| Open rates'!H30*0.75</f>
        <v>37350</v>
      </c>
      <c r="I30" s="19">
        <f>'BAR BB| Open rates'!I30*0.75</f>
        <v>42525</v>
      </c>
      <c r="J30" s="19">
        <f>'BAR BB| Open rates'!J30*0.75</f>
        <v>56850</v>
      </c>
      <c r="K30" s="19">
        <f>'BAR BB| Open rates'!K30*0.75</f>
        <v>39375</v>
      </c>
      <c r="L30" s="19">
        <f>'BAR BB| Open rates'!L30*0.75</f>
        <v>41025</v>
      </c>
      <c r="M30" s="19">
        <f>'BAR BB| Open rates'!M30*0.75</f>
        <v>39375</v>
      </c>
      <c r="N30" s="19">
        <f>'BAR BB| Open rates'!N30*0.75</f>
        <v>42525</v>
      </c>
      <c r="O30" s="19">
        <f>'BAR BB| Open rates'!O30*0.75</f>
        <v>44025</v>
      </c>
      <c r="P30" s="19">
        <f>'BAR BB| Open rates'!P30*0.75</f>
        <v>42525</v>
      </c>
      <c r="Q30" s="19">
        <f>'BAR BB| Open rates'!Q30*0.75</f>
        <v>44025</v>
      </c>
      <c r="R30" s="19">
        <f>'BAR BB| Open rates'!R30*0.75</f>
        <v>42525</v>
      </c>
      <c r="S30" s="19">
        <f>'BAR BB| Open rates'!S30*0.75</f>
        <v>44025</v>
      </c>
      <c r="T30" s="19">
        <f>'BAR BB| Open rates'!T30*0.75</f>
        <v>42525</v>
      </c>
      <c r="U30" s="19">
        <f>'BAR BB| Open rates'!U30*0.75</f>
        <v>44025</v>
      </c>
      <c r="V30" s="19">
        <f>'BAR BB| Open rates'!V30*0.75</f>
        <v>42525</v>
      </c>
      <c r="W30" s="19">
        <f>'BAR BB| Open rates'!W30*0.75</f>
        <v>44025</v>
      </c>
      <c r="X30" s="19">
        <f>'BAR BB| Open rates'!X30*0.75</f>
        <v>42525</v>
      </c>
      <c r="Y30" s="19">
        <f>'BAR BB| Open rates'!Y30*0.75</f>
        <v>44025</v>
      </c>
      <c r="Z30" s="19">
        <f>'BAR BB| Open rates'!Z30*0.75</f>
        <v>42525</v>
      </c>
      <c r="AA30" s="19">
        <f>'BAR BB| Open rates'!AA30*0.75</f>
        <v>44025</v>
      </c>
      <c r="AB30" s="19">
        <f>'BAR BB| Open rates'!AB30*0.75</f>
        <v>42525</v>
      </c>
      <c r="AC30" s="19">
        <f>'BAR BB| Open rates'!AC30*0.75</f>
        <v>44025</v>
      </c>
      <c r="AD30" s="19">
        <f>'BAR BB| Open rates'!AD30*0.75</f>
        <v>39375</v>
      </c>
      <c r="AE30" s="19">
        <f>'BAR BB| Open rates'!AE30*0.75</f>
        <v>41025</v>
      </c>
      <c r="AF30" s="19">
        <f>'BAR BB| Open rates'!AF30*0.75</f>
        <v>39375</v>
      </c>
      <c r="AG30" s="19">
        <f>'BAR BB| Open rates'!AG30*0.75</f>
        <v>38025</v>
      </c>
      <c r="AH30" s="19">
        <f>'BAR BB| Open rates'!AH30*0.75</f>
        <v>38025</v>
      </c>
      <c r="AI30" s="19">
        <f>'BAR BB| Open rates'!AI30*0.75</f>
        <v>36375</v>
      </c>
      <c r="AJ30" s="19">
        <f>'BAR BB| Open rates'!AJ30*0.75</f>
        <v>38025</v>
      </c>
      <c r="AK30" s="19">
        <f>'BAR BB| Open rates'!AK30*0.75</f>
        <v>36375</v>
      </c>
      <c r="AL30" s="19">
        <f>'BAR BB| Open rates'!AL30*0.75</f>
        <v>38025</v>
      </c>
      <c r="AM30" s="19">
        <f>'BAR BB| Open rates'!AM30*0.75</f>
        <v>36375</v>
      </c>
      <c r="AN30" s="19">
        <f>'BAR BB| Open rates'!AN30*0.75</f>
        <v>38025</v>
      </c>
      <c r="AO30" s="19">
        <f>'BAR BB| Open rates'!AO30*0.75</f>
        <v>36375</v>
      </c>
    </row>
    <row r="31" spans="1:41" s="36" customFormat="1" ht="12" customHeight="1" x14ac:dyDescent="0.2">
      <c r="A31" s="237">
        <v>3</v>
      </c>
      <c r="B31" s="19">
        <f>'BAR BB| Open rates'!B31*0.75</f>
        <v>34350</v>
      </c>
      <c r="C31" s="19">
        <f>'BAR BB| Open rates'!C31*0.75</f>
        <v>33600</v>
      </c>
      <c r="D31" s="19">
        <f>'BAR BB| Open rates'!D31*0.75</f>
        <v>34350</v>
      </c>
      <c r="E31" s="19">
        <f>'BAR BB| Open rates'!E31*0.75</f>
        <v>33600</v>
      </c>
      <c r="F31" s="19">
        <f>'BAR BB| Open rates'!F31*0.75</f>
        <v>36375</v>
      </c>
      <c r="G31" s="19">
        <f>'BAR BB| Open rates'!G31*0.75</f>
        <v>34350</v>
      </c>
      <c r="H31" s="19">
        <f>'BAR BB| Open rates'!H31*0.75</f>
        <v>39600</v>
      </c>
      <c r="I31" s="19">
        <f>'BAR BB| Open rates'!I31*0.75</f>
        <v>44775</v>
      </c>
      <c r="J31" s="19">
        <f>'BAR BB| Open rates'!J31*0.75</f>
        <v>59100</v>
      </c>
      <c r="K31" s="19">
        <f>'BAR BB| Open rates'!K31*0.75</f>
        <v>41625</v>
      </c>
      <c r="L31" s="19">
        <f>'BAR BB| Open rates'!L31*0.75</f>
        <v>43275</v>
      </c>
      <c r="M31" s="19">
        <f>'BAR BB| Open rates'!M31*0.75</f>
        <v>41625</v>
      </c>
      <c r="N31" s="19">
        <f>'BAR BB| Open rates'!N31*0.75</f>
        <v>44775</v>
      </c>
      <c r="O31" s="19">
        <f>'BAR BB| Open rates'!O31*0.75</f>
        <v>46275</v>
      </c>
      <c r="P31" s="19">
        <f>'BAR BB| Open rates'!P31*0.75</f>
        <v>44775</v>
      </c>
      <c r="Q31" s="19">
        <f>'BAR BB| Open rates'!Q31*0.75</f>
        <v>46275</v>
      </c>
      <c r="R31" s="19">
        <f>'BAR BB| Open rates'!R31*0.75</f>
        <v>44775</v>
      </c>
      <c r="S31" s="19">
        <f>'BAR BB| Open rates'!S31*0.75</f>
        <v>46275</v>
      </c>
      <c r="T31" s="19">
        <f>'BAR BB| Open rates'!T31*0.75</f>
        <v>44775</v>
      </c>
      <c r="U31" s="19">
        <f>'BAR BB| Open rates'!U31*0.75</f>
        <v>46275</v>
      </c>
      <c r="V31" s="19">
        <f>'BAR BB| Open rates'!V31*0.75</f>
        <v>44775</v>
      </c>
      <c r="W31" s="19">
        <f>'BAR BB| Open rates'!W31*0.75</f>
        <v>46275</v>
      </c>
      <c r="X31" s="19">
        <f>'BAR BB| Open rates'!X31*0.75</f>
        <v>44775</v>
      </c>
      <c r="Y31" s="19">
        <f>'BAR BB| Open rates'!Y31*0.75</f>
        <v>46275</v>
      </c>
      <c r="Z31" s="19">
        <f>'BAR BB| Open rates'!Z31*0.75</f>
        <v>44775</v>
      </c>
      <c r="AA31" s="19">
        <f>'BAR BB| Open rates'!AA31*0.75</f>
        <v>46275</v>
      </c>
      <c r="AB31" s="19">
        <f>'BAR BB| Open rates'!AB31*0.75</f>
        <v>44775</v>
      </c>
      <c r="AC31" s="19">
        <f>'BAR BB| Open rates'!AC31*0.75</f>
        <v>46275</v>
      </c>
      <c r="AD31" s="19">
        <f>'BAR BB| Open rates'!AD31*0.75</f>
        <v>41625</v>
      </c>
      <c r="AE31" s="19">
        <f>'BAR BB| Open rates'!AE31*0.75</f>
        <v>43275</v>
      </c>
      <c r="AF31" s="19">
        <f>'BAR BB| Open rates'!AF31*0.75</f>
        <v>41625</v>
      </c>
      <c r="AG31" s="19">
        <f>'BAR BB| Open rates'!AG31*0.75</f>
        <v>40275</v>
      </c>
      <c r="AH31" s="19">
        <f>'BAR BB| Open rates'!AH31*0.75</f>
        <v>40275</v>
      </c>
      <c r="AI31" s="19">
        <f>'BAR BB| Open rates'!AI31*0.75</f>
        <v>38625</v>
      </c>
      <c r="AJ31" s="19">
        <f>'BAR BB| Open rates'!AJ31*0.75</f>
        <v>40275</v>
      </c>
      <c r="AK31" s="19">
        <f>'BAR BB| Open rates'!AK31*0.75</f>
        <v>38625</v>
      </c>
      <c r="AL31" s="19">
        <f>'BAR BB| Open rates'!AL31*0.75</f>
        <v>40275</v>
      </c>
      <c r="AM31" s="19">
        <f>'BAR BB| Open rates'!AM31*0.75</f>
        <v>38625</v>
      </c>
      <c r="AN31" s="19">
        <f>'BAR BB| Open rates'!AN31*0.75</f>
        <v>40275</v>
      </c>
      <c r="AO31" s="19">
        <f>'BAR BB| Open rates'!AO31*0.75</f>
        <v>38625</v>
      </c>
    </row>
    <row r="32" spans="1:41" s="36" customFormat="1" ht="12" customHeight="1" x14ac:dyDescent="0.2">
      <c r="A32" s="237">
        <v>4</v>
      </c>
      <c r="B32" s="19">
        <f>'BAR BB| Open rates'!B32*0.75</f>
        <v>36600</v>
      </c>
      <c r="C32" s="19">
        <f>'BAR BB| Open rates'!C32*0.75</f>
        <v>35850</v>
      </c>
      <c r="D32" s="19">
        <f>'BAR BB| Open rates'!D32*0.75</f>
        <v>36600</v>
      </c>
      <c r="E32" s="19">
        <f>'BAR BB| Open rates'!E32*0.75</f>
        <v>35850</v>
      </c>
      <c r="F32" s="19">
        <f>'BAR BB| Open rates'!F32*0.75</f>
        <v>38625</v>
      </c>
      <c r="G32" s="19">
        <f>'BAR BB| Open rates'!G32*0.75</f>
        <v>36600</v>
      </c>
      <c r="H32" s="19">
        <f>'BAR BB| Open rates'!H32*0.75</f>
        <v>41850</v>
      </c>
      <c r="I32" s="19">
        <f>'BAR BB| Open rates'!I32*0.75</f>
        <v>47025</v>
      </c>
      <c r="J32" s="19">
        <f>'BAR BB| Open rates'!J32*0.75</f>
        <v>61350</v>
      </c>
      <c r="K32" s="19">
        <f>'BAR BB| Open rates'!K32*0.75</f>
        <v>43875</v>
      </c>
      <c r="L32" s="19">
        <f>'BAR BB| Open rates'!L32*0.75</f>
        <v>45525</v>
      </c>
      <c r="M32" s="19">
        <f>'BAR BB| Open rates'!M32*0.75</f>
        <v>43875</v>
      </c>
      <c r="N32" s="19">
        <f>'BAR BB| Open rates'!N32*0.75</f>
        <v>47025</v>
      </c>
      <c r="O32" s="19">
        <f>'BAR BB| Open rates'!O32*0.75</f>
        <v>48525</v>
      </c>
      <c r="P32" s="19">
        <f>'BAR BB| Open rates'!P32*0.75</f>
        <v>47025</v>
      </c>
      <c r="Q32" s="19">
        <f>'BAR BB| Open rates'!Q32*0.75</f>
        <v>48525</v>
      </c>
      <c r="R32" s="19">
        <f>'BAR BB| Open rates'!R32*0.75</f>
        <v>47025</v>
      </c>
      <c r="S32" s="19">
        <f>'BAR BB| Open rates'!S32*0.75</f>
        <v>48525</v>
      </c>
      <c r="T32" s="19">
        <f>'BAR BB| Open rates'!T32*0.75</f>
        <v>47025</v>
      </c>
      <c r="U32" s="19">
        <f>'BAR BB| Open rates'!U32*0.75</f>
        <v>48525</v>
      </c>
      <c r="V32" s="19">
        <f>'BAR BB| Open rates'!V32*0.75</f>
        <v>47025</v>
      </c>
      <c r="W32" s="19">
        <f>'BAR BB| Open rates'!W32*0.75</f>
        <v>48525</v>
      </c>
      <c r="X32" s="19">
        <f>'BAR BB| Open rates'!X32*0.75</f>
        <v>47025</v>
      </c>
      <c r="Y32" s="19">
        <f>'BAR BB| Open rates'!Y32*0.75</f>
        <v>48525</v>
      </c>
      <c r="Z32" s="19">
        <f>'BAR BB| Open rates'!Z32*0.75</f>
        <v>47025</v>
      </c>
      <c r="AA32" s="19">
        <f>'BAR BB| Open rates'!AA32*0.75</f>
        <v>48525</v>
      </c>
      <c r="AB32" s="19">
        <f>'BAR BB| Open rates'!AB32*0.75</f>
        <v>47025</v>
      </c>
      <c r="AC32" s="19">
        <f>'BAR BB| Open rates'!AC32*0.75</f>
        <v>48525</v>
      </c>
      <c r="AD32" s="19">
        <f>'BAR BB| Open rates'!AD32*0.75</f>
        <v>43875</v>
      </c>
      <c r="AE32" s="19">
        <f>'BAR BB| Open rates'!AE32*0.75</f>
        <v>45525</v>
      </c>
      <c r="AF32" s="19">
        <f>'BAR BB| Open rates'!AF32*0.75</f>
        <v>43875</v>
      </c>
      <c r="AG32" s="19">
        <f>'BAR BB| Open rates'!AG32*0.75</f>
        <v>42525</v>
      </c>
      <c r="AH32" s="19">
        <f>'BAR BB| Open rates'!AH32*0.75</f>
        <v>42525</v>
      </c>
      <c r="AI32" s="19">
        <f>'BAR BB| Open rates'!AI32*0.75</f>
        <v>40875</v>
      </c>
      <c r="AJ32" s="19">
        <f>'BAR BB| Open rates'!AJ32*0.75</f>
        <v>42525</v>
      </c>
      <c r="AK32" s="19">
        <f>'BAR BB| Open rates'!AK32*0.75</f>
        <v>40875</v>
      </c>
      <c r="AL32" s="19">
        <f>'BAR BB| Open rates'!AL32*0.75</f>
        <v>42525</v>
      </c>
      <c r="AM32" s="19">
        <f>'BAR BB| Open rates'!AM32*0.75</f>
        <v>40875</v>
      </c>
      <c r="AN32" s="19">
        <f>'BAR BB| Open rates'!AN32*0.75</f>
        <v>42525</v>
      </c>
      <c r="AO32" s="19">
        <f>'BAR BB| Open rates'!AO32*0.75</f>
        <v>40875</v>
      </c>
    </row>
    <row r="33" spans="1:41" s="36" customFormat="1" ht="12" customHeight="1" x14ac:dyDescent="0.2">
      <c r="A33" s="236" t="s">
        <v>182</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row>
    <row r="34" spans="1:41" s="36" customFormat="1" ht="12" customHeight="1" x14ac:dyDescent="0.2">
      <c r="A34" s="237">
        <v>1</v>
      </c>
      <c r="B34" s="19">
        <f>'BAR BB| Open rates'!B34*0.75</f>
        <v>37350</v>
      </c>
      <c r="C34" s="19">
        <f>'BAR BB| Open rates'!C34*0.75</f>
        <v>36600</v>
      </c>
      <c r="D34" s="19">
        <f>'BAR BB| Open rates'!D34*0.75</f>
        <v>37350</v>
      </c>
      <c r="E34" s="19">
        <f>'BAR BB| Open rates'!E34*0.75</f>
        <v>36600</v>
      </c>
      <c r="F34" s="19">
        <f>'BAR BB| Open rates'!F34*0.75</f>
        <v>39375</v>
      </c>
      <c r="G34" s="19">
        <f>'BAR BB| Open rates'!G34*0.75</f>
        <v>37350</v>
      </c>
      <c r="H34" s="19">
        <f>'BAR BB| Open rates'!H34*0.75</f>
        <v>51675</v>
      </c>
      <c r="I34" s="19">
        <f>'BAR BB| Open rates'!I34*0.75</f>
        <v>56850</v>
      </c>
      <c r="J34" s="19">
        <f>'BAR BB| Open rates'!J34*0.75</f>
        <v>71175</v>
      </c>
      <c r="K34" s="19">
        <f>'BAR BB| Open rates'!K34*0.75</f>
        <v>53700</v>
      </c>
      <c r="L34" s="19">
        <f>'BAR BB| Open rates'!L34*0.75</f>
        <v>55350</v>
      </c>
      <c r="M34" s="19">
        <f>'BAR BB| Open rates'!M34*0.75</f>
        <v>53700</v>
      </c>
      <c r="N34" s="19">
        <f>'BAR BB| Open rates'!N34*0.75</f>
        <v>56850</v>
      </c>
      <c r="O34" s="19">
        <f>'BAR BB| Open rates'!O34*0.75</f>
        <v>58350</v>
      </c>
      <c r="P34" s="19">
        <f>'BAR BB| Open rates'!P34*0.75</f>
        <v>56850</v>
      </c>
      <c r="Q34" s="19">
        <f>'BAR BB| Open rates'!Q34*0.75</f>
        <v>58350</v>
      </c>
      <c r="R34" s="19">
        <f>'BAR BB| Open rates'!R34*0.75</f>
        <v>56850</v>
      </c>
      <c r="S34" s="19">
        <f>'BAR BB| Open rates'!S34*0.75</f>
        <v>58350</v>
      </c>
      <c r="T34" s="19">
        <f>'BAR BB| Open rates'!T34*0.75</f>
        <v>56850</v>
      </c>
      <c r="U34" s="19">
        <f>'BAR BB| Open rates'!U34*0.75</f>
        <v>58350</v>
      </c>
      <c r="V34" s="19">
        <f>'BAR BB| Open rates'!V34*0.75</f>
        <v>56850</v>
      </c>
      <c r="W34" s="19">
        <f>'BAR BB| Open rates'!W34*0.75</f>
        <v>58350</v>
      </c>
      <c r="X34" s="19">
        <f>'BAR BB| Open rates'!X34*0.75</f>
        <v>56850</v>
      </c>
      <c r="Y34" s="19">
        <f>'BAR BB| Open rates'!Y34*0.75</f>
        <v>58350</v>
      </c>
      <c r="Z34" s="19">
        <f>'BAR BB| Open rates'!Z34*0.75</f>
        <v>56850</v>
      </c>
      <c r="AA34" s="19">
        <f>'BAR BB| Open rates'!AA34*0.75</f>
        <v>58350</v>
      </c>
      <c r="AB34" s="19">
        <f>'BAR BB| Open rates'!AB34*0.75</f>
        <v>56850</v>
      </c>
      <c r="AC34" s="19">
        <f>'BAR BB| Open rates'!AC34*0.75</f>
        <v>58350</v>
      </c>
      <c r="AD34" s="19">
        <f>'BAR BB| Open rates'!AD34*0.75</f>
        <v>53700</v>
      </c>
      <c r="AE34" s="19">
        <f>'BAR BB| Open rates'!AE34*0.75</f>
        <v>55350</v>
      </c>
      <c r="AF34" s="19">
        <f>'BAR BB| Open rates'!AF34*0.75</f>
        <v>53700</v>
      </c>
      <c r="AG34" s="19">
        <f>'BAR BB| Open rates'!AG34*0.75</f>
        <v>41025</v>
      </c>
      <c r="AH34" s="19">
        <f>'BAR BB| Open rates'!AH34*0.75</f>
        <v>41025</v>
      </c>
      <c r="AI34" s="19">
        <f>'BAR BB| Open rates'!AI34*0.75</f>
        <v>39375</v>
      </c>
      <c r="AJ34" s="19">
        <f>'BAR BB| Open rates'!AJ34*0.75</f>
        <v>41025</v>
      </c>
      <c r="AK34" s="19">
        <f>'BAR BB| Open rates'!AK34*0.75</f>
        <v>39375</v>
      </c>
      <c r="AL34" s="19">
        <f>'BAR BB| Open rates'!AL34*0.75</f>
        <v>41025</v>
      </c>
      <c r="AM34" s="19">
        <f>'BAR BB| Open rates'!AM34*0.75</f>
        <v>39375</v>
      </c>
      <c r="AN34" s="19">
        <f>'BAR BB| Open rates'!AN34*0.75</f>
        <v>41025</v>
      </c>
      <c r="AO34" s="19">
        <f>'BAR BB| Open rates'!AO34*0.75</f>
        <v>39375</v>
      </c>
    </row>
    <row r="35" spans="1:41" s="36" customFormat="1" ht="12" customHeight="1" x14ac:dyDescent="0.2">
      <c r="A35" s="237">
        <v>2</v>
      </c>
      <c r="B35" s="19">
        <f>'BAR BB| Open rates'!B35*0.75</f>
        <v>39600</v>
      </c>
      <c r="C35" s="19">
        <f>'BAR BB| Open rates'!C35*0.75</f>
        <v>38850</v>
      </c>
      <c r="D35" s="19">
        <f>'BAR BB| Open rates'!D35*0.75</f>
        <v>39600</v>
      </c>
      <c r="E35" s="19">
        <f>'BAR BB| Open rates'!E35*0.75</f>
        <v>38850</v>
      </c>
      <c r="F35" s="19">
        <f>'BAR BB| Open rates'!F35*0.75</f>
        <v>41625</v>
      </c>
      <c r="G35" s="19">
        <f>'BAR BB| Open rates'!G35*0.75</f>
        <v>39600</v>
      </c>
      <c r="H35" s="19">
        <f>'BAR BB| Open rates'!H35*0.75</f>
        <v>53925</v>
      </c>
      <c r="I35" s="19">
        <f>'BAR BB| Open rates'!I35*0.75</f>
        <v>59100</v>
      </c>
      <c r="J35" s="19">
        <f>'BAR BB| Open rates'!J35*0.75</f>
        <v>73425</v>
      </c>
      <c r="K35" s="19">
        <f>'BAR BB| Open rates'!K35*0.75</f>
        <v>55950</v>
      </c>
      <c r="L35" s="19">
        <f>'BAR BB| Open rates'!L35*0.75</f>
        <v>57600</v>
      </c>
      <c r="M35" s="19">
        <f>'BAR BB| Open rates'!M35*0.75</f>
        <v>55950</v>
      </c>
      <c r="N35" s="19">
        <f>'BAR BB| Open rates'!N35*0.75</f>
        <v>59100</v>
      </c>
      <c r="O35" s="19">
        <f>'BAR BB| Open rates'!O35*0.75</f>
        <v>60600</v>
      </c>
      <c r="P35" s="19">
        <f>'BAR BB| Open rates'!P35*0.75</f>
        <v>59100</v>
      </c>
      <c r="Q35" s="19">
        <f>'BAR BB| Open rates'!Q35*0.75</f>
        <v>60600</v>
      </c>
      <c r="R35" s="19">
        <f>'BAR BB| Open rates'!R35*0.75</f>
        <v>59100</v>
      </c>
      <c r="S35" s="19">
        <f>'BAR BB| Open rates'!S35*0.75</f>
        <v>60600</v>
      </c>
      <c r="T35" s="19">
        <f>'BAR BB| Open rates'!T35*0.75</f>
        <v>59100</v>
      </c>
      <c r="U35" s="19">
        <f>'BAR BB| Open rates'!U35*0.75</f>
        <v>60600</v>
      </c>
      <c r="V35" s="19">
        <f>'BAR BB| Open rates'!V35*0.75</f>
        <v>59100</v>
      </c>
      <c r="W35" s="19">
        <f>'BAR BB| Open rates'!W35*0.75</f>
        <v>60600</v>
      </c>
      <c r="X35" s="19">
        <f>'BAR BB| Open rates'!X35*0.75</f>
        <v>59100</v>
      </c>
      <c r="Y35" s="19">
        <f>'BAR BB| Open rates'!Y35*0.75</f>
        <v>60600</v>
      </c>
      <c r="Z35" s="19">
        <f>'BAR BB| Open rates'!Z35*0.75</f>
        <v>59100</v>
      </c>
      <c r="AA35" s="19">
        <f>'BAR BB| Open rates'!AA35*0.75</f>
        <v>60600</v>
      </c>
      <c r="AB35" s="19">
        <f>'BAR BB| Open rates'!AB35*0.75</f>
        <v>59100</v>
      </c>
      <c r="AC35" s="19">
        <f>'BAR BB| Open rates'!AC35*0.75</f>
        <v>60600</v>
      </c>
      <c r="AD35" s="19">
        <f>'BAR BB| Open rates'!AD35*0.75</f>
        <v>55950</v>
      </c>
      <c r="AE35" s="19">
        <f>'BAR BB| Open rates'!AE35*0.75</f>
        <v>57600</v>
      </c>
      <c r="AF35" s="19">
        <f>'BAR BB| Open rates'!AF35*0.75</f>
        <v>55950</v>
      </c>
      <c r="AG35" s="19">
        <f>'BAR BB| Open rates'!AG35*0.75</f>
        <v>43275</v>
      </c>
      <c r="AH35" s="19">
        <f>'BAR BB| Open rates'!AH35*0.75</f>
        <v>43275</v>
      </c>
      <c r="AI35" s="19">
        <f>'BAR BB| Open rates'!AI35*0.75</f>
        <v>41625</v>
      </c>
      <c r="AJ35" s="19">
        <f>'BAR BB| Open rates'!AJ35*0.75</f>
        <v>43275</v>
      </c>
      <c r="AK35" s="19">
        <f>'BAR BB| Open rates'!AK35*0.75</f>
        <v>41625</v>
      </c>
      <c r="AL35" s="19">
        <f>'BAR BB| Open rates'!AL35*0.75</f>
        <v>43275</v>
      </c>
      <c r="AM35" s="19">
        <f>'BAR BB| Open rates'!AM35*0.75</f>
        <v>41625</v>
      </c>
      <c r="AN35" s="19">
        <f>'BAR BB| Open rates'!AN35*0.75</f>
        <v>43275</v>
      </c>
      <c r="AO35" s="19">
        <f>'BAR BB| Open rates'!AO35*0.75</f>
        <v>41625</v>
      </c>
    </row>
    <row r="36" spans="1:41" s="36" customFormat="1" ht="12" customHeight="1" x14ac:dyDescent="0.2">
      <c r="A36" s="237">
        <v>3</v>
      </c>
      <c r="B36" s="19">
        <f>'BAR BB| Open rates'!B36*0.75</f>
        <v>41850</v>
      </c>
      <c r="C36" s="19">
        <f>'BAR BB| Open rates'!C36*0.75</f>
        <v>41100</v>
      </c>
      <c r="D36" s="19">
        <f>'BAR BB| Open rates'!D36*0.75</f>
        <v>41850</v>
      </c>
      <c r="E36" s="19">
        <f>'BAR BB| Open rates'!E36*0.75</f>
        <v>41100</v>
      </c>
      <c r="F36" s="19">
        <f>'BAR BB| Open rates'!F36*0.75</f>
        <v>43875</v>
      </c>
      <c r="G36" s="19">
        <f>'BAR BB| Open rates'!G36*0.75</f>
        <v>41850</v>
      </c>
      <c r="H36" s="19">
        <f>'BAR BB| Open rates'!H36*0.75</f>
        <v>56175</v>
      </c>
      <c r="I36" s="19">
        <f>'BAR BB| Open rates'!I36*0.75</f>
        <v>61350</v>
      </c>
      <c r="J36" s="19">
        <f>'BAR BB| Open rates'!J36*0.75</f>
        <v>75675</v>
      </c>
      <c r="K36" s="19">
        <f>'BAR BB| Open rates'!K36*0.75</f>
        <v>58200</v>
      </c>
      <c r="L36" s="19">
        <f>'BAR BB| Open rates'!L36*0.75</f>
        <v>59850</v>
      </c>
      <c r="M36" s="19">
        <f>'BAR BB| Open rates'!M36*0.75</f>
        <v>58200</v>
      </c>
      <c r="N36" s="19">
        <f>'BAR BB| Open rates'!N36*0.75</f>
        <v>61350</v>
      </c>
      <c r="O36" s="19">
        <f>'BAR BB| Open rates'!O36*0.75</f>
        <v>62850</v>
      </c>
      <c r="P36" s="19">
        <f>'BAR BB| Open rates'!P36*0.75</f>
        <v>61350</v>
      </c>
      <c r="Q36" s="19">
        <f>'BAR BB| Open rates'!Q36*0.75</f>
        <v>62850</v>
      </c>
      <c r="R36" s="19">
        <f>'BAR BB| Open rates'!R36*0.75</f>
        <v>61350</v>
      </c>
      <c r="S36" s="19">
        <f>'BAR BB| Open rates'!S36*0.75</f>
        <v>62850</v>
      </c>
      <c r="T36" s="19">
        <f>'BAR BB| Open rates'!T36*0.75</f>
        <v>61350</v>
      </c>
      <c r="U36" s="19">
        <f>'BAR BB| Open rates'!U36*0.75</f>
        <v>62850</v>
      </c>
      <c r="V36" s="19">
        <f>'BAR BB| Open rates'!V36*0.75</f>
        <v>61350</v>
      </c>
      <c r="W36" s="19">
        <f>'BAR BB| Open rates'!W36*0.75</f>
        <v>62850</v>
      </c>
      <c r="X36" s="19">
        <f>'BAR BB| Open rates'!X36*0.75</f>
        <v>61350</v>
      </c>
      <c r="Y36" s="19">
        <f>'BAR BB| Open rates'!Y36*0.75</f>
        <v>62850</v>
      </c>
      <c r="Z36" s="19">
        <f>'BAR BB| Open rates'!Z36*0.75</f>
        <v>61350</v>
      </c>
      <c r="AA36" s="19">
        <f>'BAR BB| Open rates'!AA36*0.75</f>
        <v>62850</v>
      </c>
      <c r="AB36" s="19">
        <f>'BAR BB| Open rates'!AB36*0.75</f>
        <v>61350</v>
      </c>
      <c r="AC36" s="19">
        <f>'BAR BB| Open rates'!AC36*0.75</f>
        <v>62850</v>
      </c>
      <c r="AD36" s="19">
        <f>'BAR BB| Open rates'!AD36*0.75</f>
        <v>58200</v>
      </c>
      <c r="AE36" s="19">
        <f>'BAR BB| Open rates'!AE36*0.75</f>
        <v>59850</v>
      </c>
      <c r="AF36" s="19">
        <f>'BAR BB| Open rates'!AF36*0.75</f>
        <v>58200</v>
      </c>
      <c r="AG36" s="19">
        <f>'BAR BB| Open rates'!AG36*0.75</f>
        <v>45525</v>
      </c>
      <c r="AH36" s="19">
        <f>'BAR BB| Open rates'!AH36*0.75</f>
        <v>45525</v>
      </c>
      <c r="AI36" s="19">
        <f>'BAR BB| Open rates'!AI36*0.75</f>
        <v>43875</v>
      </c>
      <c r="AJ36" s="19">
        <f>'BAR BB| Open rates'!AJ36*0.75</f>
        <v>45525</v>
      </c>
      <c r="AK36" s="19">
        <f>'BAR BB| Open rates'!AK36*0.75</f>
        <v>43875</v>
      </c>
      <c r="AL36" s="19">
        <f>'BAR BB| Open rates'!AL36*0.75</f>
        <v>45525</v>
      </c>
      <c r="AM36" s="19">
        <f>'BAR BB| Open rates'!AM36*0.75</f>
        <v>43875</v>
      </c>
      <c r="AN36" s="19">
        <f>'BAR BB| Open rates'!AN36*0.75</f>
        <v>45525</v>
      </c>
      <c r="AO36" s="19">
        <f>'BAR BB| Open rates'!AO36*0.75</f>
        <v>43875</v>
      </c>
    </row>
    <row r="37" spans="1:41" s="36" customFormat="1" ht="12" customHeight="1" x14ac:dyDescent="0.2">
      <c r="A37" s="237">
        <v>4</v>
      </c>
      <c r="B37" s="19">
        <f>'BAR BB| Open rates'!B37*0.75</f>
        <v>44100</v>
      </c>
      <c r="C37" s="19">
        <f>'BAR BB| Open rates'!C37*0.75</f>
        <v>43350</v>
      </c>
      <c r="D37" s="19">
        <f>'BAR BB| Open rates'!D37*0.75</f>
        <v>44100</v>
      </c>
      <c r="E37" s="19">
        <f>'BAR BB| Open rates'!E37*0.75</f>
        <v>43350</v>
      </c>
      <c r="F37" s="19">
        <f>'BAR BB| Open rates'!F37*0.75</f>
        <v>46125</v>
      </c>
      <c r="G37" s="19">
        <f>'BAR BB| Open rates'!G37*0.75</f>
        <v>44100</v>
      </c>
      <c r="H37" s="19">
        <f>'BAR BB| Open rates'!H37*0.75</f>
        <v>58425</v>
      </c>
      <c r="I37" s="19">
        <f>'BAR BB| Open rates'!I37*0.75</f>
        <v>63600</v>
      </c>
      <c r="J37" s="19">
        <f>'BAR BB| Open rates'!J37*0.75</f>
        <v>77925</v>
      </c>
      <c r="K37" s="19">
        <f>'BAR BB| Open rates'!K37*0.75</f>
        <v>60450</v>
      </c>
      <c r="L37" s="19">
        <f>'BAR BB| Open rates'!L37*0.75</f>
        <v>62100</v>
      </c>
      <c r="M37" s="19">
        <f>'BAR BB| Open rates'!M37*0.75</f>
        <v>60450</v>
      </c>
      <c r="N37" s="19">
        <f>'BAR BB| Open rates'!N37*0.75</f>
        <v>63600</v>
      </c>
      <c r="O37" s="19">
        <f>'BAR BB| Open rates'!O37*0.75</f>
        <v>65100</v>
      </c>
      <c r="P37" s="19">
        <f>'BAR BB| Open rates'!P37*0.75</f>
        <v>63600</v>
      </c>
      <c r="Q37" s="19">
        <f>'BAR BB| Open rates'!Q37*0.75</f>
        <v>65100</v>
      </c>
      <c r="R37" s="19">
        <f>'BAR BB| Open rates'!R37*0.75</f>
        <v>63600</v>
      </c>
      <c r="S37" s="19">
        <f>'BAR BB| Open rates'!S37*0.75</f>
        <v>65100</v>
      </c>
      <c r="T37" s="19">
        <f>'BAR BB| Open rates'!T37*0.75</f>
        <v>63600</v>
      </c>
      <c r="U37" s="19">
        <f>'BAR BB| Open rates'!U37*0.75</f>
        <v>65100</v>
      </c>
      <c r="V37" s="19">
        <f>'BAR BB| Open rates'!V37*0.75</f>
        <v>63600</v>
      </c>
      <c r="W37" s="19">
        <f>'BAR BB| Open rates'!W37*0.75</f>
        <v>65100</v>
      </c>
      <c r="X37" s="19">
        <f>'BAR BB| Open rates'!X37*0.75</f>
        <v>63600</v>
      </c>
      <c r="Y37" s="19">
        <f>'BAR BB| Open rates'!Y37*0.75</f>
        <v>65100</v>
      </c>
      <c r="Z37" s="19">
        <f>'BAR BB| Open rates'!Z37*0.75</f>
        <v>63600</v>
      </c>
      <c r="AA37" s="19">
        <f>'BAR BB| Open rates'!AA37*0.75</f>
        <v>65100</v>
      </c>
      <c r="AB37" s="19">
        <f>'BAR BB| Open rates'!AB37*0.75</f>
        <v>63600</v>
      </c>
      <c r="AC37" s="19">
        <f>'BAR BB| Open rates'!AC37*0.75</f>
        <v>65100</v>
      </c>
      <c r="AD37" s="19">
        <f>'BAR BB| Open rates'!AD37*0.75</f>
        <v>60450</v>
      </c>
      <c r="AE37" s="19">
        <f>'BAR BB| Open rates'!AE37*0.75</f>
        <v>62100</v>
      </c>
      <c r="AF37" s="19">
        <f>'BAR BB| Open rates'!AF37*0.75</f>
        <v>60450</v>
      </c>
      <c r="AG37" s="19">
        <f>'BAR BB| Open rates'!AG37*0.75</f>
        <v>47775</v>
      </c>
      <c r="AH37" s="19">
        <f>'BAR BB| Open rates'!AH37*0.75</f>
        <v>47775</v>
      </c>
      <c r="AI37" s="19">
        <f>'BAR BB| Open rates'!AI37*0.75</f>
        <v>46125</v>
      </c>
      <c r="AJ37" s="19">
        <f>'BAR BB| Open rates'!AJ37*0.75</f>
        <v>47775</v>
      </c>
      <c r="AK37" s="19">
        <f>'BAR BB| Open rates'!AK37*0.75</f>
        <v>46125</v>
      </c>
      <c r="AL37" s="19">
        <f>'BAR BB| Open rates'!AL37*0.75</f>
        <v>47775</v>
      </c>
      <c r="AM37" s="19">
        <f>'BAR BB| Open rates'!AM37*0.75</f>
        <v>46125</v>
      </c>
      <c r="AN37" s="19">
        <f>'BAR BB| Open rates'!AN37*0.75</f>
        <v>47775</v>
      </c>
      <c r="AO37" s="19">
        <f>'BAR BB| Open rates'!AO37*0.75</f>
        <v>46125</v>
      </c>
    </row>
    <row r="38" spans="1:41" s="36" customFormat="1" ht="12" customHeight="1" x14ac:dyDescent="0.2">
      <c r="A38" s="237">
        <v>5</v>
      </c>
      <c r="B38" s="19">
        <f>'BAR BB| Open rates'!B38*0.75</f>
        <v>46350</v>
      </c>
      <c r="C38" s="19">
        <f>'BAR BB| Open rates'!C38*0.75</f>
        <v>45600</v>
      </c>
      <c r="D38" s="19">
        <f>'BAR BB| Open rates'!D38*0.75</f>
        <v>46350</v>
      </c>
      <c r="E38" s="19">
        <f>'BAR BB| Open rates'!E38*0.75</f>
        <v>45600</v>
      </c>
      <c r="F38" s="19">
        <f>'BAR BB| Open rates'!F38*0.75</f>
        <v>48375</v>
      </c>
      <c r="G38" s="19">
        <f>'BAR BB| Open rates'!G38*0.75</f>
        <v>46350</v>
      </c>
      <c r="H38" s="19">
        <f>'BAR BB| Open rates'!H38*0.75</f>
        <v>60675</v>
      </c>
      <c r="I38" s="19">
        <f>'BAR BB| Open rates'!I38*0.75</f>
        <v>65850</v>
      </c>
      <c r="J38" s="19">
        <f>'BAR BB| Open rates'!J38*0.75</f>
        <v>80175</v>
      </c>
      <c r="K38" s="19">
        <f>'BAR BB| Open rates'!K38*0.75</f>
        <v>62700</v>
      </c>
      <c r="L38" s="19">
        <f>'BAR BB| Open rates'!L38*0.75</f>
        <v>64350</v>
      </c>
      <c r="M38" s="19">
        <f>'BAR BB| Open rates'!M38*0.75</f>
        <v>62700</v>
      </c>
      <c r="N38" s="19">
        <f>'BAR BB| Open rates'!N38*0.75</f>
        <v>65850</v>
      </c>
      <c r="O38" s="19">
        <f>'BAR BB| Open rates'!O38*0.75</f>
        <v>67350</v>
      </c>
      <c r="P38" s="19">
        <f>'BAR BB| Open rates'!P38*0.75</f>
        <v>65850</v>
      </c>
      <c r="Q38" s="19">
        <f>'BAR BB| Open rates'!Q38*0.75</f>
        <v>67350</v>
      </c>
      <c r="R38" s="19">
        <f>'BAR BB| Open rates'!R38*0.75</f>
        <v>65850</v>
      </c>
      <c r="S38" s="19">
        <f>'BAR BB| Open rates'!S38*0.75</f>
        <v>67350</v>
      </c>
      <c r="T38" s="19">
        <f>'BAR BB| Open rates'!T38*0.75</f>
        <v>65850</v>
      </c>
      <c r="U38" s="19">
        <f>'BAR BB| Open rates'!U38*0.75</f>
        <v>67350</v>
      </c>
      <c r="V38" s="19">
        <f>'BAR BB| Open rates'!V38*0.75</f>
        <v>65850</v>
      </c>
      <c r="W38" s="19">
        <f>'BAR BB| Open rates'!W38*0.75</f>
        <v>67350</v>
      </c>
      <c r="X38" s="19">
        <f>'BAR BB| Open rates'!X38*0.75</f>
        <v>65850</v>
      </c>
      <c r="Y38" s="19">
        <f>'BAR BB| Open rates'!Y38*0.75</f>
        <v>67350</v>
      </c>
      <c r="Z38" s="19">
        <f>'BAR BB| Open rates'!Z38*0.75</f>
        <v>65850</v>
      </c>
      <c r="AA38" s="19">
        <f>'BAR BB| Open rates'!AA38*0.75</f>
        <v>67350</v>
      </c>
      <c r="AB38" s="19">
        <f>'BAR BB| Open rates'!AB38*0.75</f>
        <v>65850</v>
      </c>
      <c r="AC38" s="19">
        <f>'BAR BB| Open rates'!AC38*0.75</f>
        <v>67350</v>
      </c>
      <c r="AD38" s="19">
        <f>'BAR BB| Open rates'!AD38*0.75</f>
        <v>62700</v>
      </c>
      <c r="AE38" s="19">
        <f>'BAR BB| Open rates'!AE38*0.75</f>
        <v>64350</v>
      </c>
      <c r="AF38" s="19">
        <f>'BAR BB| Open rates'!AF38*0.75</f>
        <v>62700</v>
      </c>
      <c r="AG38" s="19">
        <f>'BAR BB| Open rates'!AG38*0.75</f>
        <v>50025</v>
      </c>
      <c r="AH38" s="19">
        <f>'BAR BB| Open rates'!AH38*0.75</f>
        <v>50025</v>
      </c>
      <c r="AI38" s="19">
        <f>'BAR BB| Open rates'!AI38*0.75</f>
        <v>48375</v>
      </c>
      <c r="AJ38" s="19">
        <f>'BAR BB| Open rates'!AJ38*0.75</f>
        <v>50025</v>
      </c>
      <c r="AK38" s="19">
        <f>'BAR BB| Open rates'!AK38*0.75</f>
        <v>48375</v>
      </c>
      <c r="AL38" s="19">
        <f>'BAR BB| Open rates'!AL38*0.75</f>
        <v>50025</v>
      </c>
      <c r="AM38" s="19">
        <f>'BAR BB| Open rates'!AM38*0.75</f>
        <v>48375</v>
      </c>
      <c r="AN38" s="19">
        <f>'BAR BB| Open rates'!AN38*0.75</f>
        <v>50025</v>
      </c>
      <c r="AO38" s="19">
        <f>'BAR BB| Open rates'!AO38*0.75</f>
        <v>48375</v>
      </c>
    </row>
    <row r="39" spans="1:41" s="36" customFormat="1" ht="12" customHeight="1" x14ac:dyDescent="0.2">
      <c r="A39" s="237">
        <v>6</v>
      </c>
      <c r="B39" s="19">
        <f>'BAR BB| Open rates'!B39*0.75</f>
        <v>48600</v>
      </c>
      <c r="C39" s="19">
        <f>'BAR BB| Open rates'!C39*0.75</f>
        <v>47850</v>
      </c>
      <c r="D39" s="19">
        <f>'BAR BB| Open rates'!D39*0.75</f>
        <v>48600</v>
      </c>
      <c r="E39" s="19">
        <f>'BAR BB| Open rates'!E39*0.75</f>
        <v>47850</v>
      </c>
      <c r="F39" s="19">
        <f>'BAR BB| Open rates'!F39*0.75</f>
        <v>50625</v>
      </c>
      <c r="G39" s="19">
        <f>'BAR BB| Open rates'!G39*0.75</f>
        <v>48600</v>
      </c>
      <c r="H39" s="19">
        <f>'BAR BB| Open rates'!H39*0.75</f>
        <v>62925</v>
      </c>
      <c r="I39" s="19">
        <f>'BAR BB| Open rates'!I39*0.75</f>
        <v>68100</v>
      </c>
      <c r="J39" s="19">
        <f>'BAR BB| Open rates'!J39*0.75</f>
        <v>82425</v>
      </c>
      <c r="K39" s="19">
        <f>'BAR BB| Open rates'!K39*0.75</f>
        <v>64950</v>
      </c>
      <c r="L39" s="19">
        <f>'BAR BB| Open rates'!L39*0.75</f>
        <v>66600</v>
      </c>
      <c r="M39" s="19">
        <f>'BAR BB| Open rates'!M39*0.75</f>
        <v>64950</v>
      </c>
      <c r="N39" s="19">
        <f>'BAR BB| Open rates'!N39*0.75</f>
        <v>68100</v>
      </c>
      <c r="O39" s="19">
        <f>'BAR BB| Open rates'!O39*0.75</f>
        <v>69600</v>
      </c>
      <c r="P39" s="19">
        <f>'BAR BB| Open rates'!P39*0.75</f>
        <v>68100</v>
      </c>
      <c r="Q39" s="19">
        <f>'BAR BB| Open rates'!Q39*0.75</f>
        <v>69600</v>
      </c>
      <c r="R39" s="19">
        <f>'BAR BB| Open rates'!R39*0.75</f>
        <v>68100</v>
      </c>
      <c r="S39" s="19">
        <f>'BAR BB| Open rates'!S39*0.75</f>
        <v>69600</v>
      </c>
      <c r="T39" s="19">
        <f>'BAR BB| Open rates'!T39*0.75</f>
        <v>68100</v>
      </c>
      <c r="U39" s="19">
        <f>'BAR BB| Open rates'!U39*0.75</f>
        <v>69600</v>
      </c>
      <c r="V39" s="19">
        <f>'BAR BB| Open rates'!V39*0.75</f>
        <v>68100</v>
      </c>
      <c r="W39" s="19">
        <f>'BAR BB| Open rates'!W39*0.75</f>
        <v>69600</v>
      </c>
      <c r="X39" s="19">
        <f>'BAR BB| Open rates'!X39*0.75</f>
        <v>68100</v>
      </c>
      <c r="Y39" s="19">
        <f>'BAR BB| Open rates'!Y39*0.75</f>
        <v>69600</v>
      </c>
      <c r="Z39" s="19">
        <f>'BAR BB| Open rates'!Z39*0.75</f>
        <v>68100</v>
      </c>
      <c r="AA39" s="19">
        <f>'BAR BB| Open rates'!AA39*0.75</f>
        <v>69600</v>
      </c>
      <c r="AB39" s="19">
        <f>'BAR BB| Open rates'!AB39*0.75</f>
        <v>68100</v>
      </c>
      <c r="AC39" s="19">
        <f>'BAR BB| Open rates'!AC39*0.75</f>
        <v>69600</v>
      </c>
      <c r="AD39" s="19">
        <f>'BAR BB| Open rates'!AD39*0.75</f>
        <v>64950</v>
      </c>
      <c r="AE39" s="19">
        <f>'BAR BB| Open rates'!AE39*0.75</f>
        <v>66600</v>
      </c>
      <c r="AF39" s="19">
        <f>'BAR BB| Open rates'!AF39*0.75</f>
        <v>64950</v>
      </c>
      <c r="AG39" s="19">
        <f>'BAR BB| Open rates'!AG39*0.75</f>
        <v>52275</v>
      </c>
      <c r="AH39" s="19">
        <f>'BAR BB| Open rates'!AH39*0.75</f>
        <v>52275</v>
      </c>
      <c r="AI39" s="19">
        <f>'BAR BB| Open rates'!AI39*0.75</f>
        <v>50625</v>
      </c>
      <c r="AJ39" s="19">
        <f>'BAR BB| Open rates'!AJ39*0.75</f>
        <v>52275</v>
      </c>
      <c r="AK39" s="19">
        <f>'BAR BB| Open rates'!AK39*0.75</f>
        <v>50625</v>
      </c>
      <c r="AL39" s="19">
        <f>'BAR BB| Open rates'!AL39*0.75</f>
        <v>52275</v>
      </c>
      <c r="AM39" s="19">
        <f>'BAR BB| Open rates'!AM39*0.75</f>
        <v>50625</v>
      </c>
      <c r="AN39" s="19">
        <f>'BAR BB| Open rates'!AN39*0.75</f>
        <v>52275</v>
      </c>
      <c r="AO39" s="19">
        <f>'BAR BB| Open rates'!AO39*0.75</f>
        <v>50625</v>
      </c>
    </row>
    <row r="40" spans="1:41" s="36" customFormat="1" ht="12" hidden="1" customHeight="1" x14ac:dyDescent="0.2">
      <c r="A40" s="236" t="s">
        <v>183</v>
      </c>
      <c r="B40" s="19">
        <f>'BAR BB| Open rates'!B40*0.75</f>
        <v>0</v>
      </c>
      <c r="C40" s="19">
        <f>'BAR BB| Open rates'!C40*0.75</f>
        <v>0</v>
      </c>
      <c r="D40" s="19">
        <f>'BAR BB| Open rates'!D40*0.75</f>
        <v>0</v>
      </c>
      <c r="E40" s="19">
        <f>'BAR BB| Open rates'!E40*0.75</f>
        <v>0</v>
      </c>
      <c r="F40" s="19">
        <f>'BAR BB| Open rates'!F40*0.75</f>
        <v>0</v>
      </c>
      <c r="G40" s="19">
        <f>'BAR BB| Open rates'!G40*0.75</f>
        <v>0</v>
      </c>
      <c r="H40" s="19">
        <f>'BAR BB| Open rates'!H40*0.75</f>
        <v>0</v>
      </c>
      <c r="I40" s="19">
        <f>'BAR BB| Open rates'!I40*0.75</f>
        <v>0</v>
      </c>
      <c r="J40" s="19">
        <f>'BAR BB| Open rates'!J40*0.75</f>
        <v>0</v>
      </c>
      <c r="K40" s="19">
        <f>'BAR BB| Open rates'!K40*0.75</f>
        <v>0</v>
      </c>
      <c r="L40" s="19">
        <f>'BAR BB| Open rates'!L40*0.75</f>
        <v>0</v>
      </c>
      <c r="M40" s="19">
        <f>'BAR BB| Open rates'!M40*0.75</f>
        <v>0</v>
      </c>
      <c r="N40" s="19">
        <f>'BAR BB| Open rates'!N40*0.75</f>
        <v>0</v>
      </c>
      <c r="O40" s="19">
        <f>'BAR BB| Open rates'!O40*0.75</f>
        <v>0</v>
      </c>
      <c r="P40" s="19">
        <f>'BAR BB| Open rates'!P40*0.75</f>
        <v>0</v>
      </c>
      <c r="Q40" s="19">
        <f>'BAR BB| Open rates'!Q40*0.75</f>
        <v>0</v>
      </c>
      <c r="R40" s="19">
        <f>'BAR BB| Open rates'!R40*0.75</f>
        <v>0</v>
      </c>
      <c r="S40" s="19">
        <f>'BAR BB| Open rates'!S40*0.75</f>
        <v>0</v>
      </c>
      <c r="T40" s="19">
        <f>'BAR BB| Open rates'!T40*0.75</f>
        <v>0</v>
      </c>
      <c r="U40" s="19">
        <f>'BAR BB| Open rates'!U40*0.75</f>
        <v>0</v>
      </c>
      <c r="V40" s="19">
        <f>'BAR BB| Open rates'!V40*0.75</f>
        <v>0</v>
      </c>
      <c r="W40" s="19">
        <f>'BAR BB| Open rates'!W40*0.75</f>
        <v>0</v>
      </c>
      <c r="X40" s="19">
        <f>'BAR BB| Open rates'!X40*0.75</f>
        <v>0</v>
      </c>
      <c r="Y40" s="19">
        <f>'BAR BB| Open rates'!Y40*0.75</f>
        <v>0</v>
      </c>
      <c r="Z40" s="19">
        <f>'BAR BB| Open rates'!Z40*0.75</f>
        <v>0</v>
      </c>
      <c r="AA40" s="19">
        <f>'BAR BB| Open rates'!AA40*0.75</f>
        <v>0</v>
      </c>
      <c r="AB40" s="19">
        <f>'BAR BB| Open rates'!AB40*0.75</f>
        <v>0</v>
      </c>
      <c r="AC40" s="19">
        <f>'BAR BB| Open rates'!AC40*0.75</f>
        <v>0</v>
      </c>
      <c r="AD40" s="19">
        <f>'BAR BB| Open rates'!AD40*0.75</f>
        <v>0</v>
      </c>
      <c r="AE40" s="19">
        <f>'BAR BB| Open rates'!AE40*0.75</f>
        <v>0</v>
      </c>
      <c r="AF40" s="19">
        <f>'BAR BB| Open rates'!AF40*0.75</f>
        <v>0</v>
      </c>
      <c r="AG40" s="19">
        <f>'BAR BB| Open rates'!AG40*0.75</f>
        <v>0</v>
      </c>
      <c r="AH40" s="19">
        <f>'BAR BB| Open rates'!AH40*0.75</f>
        <v>0</v>
      </c>
      <c r="AI40" s="19">
        <f>'BAR BB| Open rates'!AI40*0.75</f>
        <v>0</v>
      </c>
      <c r="AJ40" s="19">
        <f>'BAR BB| Open rates'!AJ40*0.75</f>
        <v>0</v>
      </c>
      <c r="AK40" s="19">
        <f>'BAR BB| Open rates'!AK40*0.75</f>
        <v>0</v>
      </c>
      <c r="AL40" s="19">
        <f>'BAR BB| Open rates'!AL40*0.75</f>
        <v>0</v>
      </c>
      <c r="AM40" s="19">
        <f>'BAR BB| Open rates'!AM40*0.75</f>
        <v>0</v>
      </c>
      <c r="AN40" s="19">
        <f>'BAR BB| Open rates'!AN40*0.75</f>
        <v>0</v>
      </c>
      <c r="AO40" s="19">
        <f>'BAR BB| Open rates'!AO40*0.75</f>
        <v>0</v>
      </c>
    </row>
    <row r="41" spans="1:41" s="36" customFormat="1" ht="12" hidden="1" customHeight="1" x14ac:dyDescent="0.2">
      <c r="A41" s="237" t="s">
        <v>15</v>
      </c>
      <c r="B41" s="19">
        <f>'BAR BB| Open rates'!B41*0.75</f>
        <v>43125</v>
      </c>
      <c r="C41" s="19">
        <f>'BAR BB| Open rates'!C41*0.75</f>
        <v>42375</v>
      </c>
      <c r="D41" s="19">
        <f>'BAR BB| Open rates'!D41*0.75</f>
        <v>43125</v>
      </c>
      <c r="E41" s="19">
        <f>'BAR BB| Open rates'!E41*0.75</f>
        <v>42375</v>
      </c>
      <c r="F41" s="19">
        <f>'BAR BB| Open rates'!F41*0.75</f>
        <v>45150</v>
      </c>
      <c r="G41" s="19">
        <f>'BAR BB| Open rates'!G41*0.75</f>
        <v>43125</v>
      </c>
      <c r="H41" s="19">
        <f>'BAR BB| Open rates'!H41*0.75</f>
        <v>59175</v>
      </c>
      <c r="I41" s="19">
        <f>'BAR BB| Open rates'!I41*0.75</f>
        <v>64350</v>
      </c>
      <c r="J41" s="19">
        <f>'BAR BB| Open rates'!J41*0.75</f>
        <v>78675</v>
      </c>
      <c r="K41" s="19">
        <f>'BAR BB| Open rates'!K41*0.75</f>
        <v>61200</v>
      </c>
      <c r="L41" s="19">
        <f>'BAR BB| Open rates'!L41*0.75</f>
        <v>62850</v>
      </c>
      <c r="M41" s="19">
        <f>'BAR BB| Open rates'!M41*0.75</f>
        <v>61200</v>
      </c>
      <c r="N41" s="19">
        <f>'BAR BB| Open rates'!N41*0.75</f>
        <v>64350</v>
      </c>
      <c r="O41" s="19">
        <f>'BAR BB| Open rates'!O41*0.75</f>
        <v>65850</v>
      </c>
      <c r="P41" s="19">
        <f>'BAR BB| Open rates'!P41*0.75</f>
        <v>64350</v>
      </c>
      <c r="Q41" s="19">
        <f>'BAR BB| Open rates'!Q41*0.75</f>
        <v>65850</v>
      </c>
      <c r="R41" s="19">
        <f>'BAR BB| Open rates'!R41*0.75</f>
        <v>64350</v>
      </c>
      <c r="S41" s="19">
        <f>'BAR BB| Open rates'!S41*0.75</f>
        <v>65850</v>
      </c>
      <c r="T41" s="19">
        <f>'BAR BB| Open rates'!T41*0.75</f>
        <v>64350</v>
      </c>
      <c r="U41" s="19">
        <f>'BAR BB| Open rates'!U41*0.75</f>
        <v>65850</v>
      </c>
      <c r="V41" s="19">
        <f>'BAR BB| Open rates'!V41*0.75</f>
        <v>64350</v>
      </c>
      <c r="W41" s="19">
        <f>'BAR BB| Open rates'!W41*0.75</f>
        <v>65850</v>
      </c>
      <c r="X41" s="19">
        <f>'BAR BB| Open rates'!X41*0.75</f>
        <v>64350</v>
      </c>
      <c r="Y41" s="19">
        <f>'BAR BB| Open rates'!Y41*0.75</f>
        <v>65850</v>
      </c>
      <c r="Z41" s="19">
        <f>'BAR BB| Open rates'!Z41*0.75</f>
        <v>64350</v>
      </c>
      <c r="AA41" s="19">
        <f>'BAR BB| Open rates'!AA41*0.75</f>
        <v>65850</v>
      </c>
      <c r="AB41" s="19">
        <f>'BAR BB| Open rates'!AB41*0.75</f>
        <v>64350</v>
      </c>
      <c r="AC41" s="19">
        <f>'BAR BB| Open rates'!AC41*0.75</f>
        <v>65850</v>
      </c>
      <c r="AD41" s="19">
        <f>'BAR BB| Open rates'!AD41*0.75</f>
        <v>61200</v>
      </c>
      <c r="AE41" s="19">
        <f>'BAR BB| Open rates'!AE41*0.75</f>
        <v>62850</v>
      </c>
      <c r="AF41" s="19">
        <f>'BAR BB| Open rates'!AF41*0.75</f>
        <v>61200</v>
      </c>
      <c r="AG41" s="19">
        <f>'BAR BB| Open rates'!AG41*0.75</f>
        <v>51600</v>
      </c>
      <c r="AH41" s="19">
        <f>'BAR BB| Open rates'!AH41*0.75</f>
        <v>51600</v>
      </c>
      <c r="AI41" s="19">
        <f>'BAR BB| Open rates'!AI41*0.75</f>
        <v>49950</v>
      </c>
      <c r="AJ41" s="19">
        <f>'BAR BB| Open rates'!AJ41*0.75</f>
        <v>51600</v>
      </c>
      <c r="AK41" s="19">
        <f>'BAR BB| Open rates'!AK41*0.75</f>
        <v>49950</v>
      </c>
      <c r="AL41" s="19">
        <f>'BAR BB| Open rates'!AL41*0.75</f>
        <v>51600</v>
      </c>
      <c r="AM41" s="19">
        <f>'BAR BB| Open rates'!AM41*0.75</f>
        <v>49950</v>
      </c>
      <c r="AN41" s="19">
        <f>'BAR BB| Open rates'!AN41*0.75</f>
        <v>51600</v>
      </c>
      <c r="AO41" s="19">
        <f>'BAR BB| Open rates'!AO41*0.75</f>
        <v>49950</v>
      </c>
    </row>
    <row r="42" spans="1:41" s="36" customFormat="1" ht="12" hidden="1" customHeight="1" x14ac:dyDescent="0.2">
      <c r="A42" s="237" t="s">
        <v>355</v>
      </c>
      <c r="B42" s="19">
        <f>'BAR BB| Open rates'!B42*0.75</f>
        <v>45375</v>
      </c>
      <c r="C42" s="19">
        <f>'BAR BB| Open rates'!C42*0.75</f>
        <v>44625</v>
      </c>
      <c r="D42" s="19">
        <f>'BAR BB| Open rates'!D42*0.75</f>
        <v>45375</v>
      </c>
      <c r="E42" s="19">
        <f>'BAR BB| Open rates'!E42*0.75</f>
        <v>44625</v>
      </c>
      <c r="F42" s="19">
        <f>'BAR BB| Open rates'!F42*0.75</f>
        <v>47400</v>
      </c>
      <c r="G42" s="19">
        <f>'BAR BB| Open rates'!G42*0.75</f>
        <v>45375</v>
      </c>
      <c r="H42" s="19">
        <f>'BAR BB| Open rates'!H42*0.75</f>
        <v>61425</v>
      </c>
      <c r="I42" s="19">
        <f>'BAR BB| Open rates'!I42*0.75</f>
        <v>66600</v>
      </c>
      <c r="J42" s="19">
        <f>'BAR BB| Open rates'!J42*0.75</f>
        <v>80925</v>
      </c>
      <c r="K42" s="19">
        <f>'BAR BB| Open rates'!K42*0.75</f>
        <v>63450</v>
      </c>
      <c r="L42" s="19">
        <f>'BAR BB| Open rates'!L42*0.75</f>
        <v>65100</v>
      </c>
      <c r="M42" s="19">
        <f>'BAR BB| Open rates'!M42*0.75</f>
        <v>63450</v>
      </c>
      <c r="N42" s="19">
        <f>'BAR BB| Open rates'!N42*0.75</f>
        <v>66600</v>
      </c>
      <c r="O42" s="19">
        <f>'BAR BB| Open rates'!O42*0.75</f>
        <v>68100</v>
      </c>
      <c r="P42" s="19">
        <f>'BAR BB| Open rates'!P42*0.75</f>
        <v>66600</v>
      </c>
      <c r="Q42" s="19">
        <f>'BAR BB| Open rates'!Q42*0.75</f>
        <v>68100</v>
      </c>
      <c r="R42" s="19">
        <f>'BAR BB| Open rates'!R42*0.75</f>
        <v>66600</v>
      </c>
      <c r="S42" s="19">
        <f>'BAR BB| Open rates'!S42*0.75</f>
        <v>68100</v>
      </c>
      <c r="T42" s="19">
        <f>'BAR BB| Open rates'!T42*0.75</f>
        <v>66600</v>
      </c>
      <c r="U42" s="19">
        <f>'BAR BB| Open rates'!U42*0.75</f>
        <v>68100</v>
      </c>
      <c r="V42" s="19">
        <f>'BAR BB| Open rates'!V42*0.75</f>
        <v>66600</v>
      </c>
      <c r="W42" s="19">
        <f>'BAR BB| Open rates'!W42*0.75</f>
        <v>68100</v>
      </c>
      <c r="X42" s="19">
        <f>'BAR BB| Open rates'!X42*0.75</f>
        <v>66600</v>
      </c>
      <c r="Y42" s="19">
        <f>'BAR BB| Open rates'!Y42*0.75</f>
        <v>68100</v>
      </c>
      <c r="Z42" s="19">
        <f>'BAR BB| Open rates'!Z42*0.75</f>
        <v>66600</v>
      </c>
      <c r="AA42" s="19">
        <f>'BAR BB| Open rates'!AA42*0.75</f>
        <v>68100</v>
      </c>
      <c r="AB42" s="19">
        <f>'BAR BB| Open rates'!AB42*0.75</f>
        <v>66600</v>
      </c>
      <c r="AC42" s="19">
        <f>'BAR BB| Open rates'!AC42*0.75</f>
        <v>68100</v>
      </c>
      <c r="AD42" s="19">
        <f>'BAR BB| Open rates'!AD42*0.75</f>
        <v>63450</v>
      </c>
      <c r="AE42" s="19">
        <f>'BAR BB| Open rates'!AE42*0.75</f>
        <v>65100</v>
      </c>
      <c r="AF42" s="19">
        <f>'BAR BB| Open rates'!AF42*0.75</f>
        <v>63450</v>
      </c>
      <c r="AG42" s="19">
        <f>'BAR BB| Open rates'!AG42*0.75</f>
        <v>53850</v>
      </c>
      <c r="AH42" s="19">
        <f>'BAR BB| Open rates'!AH42*0.75</f>
        <v>53850</v>
      </c>
      <c r="AI42" s="19">
        <f>'BAR BB| Open rates'!AI42*0.75</f>
        <v>52200</v>
      </c>
      <c r="AJ42" s="19">
        <f>'BAR BB| Open rates'!AJ42*0.75</f>
        <v>53850</v>
      </c>
      <c r="AK42" s="19">
        <f>'BAR BB| Open rates'!AK42*0.75</f>
        <v>52200</v>
      </c>
      <c r="AL42" s="19">
        <f>'BAR BB| Open rates'!AL42*0.75</f>
        <v>53850</v>
      </c>
      <c r="AM42" s="19">
        <f>'BAR BB| Open rates'!AM42*0.75</f>
        <v>52200</v>
      </c>
      <c r="AN42" s="19">
        <f>'BAR BB| Open rates'!AN42*0.75</f>
        <v>53850</v>
      </c>
      <c r="AO42" s="19">
        <f>'BAR BB| Open rates'!AO42*0.75</f>
        <v>52200</v>
      </c>
    </row>
    <row r="43" spans="1:41" s="36" customFormat="1" ht="12" hidden="1" customHeight="1" x14ac:dyDescent="0.2">
      <c r="A43" s="237" t="s">
        <v>356</v>
      </c>
      <c r="B43" s="19">
        <f>'BAR BB| Open rates'!B43*0.75</f>
        <v>47625</v>
      </c>
      <c r="C43" s="19">
        <f>'BAR BB| Open rates'!C43*0.75</f>
        <v>46875</v>
      </c>
      <c r="D43" s="19">
        <f>'BAR BB| Open rates'!D43*0.75</f>
        <v>47625</v>
      </c>
      <c r="E43" s="19">
        <f>'BAR BB| Open rates'!E43*0.75</f>
        <v>46875</v>
      </c>
      <c r="F43" s="19">
        <f>'BAR BB| Open rates'!F43*0.75</f>
        <v>49650</v>
      </c>
      <c r="G43" s="19">
        <f>'BAR BB| Open rates'!G43*0.75</f>
        <v>47625</v>
      </c>
      <c r="H43" s="19">
        <f>'BAR BB| Open rates'!H43*0.75</f>
        <v>63675</v>
      </c>
      <c r="I43" s="19">
        <f>'BAR BB| Open rates'!I43*0.75</f>
        <v>68850</v>
      </c>
      <c r="J43" s="19">
        <f>'BAR BB| Open rates'!J43*0.75</f>
        <v>83175</v>
      </c>
      <c r="K43" s="19">
        <f>'BAR BB| Open rates'!K43*0.75</f>
        <v>65700</v>
      </c>
      <c r="L43" s="19">
        <f>'BAR BB| Open rates'!L43*0.75</f>
        <v>67350</v>
      </c>
      <c r="M43" s="19">
        <f>'BAR BB| Open rates'!M43*0.75</f>
        <v>65700</v>
      </c>
      <c r="N43" s="19">
        <f>'BAR BB| Open rates'!N43*0.75</f>
        <v>68850</v>
      </c>
      <c r="O43" s="19">
        <f>'BAR BB| Open rates'!O43*0.75</f>
        <v>70350</v>
      </c>
      <c r="P43" s="19">
        <f>'BAR BB| Open rates'!P43*0.75</f>
        <v>68850</v>
      </c>
      <c r="Q43" s="19">
        <f>'BAR BB| Open rates'!Q43*0.75</f>
        <v>70350</v>
      </c>
      <c r="R43" s="19">
        <f>'BAR BB| Open rates'!R43*0.75</f>
        <v>68850</v>
      </c>
      <c r="S43" s="19">
        <f>'BAR BB| Open rates'!S43*0.75</f>
        <v>70350</v>
      </c>
      <c r="T43" s="19">
        <f>'BAR BB| Open rates'!T43*0.75</f>
        <v>68850</v>
      </c>
      <c r="U43" s="19">
        <f>'BAR BB| Open rates'!U43*0.75</f>
        <v>70350</v>
      </c>
      <c r="V43" s="19">
        <f>'BAR BB| Open rates'!V43*0.75</f>
        <v>68850</v>
      </c>
      <c r="W43" s="19">
        <f>'BAR BB| Open rates'!W43*0.75</f>
        <v>70350</v>
      </c>
      <c r="X43" s="19">
        <f>'BAR BB| Open rates'!X43*0.75</f>
        <v>68850</v>
      </c>
      <c r="Y43" s="19">
        <f>'BAR BB| Open rates'!Y43*0.75</f>
        <v>70350</v>
      </c>
      <c r="Z43" s="19">
        <f>'BAR BB| Open rates'!Z43*0.75</f>
        <v>68850</v>
      </c>
      <c r="AA43" s="19">
        <f>'BAR BB| Open rates'!AA43*0.75</f>
        <v>70350</v>
      </c>
      <c r="AB43" s="19">
        <f>'BAR BB| Open rates'!AB43*0.75</f>
        <v>68850</v>
      </c>
      <c r="AC43" s="19">
        <f>'BAR BB| Open rates'!AC43*0.75</f>
        <v>70350</v>
      </c>
      <c r="AD43" s="19">
        <f>'BAR BB| Open rates'!AD43*0.75</f>
        <v>65700</v>
      </c>
      <c r="AE43" s="19">
        <f>'BAR BB| Open rates'!AE43*0.75</f>
        <v>67350</v>
      </c>
      <c r="AF43" s="19">
        <f>'BAR BB| Open rates'!AF43*0.75</f>
        <v>65700</v>
      </c>
      <c r="AG43" s="19">
        <f>'BAR BB| Open rates'!AG43*0.75</f>
        <v>56100</v>
      </c>
      <c r="AH43" s="19">
        <f>'BAR BB| Open rates'!AH43*0.75</f>
        <v>56100</v>
      </c>
      <c r="AI43" s="19">
        <f>'BAR BB| Open rates'!AI43*0.75</f>
        <v>54450</v>
      </c>
      <c r="AJ43" s="19">
        <f>'BAR BB| Open rates'!AJ43*0.75</f>
        <v>56100</v>
      </c>
      <c r="AK43" s="19">
        <f>'BAR BB| Open rates'!AK43*0.75</f>
        <v>54450</v>
      </c>
      <c r="AL43" s="19">
        <f>'BAR BB| Open rates'!AL43*0.75</f>
        <v>56100</v>
      </c>
      <c r="AM43" s="19">
        <f>'BAR BB| Open rates'!AM43*0.75</f>
        <v>54450</v>
      </c>
      <c r="AN43" s="19">
        <f>'BAR BB| Open rates'!AN43*0.75</f>
        <v>56100</v>
      </c>
      <c r="AO43" s="19">
        <f>'BAR BB| Open rates'!AO43*0.75</f>
        <v>54450</v>
      </c>
    </row>
    <row r="44" spans="1:41" s="36" customFormat="1" ht="12" hidden="1" customHeight="1" x14ac:dyDescent="0.2">
      <c r="A44" s="237" t="s">
        <v>357</v>
      </c>
      <c r="B44" s="19">
        <f>'BAR BB| Open rates'!B44*0.75</f>
        <v>49875</v>
      </c>
      <c r="C44" s="19">
        <f>'BAR BB| Open rates'!C44*0.75</f>
        <v>49125</v>
      </c>
      <c r="D44" s="19">
        <f>'BAR BB| Open rates'!D44*0.75</f>
        <v>49875</v>
      </c>
      <c r="E44" s="19">
        <f>'BAR BB| Open rates'!E44*0.75</f>
        <v>49125</v>
      </c>
      <c r="F44" s="19">
        <f>'BAR BB| Open rates'!F44*0.75</f>
        <v>51900</v>
      </c>
      <c r="G44" s="19">
        <f>'BAR BB| Open rates'!G44*0.75</f>
        <v>49875</v>
      </c>
      <c r="H44" s="19">
        <f>'BAR BB| Open rates'!H44*0.75</f>
        <v>65925</v>
      </c>
      <c r="I44" s="19">
        <f>'BAR BB| Open rates'!I44*0.75</f>
        <v>71100</v>
      </c>
      <c r="J44" s="19">
        <f>'BAR BB| Open rates'!J44*0.75</f>
        <v>85425</v>
      </c>
      <c r="K44" s="19">
        <f>'BAR BB| Open rates'!K44*0.75</f>
        <v>67950</v>
      </c>
      <c r="L44" s="19">
        <f>'BAR BB| Open rates'!L44*0.75</f>
        <v>69600</v>
      </c>
      <c r="M44" s="19">
        <f>'BAR BB| Open rates'!M44*0.75</f>
        <v>67950</v>
      </c>
      <c r="N44" s="19">
        <f>'BAR BB| Open rates'!N44*0.75</f>
        <v>71100</v>
      </c>
      <c r="O44" s="19">
        <f>'BAR BB| Open rates'!O44*0.75</f>
        <v>72600</v>
      </c>
      <c r="P44" s="19">
        <f>'BAR BB| Open rates'!P44*0.75</f>
        <v>71100</v>
      </c>
      <c r="Q44" s="19">
        <f>'BAR BB| Open rates'!Q44*0.75</f>
        <v>72600</v>
      </c>
      <c r="R44" s="19">
        <f>'BAR BB| Open rates'!R44*0.75</f>
        <v>71100</v>
      </c>
      <c r="S44" s="19">
        <f>'BAR BB| Open rates'!S44*0.75</f>
        <v>72600</v>
      </c>
      <c r="T44" s="19">
        <f>'BAR BB| Open rates'!T44*0.75</f>
        <v>71100</v>
      </c>
      <c r="U44" s="19">
        <f>'BAR BB| Open rates'!U44*0.75</f>
        <v>72600</v>
      </c>
      <c r="V44" s="19">
        <f>'BAR BB| Open rates'!V44*0.75</f>
        <v>71100</v>
      </c>
      <c r="W44" s="19">
        <f>'BAR BB| Open rates'!W44*0.75</f>
        <v>72600</v>
      </c>
      <c r="X44" s="19">
        <f>'BAR BB| Open rates'!X44*0.75</f>
        <v>71100</v>
      </c>
      <c r="Y44" s="19">
        <f>'BAR BB| Open rates'!Y44*0.75</f>
        <v>72600</v>
      </c>
      <c r="Z44" s="19">
        <f>'BAR BB| Open rates'!Z44*0.75</f>
        <v>71100</v>
      </c>
      <c r="AA44" s="19">
        <f>'BAR BB| Open rates'!AA44*0.75</f>
        <v>72600</v>
      </c>
      <c r="AB44" s="19">
        <f>'BAR BB| Open rates'!AB44*0.75</f>
        <v>71100</v>
      </c>
      <c r="AC44" s="19">
        <f>'BAR BB| Open rates'!AC44*0.75</f>
        <v>72600</v>
      </c>
      <c r="AD44" s="19">
        <f>'BAR BB| Open rates'!AD44*0.75</f>
        <v>67950</v>
      </c>
      <c r="AE44" s="19">
        <f>'BAR BB| Open rates'!AE44*0.75</f>
        <v>69600</v>
      </c>
      <c r="AF44" s="19">
        <f>'BAR BB| Open rates'!AF44*0.75</f>
        <v>67950</v>
      </c>
      <c r="AG44" s="19">
        <f>'BAR BB| Open rates'!AG44*0.75</f>
        <v>58350</v>
      </c>
      <c r="AH44" s="19">
        <f>'BAR BB| Open rates'!AH44*0.75</f>
        <v>58350</v>
      </c>
      <c r="AI44" s="19">
        <f>'BAR BB| Open rates'!AI44*0.75</f>
        <v>56700</v>
      </c>
      <c r="AJ44" s="19">
        <f>'BAR BB| Open rates'!AJ44*0.75</f>
        <v>58350</v>
      </c>
      <c r="AK44" s="19">
        <f>'BAR BB| Open rates'!AK44*0.75</f>
        <v>56700</v>
      </c>
      <c r="AL44" s="19">
        <f>'BAR BB| Open rates'!AL44*0.75</f>
        <v>58350</v>
      </c>
      <c r="AM44" s="19">
        <f>'BAR BB| Open rates'!AM44*0.75</f>
        <v>56700</v>
      </c>
      <c r="AN44" s="19">
        <f>'BAR BB| Open rates'!AN44*0.75</f>
        <v>58350</v>
      </c>
      <c r="AO44" s="19">
        <f>'BAR BB| Open rates'!AO44*0.75</f>
        <v>56700</v>
      </c>
    </row>
    <row r="45" spans="1:41" s="36" customFormat="1" ht="12" hidden="1" customHeight="1" x14ac:dyDescent="0.2">
      <c r="A45" s="237" t="s">
        <v>358</v>
      </c>
      <c r="B45" s="19">
        <f>'BAR BB| Open rates'!B45*0.75</f>
        <v>52125</v>
      </c>
      <c r="C45" s="19">
        <f>'BAR BB| Open rates'!C45*0.75</f>
        <v>51375</v>
      </c>
      <c r="D45" s="19">
        <f>'BAR BB| Open rates'!D45*0.75</f>
        <v>52125</v>
      </c>
      <c r="E45" s="19">
        <f>'BAR BB| Open rates'!E45*0.75</f>
        <v>51375</v>
      </c>
      <c r="F45" s="19">
        <f>'BAR BB| Open rates'!F45*0.75</f>
        <v>54150</v>
      </c>
      <c r="G45" s="19">
        <f>'BAR BB| Open rates'!G45*0.75</f>
        <v>52125</v>
      </c>
      <c r="H45" s="19">
        <f>'BAR BB| Open rates'!H45*0.75</f>
        <v>68175</v>
      </c>
      <c r="I45" s="19">
        <f>'BAR BB| Open rates'!I45*0.75</f>
        <v>73350</v>
      </c>
      <c r="J45" s="19">
        <f>'BAR BB| Open rates'!J45*0.75</f>
        <v>87675</v>
      </c>
      <c r="K45" s="19">
        <f>'BAR BB| Open rates'!K45*0.75</f>
        <v>70200</v>
      </c>
      <c r="L45" s="19">
        <f>'BAR BB| Open rates'!L45*0.75</f>
        <v>71850</v>
      </c>
      <c r="M45" s="19">
        <f>'BAR BB| Open rates'!M45*0.75</f>
        <v>70200</v>
      </c>
      <c r="N45" s="19">
        <f>'BAR BB| Open rates'!N45*0.75</f>
        <v>73350</v>
      </c>
      <c r="O45" s="19">
        <f>'BAR BB| Open rates'!O45*0.75</f>
        <v>74850</v>
      </c>
      <c r="P45" s="19">
        <f>'BAR BB| Open rates'!P45*0.75</f>
        <v>73350</v>
      </c>
      <c r="Q45" s="19">
        <f>'BAR BB| Open rates'!Q45*0.75</f>
        <v>74850</v>
      </c>
      <c r="R45" s="19">
        <f>'BAR BB| Open rates'!R45*0.75</f>
        <v>73350</v>
      </c>
      <c r="S45" s="19">
        <f>'BAR BB| Open rates'!S45*0.75</f>
        <v>74850</v>
      </c>
      <c r="T45" s="19">
        <f>'BAR BB| Open rates'!T45*0.75</f>
        <v>73350</v>
      </c>
      <c r="U45" s="19">
        <f>'BAR BB| Open rates'!U45*0.75</f>
        <v>74850</v>
      </c>
      <c r="V45" s="19">
        <f>'BAR BB| Open rates'!V45*0.75</f>
        <v>73350</v>
      </c>
      <c r="W45" s="19">
        <f>'BAR BB| Open rates'!W45*0.75</f>
        <v>74850</v>
      </c>
      <c r="X45" s="19">
        <f>'BAR BB| Open rates'!X45*0.75</f>
        <v>73350</v>
      </c>
      <c r="Y45" s="19">
        <f>'BAR BB| Open rates'!Y45*0.75</f>
        <v>74850</v>
      </c>
      <c r="Z45" s="19">
        <f>'BAR BB| Open rates'!Z45*0.75</f>
        <v>73350</v>
      </c>
      <c r="AA45" s="19">
        <f>'BAR BB| Open rates'!AA45*0.75</f>
        <v>74850</v>
      </c>
      <c r="AB45" s="19">
        <f>'BAR BB| Open rates'!AB45*0.75</f>
        <v>73350</v>
      </c>
      <c r="AC45" s="19">
        <f>'BAR BB| Open rates'!AC45*0.75</f>
        <v>74850</v>
      </c>
      <c r="AD45" s="19">
        <f>'BAR BB| Open rates'!AD45*0.75</f>
        <v>70200</v>
      </c>
      <c r="AE45" s="19">
        <f>'BAR BB| Open rates'!AE45*0.75</f>
        <v>71850</v>
      </c>
      <c r="AF45" s="19">
        <f>'BAR BB| Open rates'!AF45*0.75</f>
        <v>70200</v>
      </c>
      <c r="AG45" s="19">
        <f>'BAR BB| Open rates'!AG45*0.75</f>
        <v>60600</v>
      </c>
      <c r="AH45" s="19">
        <f>'BAR BB| Open rates'!AH45*0.75</f>
        <v>60600</v>
      </c>
      <c r="AI45" s="19">
        <f>'BAR BB| Open rates'!AI45*0.75</f>
        <v>58950</v>
      </c>
      <c r="AJ45" s="19">
        <f>'BAR BB| Open rates'!AJ45*0.75</f>
        <v>60600</v>
      </c>
      <c r="AK45" s="19">
        <f>'BAR BB| Open rates'!AK45*0.75</f>
        <v>58950</v>
      </c>
      <c r="AL45" s="19">
        <f>'BAR BB| Open rates'!AL45*0.75</f>
        <v>60600</v>
      </c>
      <c r="AM45" s="19">
        <f>'BAR BB| Open rates'!AM45*0.75</f>
        <v>58950</v>
      </c>
      <c r="AN45" s="19">
        <f>'BAR BB| Open rates'!AN45*0.75</f>
        <v>60600</v>
      </c>
      <c r="AO45" s="19">
        <f>'BAR BB| Open rates'!AO45*0.75</f>
        <v>58950</v>
      </c>
    </row>
    <row r="46" spans="1:41" s="36" customFormat="1" ht="12" hidden="1" customHeight="1" x14ac:dyDescent="0.2">
      <c r="A46" s="237" t="s">
        <v>359</v>
      </c>
      <c r="B46" s="19">
        <f>'BAR BB| Open rates'!B46*0.75</f>
        <v>54375</v>
      </c>
      <c r="C46" s="19">
        <f>'BAR BB| Open rates'!C46*0.75</f>
        <v>53625</v>
      </c>
      <c r="D46" s="19">
        <f>'BAR BB| Open rates'!D46*0.75</f>
        <v>54375</v>
      </c>
      <c r="E46" s="19">
        <f>'BAR BB| Open rates'!E46*0.75</f>
        <v>53625</v>
      </c>
      <c r="F46" s="19">
        <f>'BAR BB| Open rates'!F46*0.75</f>
        <v>56400</v>
      </c>
      <c r="G46" s="19">
        <f>'BAR BB| Open rates'!G46*0.75</f>
        <v>54375</v>
      </c>
      <c r="H46" s="19">
        <f>'BAR BB| Open rates'!H46*0.75</f>
        <v>70425</v>
      </c>
      <c r="I46" s="19">
        <f>'BAR BB| Open rates'!I46*0.75</f>
        <v>75600</v>
      </c>
      <c r="J46" s="19">
        <f>'BAR BB| Open rates'!J46*0.75</f>
        <v>89925</v>
      </c>
      <c r="K46" s="19">
        <f>'BAR BB| Open rates'!K46*0.75</f>
        <v>72450</v>
      </c>
      <c r="L46" s="19">
        <f>'BAR BB| Open rates'!L46*0.75</f>
        <v>74100</v>
      </c>
      <c r="M46" s="19">
        <f>'BAR BB| Open rates'!M46*0.75</f>
        <v>72450</v>
      </c>
      <c r="N46" s="19">
        <f>'BAR BB| Open rates'!N46*0.75</f>
        <v>75600</v>
      </c>
      <c r="O46" s="19">
        <f>'BAR BB| Open rates'!O46*0.75</f>
        <v>77100</v>
      </c>
      <c r="P46" s="19">
        <f>'BAR BB| Open rates'!P46*0.75</f>
        <v>75600</v>
      </c>
      <c r="Q46" s="19">
        <f>'BAR BB| Open rates'!Q46*0.75</f>
        <v>77100</v>
      </c>
      <c r="R46" s="19">
        <f>'BAR BB| Open rates'!R46*0.75</f>
        <v>75600</v>
      </c>
      <c r="S46" s="19">
        <f>'BAR BB| Open rates'!S46*0.75</f>
        <v>77100</v>
      </c>
      <c r="T46" s="19">
        <f>'BAR BB| Open rates'!T46*0.75</f>
        <v>75600</v>
      </c>
      <c r="U46" s="19">
        <f>'BAR BB| Open rates'!U46*0.75</f>
        <v>77100</v>
      </c>
      <c r="V46" s="19">
        <f>'BAR BB| Open rates'!V46*0.75</f>
        <v>75600</v>
      </c>
      <c r="W46" s="19">
        <f>'BAR BB| Open rates'!W46*0.75</f>
        <v>77100</v>
      </c>
      <c r="X46" s="19">
        <f>'BAR BB| Open rates'!X46*0.75</f>
        <v>75600</v>
      </c>
      <c r="Y46" s="19">
        <f>'BAR BB| Open rates'!Y46*0.75</f>
        <v>77100</v>
      </c>
      <c r="Z46" s="19">
        <f>'BAR BB| Open rates'!Z46*0.75</f>
        <v>75600</v>
      </c>
      <c r="AA46" s="19">
        <f>'BAR BB| Open rates'!AA46*0.75</f>
        <v>77100</v>
      </c>
      <c r="AB46" s="19">
        <f>'BAR BB| Open rates'!AB46*0.75</f>
        <v>75600</v>
      </c>
      <c r="AC46" s="19">
        <f>'BAR BB| Open rates'!AC46*0.75</f>
        <v>77100</v>
      </c>
      <c r="AD46" s="19">
        <f>'BAR BB| Open rates'!AD46*0.75</f>
        <v>72450</v>
      </c>
      <c r="AE46" s="19">
        <f>'BAR BB| Open rates'!AE46*0.75</f>
        <v>74100</v>
      </c>
      <c r="AF46" s="19">
        <f>'BAR BB| Open rates'!AF46*0.75</f>
        <v>72450</v>
      </c>
      <c r="AG46" s="19">
        <f>'BAR BB| Open rates'!AG46*0.75</f>
        <v>62850</v>
      </c>
      <c r="AH46" s="19">
        <f>'BAR BB| Open rates'!AH46*0.75</f>
        <v>62850</v>
      </c>
      <c r="AI46" s="19">
        <f>'BAR BB| Open rates'!AI46*0.75</f>
        <v>61200</v>
      </c>
      <c r="AJ46" s="19">
        <f>'BAR BB| Open rates'!AJ46*0.75</f>
        <v>62850</v>
      </c>
      <c r="AK46" s="19">
        <f>'BAR BB| Open rates'!AK46*0.75</f>
        <v>61200</v>
      </c>
      <c r="AL46" s="19">
        <f>'BAR BB| Open rates'!AL46*0.75</f>
        <v>62850</v>
      </c>
      <c r="AM46" s="19">
        <f>'BAR BB| Open rates'!AM46*0.75</f>
        <v>61200</v>
      </c>
      <c r="AN46" s="19">
        <f>'BAR BB| Open rates'!AN46*0.75</f>
        <v>62850</v>
      </c>
      <c r="AO46" s="19">
        <f>'BAR BB| Open rates'!AO46*0.75</f>
        <v>61200</v>
      </c>
    </row>
    <row r="47" spans="1:41" s="36" customFormat="1" ht="12" hidden="1" customHeight="1" x14ac:dyDescent="0.2">
      <c r="A47" s="237" t="s">
        <v>360</v>
      </c>
      <c r="B47" s="19">
        <f>'BAR BB| Open rates'!B47*0.75</f>
        <v>56625</v>
      </c>
      <c r="C47" s="19">
        <f>'BAR BB| Open rates'!C47*0.75</f>
        <v>55875</v>
      </c>
      <c r="D47" s="19">
        <f>'BAR BB| Open rates'!D47*0.75</f>
        <v>56625</v>
      </c>
      <c r="E47" s="19">
        <f>'BAR BB| Open rates'!E47*0.75</f>
        <v>55875</v>
      </c>
      <c r="F47" s="19">
        <f>'BAR BB| Open rates'!F47*0.75</f>
        <v>58650</v>
      </c>
      <c r="G47" s="19">
        <f>'BAR BB| Open rates'!G47*0.75</f>
        <v>56625</v>
      </c>
      <c r="H47" s="19">
        <f>'BAR BB| Open rates'!H47*0.75</f>
        <v>72675</v>
      </c>
      <c r="I47" s="19">
        <f>'BAR BB| Open rates'!I47*0.75</f>
        <v>77850</v>
      </c>
      <c r="J47" s="19">
        <f>'BAR BB| Open rates'!J47*0.75</f>
        <v>92175</v>
      </c>
      <c r="K47" s="19">
        <f>'BAR BB| Open rates'!K47*0.75</f>
        <v>74700</v>
      </c>
      <c r="L47" s="19">
        <f>'BAR BB| Open rates'!L47*0.75</f>
        <v>76350</v>
      </c>
      <c r="M47" s="19">
        <f>'BAR BB| Open rates'!M47*0.75</f>
        <v>74700</v>
      </c>
      <c r="N47" s="19">
        <f>'BAR BB| Open rates'!N47*0.75</f>
        <v>77850</v>
      </c>
      <c r="O47" s="19">
        <f>'BAR BB| Open rates'!O47*0.75</f>
        <v>79350</v>
      </c>
      <c r="P47" s="19">
        <f>'BAR BB| Open rates'!P47*0.75</f>
        <v>77850</v>
      </c>
      <c r="Q47" s="19">
        <f>'BAR BB| Open rates'!Q47*0.75</f>
        <v>79350</v>
      </c>
      <c r="R47" s="19">
        <f>'BAR BB| Open rates'!R47*0.75</f>
        <v>77850</v>
      </c>
      <c r="S47" s="19">
        <f>'BAR BB| Open rates'!S47*0.75</f>
        <v>79350</v>
      </c>
      <c r="T47" s="19">
        <f>'BAR BB| Open rates'!T47*0.75</f>
        <v>77850</v>
      </c>
      <c r="U47" s="19">
        <f>'BAR BB| Open rates'!U47*0.75</f>
        <v>79350</v>
      </c>
      <c r="V47" s="19">
        <f>'BAR BB| Open rates'!V47*0.75</f>
        <v>77850</v>
      </c>
      <c r="W47" s="19">
        <f>'BAR BB| Open rates'!W47*0.75</f>
        <v>79350</v>
      </c>
      <c r="X47" s="19">
        <f>'BAR BB| Open rates'!X47*0.75</f>
        <v>77850</v>
      </c>
      <c r="Y47" s="19">
        <f>'BAR BB| Open rates'!Y47*0.75</f>
        <v>79350</v>
      </c>
      <c r="Z47" s="19">
        <f>'BAR BB| Open rates'!Z47*0.75</f>
        <v>77850</v>
      </c>
      <c r="AA47" s="19">
        <f>'BAR BB| Open rates'!AA47*0.75</f>
        <v>79350</v>
      </c>
      <c r="AB47" s="19">
        <f>'BAR BB| Open rates'!AB47*0.75</f>
        <v>77850</v>
      </c>
      <c r="AC47" s="19">
        <f>'BAR BB| Open rates'!AC47*0.75</f>
        <v>79350</v>
      </c>
      <c r="AD47" s="19">
        <f>'BAR BB| Open rates'!AD47*0.75</f>
        <v>74700</v>
      </c>
      <c r="AE47" s="19">
        <f>'BAR BB| Open rates'!AE47*0.75</f>
        <v>76350</v>
      </c>
      <c r="AF47" s="19">
        <f>'BAR BB| Open rates'!AF47*0.75</f>
        <v>74700</v>
      </c>
      <c r="AG47" s="19">
        <f>'BAR BB| Open rates'!AG47*0.75</f>
        <v>65100</v>
      </c>
      <c r="AH47" s="19">
        <f>'BAR BB| Open rates'!AH47*0.75</f>
        <v>65100</v>
      </c>
      <c r="AI47" s="19">
        <f>'BAR BB| Open rates'!AI47*0.75</f>
        <v>63450</v>
      </c>
      <c r="AJ47" s="19">
        <f>'BAR BB| Open rates'!AJ47*0.75</f>
        <v>65100</v>
      </c>
      <c r="AK47" s="19">
        <f>'BAR BB| Open rates'!AK47*0.75</f>
        <v>63450</v>
      </c>
      <c r="AL47" s="19">
        <f>'BAR BB| Open rates'!AL47*0.75</f>
        <v>65100</v>
      </c>
      <c r="AM47" s="19">
        <f>'BAR BB| Open rates'!AM47*0.75</f>
        <v>63450</v>
      </c>
      <c r="AN47" s="19">
        <f>'BAR BB| Open rates'!AN47*0.75</f>
        <v>65100</v>
      </c>
      <c r="AO47" s="19">
        <f>'BAR BB| Open rates'!AO47*0.75</f>
        <v>63450</v>
      </c>
    </row>
    <row r="48" spans="1:41" s="36" customFormat="1" ht="12" hidden="1" customHeight="1" x14ac:dyDescent="0.2">
      <c r="A48" s="237" t="s">
        <v>361</v>
      </c>
      <c r="B48" s="19">
        <f>'BAR BB| Open rates'!B48*0.75</f>
        <v>58875</v>
      </c>
      <c r="C48" s="19">
        <f>'BAR BB| Open rates'!C48*0.75</f>
        <v>58125</v>
      </c>
      <c r="D48" s="19">
        <f>'BAR BB| Open rates'!D48*0.75</f>
        <v>58875</v>
      </c>
      <c r="E48" s="19">
        <f>'BAR BB| Open rates'!E48*0.75</f>
        <v>58125</v>
      </c>
      <c r="F48" s="19">
        <f>'BAR BB| Open rates'!F48*0.75</f>
        <v>60900</v>
      </c>
      <c r="G48" s="19">
        <f>'BAR BB| Open rates'!G48*0.75</f>
        <v>58875</v>
      </c>
      <c r="H48" s="19">
        <f>'BAR BB| Open rates'!H48*0.75</f>
        <v>74925</v>
      </c>
      <c r="I48" s="19">
        <f>'BAR BB| Open rates'!I48*0.75</f>
        <v>80100</v>
      </c>
      <c r="J48" s="19">
        <f>'BAR BB| Open rates'!J48*0.75</f>
        <v>94425</v>
      </c>
      <c r="K48" s="19">
        <f>'BAR BB| Open rates'!K48*0.75</f>
        <v>76950</v>
      </c>
      <c r="L48" s="19">
        <f>'BAR BB| Open rates'!L48*0.75</f>
        <v>78600</v>
      </c>
      <c r="M48" s="19">
        <f>'BAR BB| Open rates'!M48*0.75</f>
        <v>76950</v>
      </c>
      <c r="N48" s="19">
        <f>'BAR BB| Open rates'!N48*0.75</f>
        <v>80100</v>
      </c>
      <c r="O48" s="19">
        <f>'BAR BB| Open rates'!O48*0.75</f>
        <v>81600</v>
      </c>
      <c r="P48" s="19">
        <f>'BAR BB| Open rates'!P48*0.75</f>
        <v>80100</v>
      </c>
      <c r="Q48" s="19">
        <f>'BAR BB| Open rates'!Q48*0.75</f>
        <v>81600</v>
      </c>
      <c r="R48" s="19">
        <f>'BAR BB| Open rates'!R48*0.75</f>
        <v>80100</v>
      </c>
      <c r="S48" s="19">
        <f>'BAR BB| Open rates'!S48*0.75</f>
        <v>81600</v>
      </c>
      <c r="T48" s="19">
        <f>'BAR BB| Open rates'!T48*0.75</f>
        <v>80100</v>
      </c>
      <c r="U48" s="19">
        <f>'BAR BB| Open rates'!U48*0.75</f>
        <v>81600</v>
      </c>
      <c r="V48" s="19">
        <f>'BAR BB| Open rates'!V48*0.75</f>
        <v>80100</v>
      </c>
      <c r="W48" s="19">
        <f>'BAR BB| Open rates'!W48*0.75</f>
        <v>81600</v>
      </c>
      <c r="X48" s="19">
        <f>'BAR BB| Open rates'!X48*0.75</f>
        <v>80100</v>
      </c>
      <c r="Y48" s="19">
        <f>'BAR BB| Open rates'!Y48*0.75</f>
        <v>81600</v>
      </c>
      <c r="Z48" s="19">
        <f>'BAR BB| Open rates'!Z48*0.75</f>
        <v>80100</v>
      </c>
      <c r="AA48" s="19">
        <f>'BAR BB| Open rates'!AA48*0.75</f>
        <v>81600</v>
      </c>
      <c r="AB48" s="19">
        <f>'BAR BB| Open rates'!AB48*0.75</f>
        <v>80100</v>
      </c>
      <c r="AC48" s="19">
        <f>'BAR BB| Open rates'!AC48*0.75</f>
        <v>81600</v>
      </c>
      <c r="AD48" s="19">
        <f>'BAR BB| Open rates'!AD48*0.75</f>
        <v>76950</v>
      </c>
      <c r="AE48" s="19">
        <f>'BAR BB| Open rates'!AE48*0.75</f>
        <v>78600</v>
      </c>
      <c r="AF48" s="19">
        <f>'BAR BB| Open rates'!AF48*0.75</f>
        <v>76950</v>
      </c>
      <c r="AG48" s="19">
        <f>'BAR BB| Open rates'!AG48*0.75</f>
        <v>67350</v>
      </c>
      <c r="AH48" s="19">
        <f>'BAR BB| Open rates'!AH48*0.75</f>
        <v>67350</v>
      </c>
      <c r="AI48" s="19">
        <f>'BAR BB| Open rates'!AI48*0.75</f>
        <v>65700</v>
      </c>
      <c r="AJ48" s="19">
        <f>'BAR BB| Open rates'!AJ48*0.75</f>
        <v>67350</v>
      </c>
      <c r="AK48" s="19">
        <f>'BAR BB| Open rates'!AK48*0.75</f>
        <v>65700</v>
      </c>
      <c r="AL48" s="19">
        <f>'BAR BB| Open rates'!AL48*0.75</f>
        <v>67350</v>
      </c>
      <c r="AM48" s="19">
        <f>'BAR BB| Open rates'!AM48*0.75</f>
        <v>65700</v>
      </c>
      <c r="AN48" s="19">
        <f>'BAR BB| Open rates'!AN48*0.75</f>
        <v>67350</v>
      </c>
      <c r="AO48" s="19">
        <f>'BAR BB| Open rates'!AO48*0.75</f>
        <v>65700</v>
      </c>
    </row>
    <row r="49" spans="1:41" s="36" customFormat="1" ht="12" customHeight="1" x14ac:dyDescent="0.2">
      <c r="A49" s="236" t="s">
        <v>72</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row>
    <row r="50" spans="1:41" s="36" customFormat="1" ht="12" customHeight="1" x14ac:dyDescent="0.2">
      <c r="A50" s="237">
        <v>1</v>
      </c>
      <c r="B50" s="19">
        <f>'BAR BB| Open rates'!B50*0.75</f>
        <v>67500</v>
      </c>
      <c r="C50" s="19">
        <f>'BAR BB| Open rates'!C50*0.75</f>
        <v>67500</v>
      </c>
      <c r="D50" s="19">
        <f>'BAR BB| Open rates'!D50*0.75</f>
        <v>67500</v>
      </c>
      <c r="E50" s="19">
        <f>'BAR BB| Open rates'!E50*0.75</f>
        <v>67500</v>
      </c>
      <c r="F50" s="19">
        <f>'BAR BB| Open rates'!F50*0.75</f>
        <v>67500</v>
      </c>
      <c r="G50" s="19">
        <f>'BAR BB| Open rates'!G50*0.75</f>
        <v>67500</v>
      </c>
      <c r="H50" s="19">
        <f>'BAR BB| Open rates'!H50*0.75</f>
        <v>67500</v>
      </c>
      <c r="I50" s="19">
        <f>'BAR BB| Open rates'!I50*0.75</f>
        <v>67500</v>
      </c>
      <c r="J50" s="19">
        <f>'BAR BB| Open rates'!J50*0.75</f>
        <v>67500</v>
      </c>
      <c r="K50" s="19">
        <f>'BAR BB| Open rates'!K50*0.75</f>
        <v>67500</v>
      </c>
      <c r="L50" s="19">
        <f>'BAR BB| Open rates'!L50*0.75</f>
        <v>67500</v>
      </c>
      <c r="M50" s="19">
        <f>'BAR BB| Open rates'!M50*0.75</f>
        <v>67500</v>
      </c>
      <c r="N50" s="19">
        <f>'BAR BB| Open rates'!N50*0.75</f>
        <v>67500</v>
      </c>
      <c r="O50" s="19">
        <f>'BAR BB| Open rates'!O50*0.75</f>
        <v>67500</v>
      </c>
      <c r="P50" s="19">
        <f>'BAR BB| Open rates'!P50*0.75</f>
        <v>67500</v>
      </c>
      <c r="Q50" s="19">
        <f>'BAR BB| Open rates'!Q50*0.75</f>
        <v>67500</v>
      </c>
      <c r="R50" s="19">
        <f>'BAR BB| Open rates'!R50*0.75</f>
        <v>67500</v>
      </c>
      <c r="S50" s="19">
        <f>'BAR BB| Open rates'!S50*0.75</f>
        <v>67500</v>
      </c>
      <c r="T50" s="19">
        <f>'BAR BB| Open rates'!T50*0.75</f>
        <v>67500</v>
      </c>
      <c r="U50" s="19">
        <f>'BAR BB| Open rates'!U50*0.75</f>
        <v>67500</v>
      </c>
      <c r="V50" s="19">
        <f>'BAR BB| Open rates'!V50*0.75</f>
        <v>67500</v>
      </c>
      <c r="W50" s="19">
        <f>'BAR BB| Open rates'!W50*0.75</f>
        <v>67500</v>
      </c>
      <c r="X50" s="19">
        <f>'BAR BB| Open rates'!X50*0.75</f>
        <v>67500</v>
      </c>
      <c r="Y50" s="19">
        <f>'BAR BB| Open rates'!Y50*0.75</f>
        <v>67500</v>
      </c>
      <c r="Z50" s="19">
        <f>'BAR BB| Open rates'!Z50*0.75</f>
        <v>67500</v>
      </c>
      <c r="AA50" s="19">
        <f>'BAR BB| Open rates'!AA50*0.75</f>
        <v>67500</v>
      </c>
      <c r="AB50" s="19">
        <f>'BAR BB| Open rates'!AB50*0.75</f>
        <v>67500</v>
      </c>
      <c r="AC50" s="19">
        <f>'BAR BB| Open rates'!AC50*0.75</f>
        <v>67500</v>
      </c>
      <c r="AD50" s="19">
        <f>'BAR BB| Open rates'!AD50*0.75</f>
        <v>67500</v>
      </c>
      <c r="AE50" s="19">
        <f>'BAR BB| Open rates'!AE50*0.75</f>
        <v>67500</v>
      </c>
      <c r="AF50" s="19">
        <f>'BAR BB| Open rates'!AF50*0.75</f>
        <v>67500</v>
      </c>
      <c r="AG50" s="19">
        <f>'BAR BB| Open rates'!AG50*0.75</f>
        <v>67500</v>
      </c>
      <c r="AH50" s="19">
        <f>'BAR BB| Open rates'!AH50*0.75</f>
        <v>67500</v>
      </c>
      <c r="AI50" s="19">
        <f>'BAR BB| Open rates'!AI50*0.75</f>
        <v>67500</v>
      </c>
      <c r="AJ50" s="19">
        <f>'BAR BB| Open rates'!AJ50*0.75</f>
        <v>67500</v>
      </c>
      <c r="AK50" s="19">
        <f>'BAR BB| Open rates'!AK50*0.75</f>
        <v>67500</v>
      </c>
      <c r="AL50" s="19">
        <f>'BAR BB| Open rates'!AL50*0.75</f>
        <v>67500</v>
      </c>
      <c r="AM50" s="19">
        <f>'BAR BB| Open rates'!AM50*0.75</f>
        <v>67500</v>
      </c>
      <c r="AN50" s="19">
        <f>'BAR BB| Open rates'!AN50*0.75</f>
        <v>67500</v>
      </c>
      <c r="AO50" s="19">
        <f>'BAR BB| Open rates'!AO50*0.75</f>
        <v>67500</v>
      </c>
    </row>
    <row r="51" spans="1:41" s="36" customFormat="1" ht="12" customHeight="1" x14ac:dyDescent="0.2">
      <c r="A51" s="237">
        <v>2</v>
      </c>
      <c r="B51" s="19">
        <f>'BAR BB| Open rates'!B51*0.75</f>
        <v>69750</v>
      </c>
      <c r="C51" s="19">
        <f>'BAR BB| Open rates'!C51*0.75</f>
        <v>69750</v>
      </c>
      <c r="D51" s="19">
        <f>'BAR BB| Open rates'!D51*0.75</f>
        <v>69750</v>
      </c>
      <c r="E51" s="19">
        <f>'BAR BB| Open rates'!E51*0.75</f>
        <v>69750</v>
      </c>
      <c r="F51" s="19">
        <f>'BAR BB| Open rates'!F51*0.75</f>
        <v>69750</v>
      </c>
      <c r="G51" s="19">
        <f>'BAR BB| Open rates'!G51*0.75</f>
        <v>69750</v>
      </c>
      <c r="H51" s="19">
        <f>'BAR BB| Open rates'!H51*0.75</f>
        <v>69750</v>
      </c>
      <c r="I51" s="19">
        <f>'BAR BB| Open rates'!I51*0.75</f>
        <v>69750</v>
      </c>
      <c r="J51" s="19">
        <f>'BAR BB| Open rates'!J51*0.75</f>
        <v>69750</v>
      </c>
      <c r="K51" s="19">
        <f>'BAR BB| Open rates'!K51*0.75</f>
        <v>69750</v>
      </c>
      <c r="L51" s="19">
        <f>'BAR BB| Open rates'!L51*0.75</f>
        <v>69750</v>
      </c>
      <c r="M51" s="19">
        <f>'BAR BB| Open rates'!M51*0.75</f>
        <v>69750</v>
      </c>
      <c r="N51" s="19">
        <f>'BAR BB| Open rates'!N51*0.75</f>
        <v>69750</v>
      </c>
      <c r="O51" s="19">
        <f>'BAR BB| Open rates'!O51*0.75</f>
        <v>69750</v>
      </c>
      <c r="P51" s="19">
        <f>'BAR BB| Open rates'!P51*0.75</f>
        <v>69750</v>
      </c>
      <c r="Q51" s="19">
        <f>'BAR BB| Open rates'!Q51*0.75</f>
        <v>69750</v>
      </c>
      <c r="R51" s="19">
        <f>'BAR BB| Open rates'!R51*0.75</f>
        <v>69750</v>
      </c>
      <c r="S51" s="19">
        <f>'BAR BB| Open rates'!S51*0.75</f>
        <v>69750</v>
      </c>
      <c r="T51" s="19">
        <f>'BAR BB| Open rates'!T51*0.75</f>
        <v>69750</v>
      </c>
      <c r="U51" s="19">
        <f>'BAR BB| Open rates'!U51*0.75</f>
        <v>69750</v>
      </c>
      <c r="V51" s="19">
        <f>'BAR BB| Open rates'!V51*0.75</f>
        <v>69750</v>
      </c>
      <c r="W51" s="19">
        <f>'BAR BB| Open rates'!W51*0.75</f>
        <v>69750</v>
      </c>
      <c r="X51" s="19">
        <f>'BAR BB| Open rates'!X51*0.75</f>
        <v>69750</v>
      </c>
      <c r="Y51" s="19">
        <f>'BAR BB| Open rates'!Y51*0.75</f>
        <v>69750</v>
      </c>
      <c r="Z51" s="19">
        <f>'BAR BB| Open rates'!Z51*0.75</f>
        <v>69750</v>
      </c>
      <c r="AA51" s="19">
        <f>'BAR BB| Open rates'!AA51*0.75</f>
        <v>69750</v>
      </c>
      <c r="AB51" s="19">
        <f>'BAR BB| Open rates'!AB51*0.75</f>
        <v>69750</v>
      </c>
      <c r="AC51" s="19">
        <f>'BAR BB| Open rates'!AC51*0.75</f>
        <v>69750</v>
      </c>
      <c r="AD51" s="19">
        <f>'BAR BB| Open rates'!AD51*0.75</f>
        <v>69750</v>
      </c>
      <c r="AE51" s="19">
        <f>'BAR BB| Open rates'!AE51*0.75</f>
        <v>69750</v>
      </c>
      <c r="AF51" s="19">
        <f>'BAR BB| Open rates'!AF51*0.75</f>
        <v>69750</v>
      </c>
      <c r="AG51" s="19">
        <f>'BAR BB| Open rates'!AG51*0.75</f>
        <v>69750</v>
      </c>
      <c r="AH51" s="19">
        <f>'BAR BB| Open rates'!AH51*0.75</f>
        <v>69750</v>
      </c>
      <c r="AI51" s="19">
        <f>'BAR BB| Open rates'!AI51*0.75</f>
        <v>69750</v>
      </c>
      <c r="AJ51" s="19">
        <f>'BAR BB| Open rates'!AJ51*0.75</f>
        <v>69750</v>
      </c>
      <c r="AK51" s="19">
        <f>'BAR BB| Open rates'!AK51*0.75</f>
        <v>69750</v>
      </c>
      <c r="AL51" s="19">
        <f>'BAR BB| Open rates'!AL51*0.75</f>
        <v>69750</v>
      </c>
      <c r="AM51" s="19">
        <f>'BAR BB| Open rates'!AM51*0.75</f>
        <v>69750</v>
      </c>
      <c r="AN51" s="19">
        <f>'BAR BB| Open rates'!AN51*0.75</f>
        <v>69750</v>
      </c>
      <c r="AO51" s="19">
        <f>'BAR BB| Open rates'!AO51*0.75</f>
        <v>69750</v>
      </c>
    </row>
    <row r="52" spans="1:41" s="36" customFormat="1" ht="12" customHeight="1" x14ac:dyDescent="0.2">
      <c r="A52" s="236" t="s">
        <v>184</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row>
    <row r="53" spans="1:41" s="36" customFormat="1" ht="12" customHeight="1" x14ac:dyDescent="0.2">
      <c r="A53" s="237">
        <v>1</v>
      </c>
      <c r="B53" s="19">
        <f>'BAR BB| Open rates'!B53*0.75</f>
        <v>60000</v>
      </c>
      <c r="C53" s="19">
        <f>'BAR BB| Open rates'!C53*0.75</f>
        <v>60000</v>
      </c>
      <c r="D53" s="19">
        <f>'BAR BB| Open rates'!D53*0.75</f>
        <v>60000</v>
      </c>
      <c r="E53" s="19">
        <f>'BAR BB| Open rates'!E53*0.75</f>
        <v>60000</v>
      </c>
      <c r="F53" s="19">
        <f>'BAR BB| Open rates'!F53*0.75</f>
        <v>60000</v>
      </c>
      <c r="G53" s="19">
        <f>'BAR BB| Open rates'!G53*0.75</f>
        <v>60000</v>
      </c>
      <c r="H53" s="19">
        <f>'BAR BB| Open rates'!H53*0.75</f>
        <v>75000</v>
      </c>
      <c r="I53" s="19">
        <f>'BAR BB| Open rates'!I53*0.75</f>
        <v>75000</v>
      </c>
      <c r="J53" s="19">
        <f>'BAR BB| Open rates'!J53*0.75</f>
        <v>75000</v>
      </c>
      <c r="K53" s="19">
        <f>'BAR BB| Open rates'!K53*0.75</f>
        <v>75000</v>
      </c>
      <c r="L53" s="19">
        <f>'BAR BB| Open rates'!L53*0.75</f>
        <v>75000</v>
      </c>
      <c r="M53" s="19">
        <f>'BAR BB| Open rates'!M53*0.75</f>
        <v>75000</v>
      </c>
      <c r="N53" s="19">
        <f>'BAR BB| Open rates'!N53*0.75</f>
        <v>75000</v>
      </c>
      <c r="O53" s="19">
        <f>'BAR BB| Open rates'!O53*0.75</f>
        <v>75000</v>
      </c>
      <c r="P53" s="19">
        <f>'BAR BB| Open rates'!P53*0.75</f>
        <v>75000</v>
      </c>
      <c r="Q53" s="19">
        <f>'BAR BB| Open rates'!Q53*0.75</f>
        <v>75000</v>
      </c>
      <c r="R53" s="19">
        <f>'BAR BB| Open rates'!R53*0.75</f>
        <v>75000</v>
      </c>
      <c r="S53" s="19">
        <f>'BAR BB| Open rates'!S53*0.75</f>
        <v>75000</v>
      </c>
      <c r="T53" s="19">
        <f>'BAR BB| Open rates'!T53*0.75</f>
        <v>75000</v>
      </c>
      <c r="U53" s="19">
        <f>'BAR BB| Open rates'!U53*0.75</f>
        <v>75000</v>
      </c>
      <c r="V53" s="19">
        <f>'BAR BB| Open rates'!V53*0.75</f>
        <v>75000</v>
      </c>
      <c r="W53" s="19">
        <f>'BAR BB| Open rates'!W53*0.75</f>
        <v>75000</v>
      </c>
      <c r="X53" s="19">
        <f>'BAR BB| Open rates'!X53*0.75</f>
        <v>75000</v>
      </c>
      <c r="Y53" s="19">
        <f>'BAR BB| Open rates'!Y53*0.75</f>
        <v>75000</v>
      </c>
      <c r="Z53" s="19">
        <f>'BAR BB| Open rates'!Z53*0.75</f>
        <v>75000</v>
      </c>
      <c r="AA53" s="19">
        <f>'BAR BB| Open rates'!AA53*0.75</f>
        <v>75000</v>
      </c>
      <c r="AB53" s="19">
        <f>'BAR BB| Open rates'!AB53*0.75</f>
        <v>75000</v>
      </c>
      <c r="AC53" s="19">
        <f>'BAR BB| Open rates'!AC53*0.75</f>
        <v>75000</v>
      </c>
      <c r="AD53" s="19">
        <f>'BAR BB| Open rates'!AD53*0.75</f>
        <v>75000</v>
      </c>
      <c r="AE53" s="19">
        <f>'BAR BB| Open rates'!AE53*0.75</f>
        <v>75000</v>
      </c>
      <c r="AF53" s="19">
        <f>'BAR BB| Open rates'!AF53*0.75</f>
        <v>75000</v>
      </c>
      <c r="AG53" s="19">
        <f>'BAR BB| Open rates'!AG53*0.75</f>
        <v>60000</v>
      </c>
      <c r="AH53" s="19">
        <f>'BAR BB| Open rates'!AH53*0.75</f>
        <v>60000</v>
      </c>
      <c r="AI53" s="19">
        <f>'BAR BB| Open rates'!AI53*0.75</f>
        <v>60000</v>
      </c>
      <c r="AJ53" s="19">
        <f>'BAR BB| Open rates'!AJ53*0.75</f>
        <v>60000</v>
      </c>
      <c r="AK53" s="19">
        <f>'BAR BB| Open rates'!AK53*0.75</f>
        <v>60000</v>
      </c>
      <c r="AL53" s="19">
        <f>'BAR BB| Open rates'!AL53*0.75</f>
        <v>60000</v>
      </c>
      <c r="AM53" s="19">
        <f>'BAR BB| Open rates'!AM53*0.75</f>
        <v>60000</v>
      </c>
      <c r="AN53" s="19">
        <f>'BAR BB| Open rates'!AN53*0.75</f>
        <v>60000</v>
      </c>
      <c r="AO53" s="19">
        <f>'BAR BB| Open rates'!AO53*0.75</f>
        <v>60000</v>
      </c>
    </row>
    <row r="54" spans="1:41" s="36" customFormat="1" ht="12" customHeight="1" x14ac:dyDescent="0.2">
      <c r="A54" s="237">
        <v>2</v>
      </c>
      <c r="B54" s="19">
        <f>'BAR BB| Open rates'!B54*0.75</f>
        <v>62250</v>
      </c>
      <c r="C54" s="19">
        <f>'BAR BB| Open rates'!C54*0.75</f>
        <v>62250</v>
      </c>
      <c r="D54" s="19">
        <f>'BAR BB| Open rates'!D54*0.75</f>
        <v>62250</v>
      </c>
      <c r="E54" s="19">
        <f>'BAR BB| Open rates'!E54*0.75</f>
        <v>62250</v>
      </c>
      <c r="F54" s="19">
        <f>'BAR BB| Open rates'!F54*0.75</f>
        <v>62250</v>
      </c>
      <c r="G54" s="19">
        <f>'BAR BB| Open rates'!G54*0.75</f>
        <v>62250</v>
      </c>
      <c r="H54" s="19">
        <f>'BAR BB| Open rates'!H54*0.75</f>
        <v>77250</v>
      </c>
      <c r="I54" s="19">
        <f>'BAR BB| Open rates'!I54*0.75</f>
        <v>77250</v>
      </c>
      <c r="J54" s="19">
        <f>'BAR BB| Open rates'!J54*0.75</f>
        <v>77250</v>
      </c>
      <c r="K54" s="19">
        <f>'BAR BB| Open rates'!K54*0.75</f>
        <v>77250</v>
      </c>
      <c r="L54" s="19">
        <f>'BAR BB| Open rates'!L54*0.75</f>
        <v>77250</v>
      </c>
      <c r="M54" s="19">
        <f>'BAR BB| Open rates'!M54*0.75</f>
        <v>77250</v>
      </c>
      <c r="N54" s="19">
        <f>'BAR BB| Open rates'!N54*0.75</f>
        <v>77250</v>
      </c>
      <c r="O54" s="19">
        <f>'BAR BB| Open rates'!O54*0.75</f>
        <v>77250</v>
      </c>
      <c r="P54" s="19">
        <f>'BAR BB| Open rates'!P54*0.75</f>
        <v>77250</v>
      </c>
      <c r="Q54" s="19">
        <f>'BAR BB| Open rates'!Q54*0.75</f>
        <v>77250</v>
      </c>
      <c r="R54" s="19">
        <f>'BAR BB| Open rates'!R54*0.75</f>
        <v>77250</v>
      </c>
      <c r="S54" s="19">
        <f>'BAR BB| Open rates'!S54*0.75</f>
        <v>77250</v>
      </c>
      <c r="T54" s="19">
        <f>'BAR BB| Open rates'!T54*0.75</f>
        <v>77250</v>
      </c>
      <c r="U54" s="19">
        <f>'BAR BB| Open rates'!U54*0.75</f>
        <v>77250</v>
      </c>
      <c r="V54" s="19">
        <f>'BAR BB| Open rates'!V54*0.75</f>
        <v>77250</v>
      </c>
      <c r="W54" s="19">
        <f>'BAR BB| Open rates'!W54*0.75</f>
        <v>77250</v>
      </c>
      <c r="X54" s="19">
        <f>'BAR BB| Open rates'!X54*0.75</f>
        <v>77250</v>
      </c>
      <c r="Y54" s="19">
        <f>'BAR BB| Open rates'!Y54*0.75</f>
        <v>77250</v>
      </c>
      <c r="Z54" s="19">
        <f>'BAR BB| Open rates'!Z54*0.75</f>
        <v>77250</v>
      </c>
      <c r="AA54" s="19">
        <f>'BAR BB| Open rates'!AA54*0.75</f>
        <v>77250</v>
      </c>
      <c r="AB54" s="19">
        <f>'BAR BB| Open rates'!AB54*0.75</f>
        <v>77250</v>
      </c>
      <c r="AC54" s="19">
        <f>'BAR BB| Open rates'!AC54*0.75</f>
        <v>77250</v>
      </c>
      <c r="AD54" s="19">
        <f>'BAR BB| Open rates'!AD54*0.75</f>
        <v>77250</v>
      </c>
      <c r="AE54" s="19">
        <f>'BAR BB| Open rates'!AE54*0.75</f>
        <v>77250</v>
      </c>
      <c r="AF54" s="19">
        <f>'BAR BB| Open rates'!AF54*0.75</f>
        <v>77250</v>
      </c>
      <c r="AG54" s="19">
        <f>'BAR BB| Open rates'!AG54*0.75</f>
        <v>62250</v>
      </c>
      <c r="AH54" s="19">
        <f>'BAR BB| Open rates'!AH54*0.75</f>
        <v>62250</v>
      </c>
      <c r="AI54" s="19">
        <f>'BAR BB| Open rates'!AI54*0.75</f>
        <v>62250</v>
      </c>
      <c r="AJ54" s="19">
        <f>'BAR BB| Open rates'!AJ54*0.75</f>
        <v>62250</v>
      </c>
      <c r="AK54" s="19">
        <f>'BAR BB| Open rates'!AK54*0.75</f>
        <v>62250</v>
      </c>
      <c r="AL54" s="19">
        <f>'BAR BB| Open rates'!AL54*0.75</f>
        <v>62250</v>
      </c>
      <c r="AM54" s="19">
        <f>'BAR BB| Open rates'!AM54*0.75</f>
        <v>62250</v>
      </c>
      <c r="AN54" s="19">
        <f>'BAR BB| Open rates'!AN54*0.75</f>
        <v>62250</v>
      </c>
      <c r="AO54" s="19">
        <f>'BAR BB| Open rates'!AO54*0.75</f>
        <v>62250</v>
      </c>
    </row>
    <row r="55" spans="1:41" s="36" customFormat="1" ht="12" customHeight="1" x14ac:dyDescent="0.2">
      <c r="A55" s="237">
        <v>3</v>
      </c>
      <c r="B55" s="19">
        <f>'BAR BB| Open rates'!B55*0.75</f>
        <v>64500</v>
      </c>
      <c r="C55" s="19">
        <f>'BAR BB| Open rates'!C55*0.75</f>
        <v>64500</v>
      </c>
      <c r="D55" s="19">
        <f>'BAR BB| Open rates'!D55*0.75</f>
        <v>64500</v>
      </c>
      <c r="E55" s="19">
        <f>'BAR BB| Open rates'!E55*0.75</f>
        <v>64500</v>
      </c>
      <c r="F55" s="19">
        <f>'BAR BB| Open rates'!F55*0.75</f>
        <v>64500</v>
      </c>
      <c r="G55" s="19">
        <f>'BAR BB| Open rates'!G55*0.75</f>
        <v>64500</v>
      </c>
      <c r="H55" s="19">
        <f>'BAR BB| Open rates'!H55*0.75</f>
        <v>79500</v>
      </c>
      <c r="I55" s="19">
        <f>'BAR BB| Open rates'!I55*0.75</f>
        <v>79500</v>
      </c>
      <c r="J55" s="19">
        <f>'BAR BB| Open rates'!J55*0.75</f>
        <v>79500</v>
      </c>
      <c r="K55" s="19">
        <f>'BAR BB| Open rates'!K55*0.75</f>
        <v>79500</v>
      </c>
      <c r="L55" s="19">
        <f>'BAR BB| Open rates'!L55*0.75</f>
        <v>79500</v>
      </c>
      <c r="M55" s="19">
        <f>'BAR BB| Open rates'!M55*0.75</f>
        <v>79500</v>
      </c>
      <c r="N55" s="19">
        <f>'BAR BB| Open rates'!N55*0.75</f>
        <v>79500</v>
      </c>
      <c r="O55" s="19">
        <f>'BAR BB| Open rates'!O55*0.75</f>
        <v>79500</v>
      </c>
      <c r="P55" s="19">
        <f>'BAR BB| Open rates'!P55*0.75</f>
        <v>79500</v>
      </c>
      <c r="Q55" s="19">
        <f>'BAR BB| Open rates'!Q55*0.75</f>
        <v>79500</v>
      </c>
      <c r="R55" s="19">
        <f>'BAR BB| Open rates'!R55*0.75</f>
        <v>79500</v>
      </c>
      <c r="S55" s="19">
        <f>'BAR BB| Open rates'!S55*0.75</f>
        <v>79500</v>
      </c>
      <c r="T55" s="19">
        <f>'BAR BB| Open rates'!T55*0.75</f>
        <v>79500</v>
      </c>
      <c r="U55" s="19">
        <f>'BAR BB| Open rates'!U55*0.75</f>
        <v>79500</v>
      </c>
      <c r="V55" s="19">
        <f>'BAR BB| Open rates'!V55*0.75</f>
        <v>79500</v>
      </c>
      <c r="W55" s="19">
        <f>'BAR BB| Open rates'!W55*0.75</f>
        <v>79500</v>
      </c>
      <c r="X55" s="19">
        <f>'BAR BB| Open rates'!X55*0.75</f>
        <v>79500</v>
      </c>
      <c r="Y55" s="19">
        <f>'BAR BB| Open rates'!Y55*0.75</f>
        <v>79500</v>
      </c>
      <c r="Z55" s="19">
        <f>'BAR BB| Open rates'!Z55*0.75</f>
        <v>79500</v>
      </c>
      <c r="AA55" s="19">
        <f>'BAR BB| Open rates'!AA55*0.75</f>
        <v>79500</v>
      </c>
      <c r="AB55" s="19">
        <f>'BAR BB| Open rates'!AB55*0.75</f>
        <v>79500</v>
      </c>
      <c r="AC55" s="19">
        <f>'BAR BB| Open rates'!AC55*0.75</f>
        <v>79500</v>
      </c>
      <c r="AD55" s="19">
        <f>'BAR BB| Open rates'!AD55*0.75</f>
        <v>79500</v>
      </c>
      <c r="AE55" s="19">
        <f>'BAR BB| Open rates'!AE55*0.75</f>
        <v>79500</v>
      </c>
      <c r="AF55" s="19">
        <f>'BAR BB| Open rates'!AF55*0.75</f>
        <v>79500</v>
      </c>
      <c r="AG55" s="19">
        <f>'BAR BB| Open rates'!AG55*0.75</f>
        <v>64500</v>
      </c>
      <c r="AH55" s="19">
        <f>'BAR BB| Open rates'!AH55*0.75</f>
        <v>64500</v>
      </c>
      <c r="AI55" s="19">
        <f>'BAR BB| Open rates'!AI55*0.75</f>
        <v>64500</v>
      </c>
      <c r="AJ55" s="19">
        <f>'BAR BB| Open rates'!AJ55*0.75</f>
        <v>64500</v>
      </c>
      <c r="AK55" s="19">
        <f>'BAR BB| Open rates'!AK55*0.75</f>
        <v>64500</v>
      </c>
      <c r="AL55" s="19">
        <f>'BAR BB| Open rates'!AL55*0.75</f>
        <v>64500</v>
      </c>
      <c r="AM55" s="19">
        <f>'BAR BB| Open rates'!AM55*0.75</f>
        <v>64500</v>
      </c>
      <c r="AN55" s="19">
        <f>'BAR BB| Open rates'!AN55*0.75</f>
        <v>64500</v>
      </c>
      <c r="AO55" s="19">
        <f>'BAR BB| Open rates'!AO55*0.75</f>
        <v>64500</v>
      </c>
    </row>
    <row r="56" spans="1:41" s="36" customFormat="1" ht="12" customHeight="1" x14ac:dyDescent="0.2">
      <c r="A56" s="237">
        <v>4</v>
      </c>
      <c r="B56" s="19">
        <f>'BAR BB| Open rates'!B56*0.75</f>
        <v>66750</v>
      </c>
      <c r="C56" s="19">
        <f>'BAR BB| Open rates'!C56*0.75</f>
        <v>66750</v>
      </c>
      <c r="D56" s="19">
        <f>'BAR BB| Open rates'!D56*0.75</f>
        <v>66750</v>
      </c>
      <c r="E56" s="19">
        <f>'BAR BB| Open rates'!E56*0.75</f>
        <v>66750</v>
      </c>
      <c r="F56" s="19">
        <f>'BAR BB| Open rates'!F56*0.75</f>
        <v>66750</v>
      </c>
      <c r="G56" s="19">
        <f>'BAR BB| Open rates'!G56*0.75</f>
        <v>66750</v>
      </c>
      <c r="H56" s="19">
        <f>'BAR BB| Open rates'!H56*0.75</f>
        <v>81750</v>
      </c>
      <c r="I56" s="19">
        <f>'BAR BB| Open rates'!I56*0.75</f>
        <v>81750</v>
      </c>
      <c r="J56" s="19">
        <f>'BAR BB| Open rates'!J56*0.75</f>
        <v>81750</v>
      </c>
      <c r="K56" s="19">
        <f>'BAR BB| Open rates'!K56*0.75</f>
        <v>81750</v>
      </c>
      <c r="L56" s="19">
        <f>'BAR BB| Open rates'!L56*0.75</f>
        <v>81750</v>
      </c>
      <c r="M56" s="19">
        <f>'BAR BB| Open rates'!M56*0.75</f>
        <v>81750</v>
      </c>
      <c r="N56" s="19">
        <f>'BAR BB| Open rates'!N56*0.75</f>
        <v>81750</v>
      </c>
      <c r="O56" s="19">
        <f>'BAR BB| Open rates'!O56*0.75</f>
        <v>81750</v>
      </c>
      <c r="P56" s="19">
        <f>'BAR BB| Open rates'!P56*0.75</f>
        <v>81750</v>
      </c>
      <c r="Q56" s="19">
        <f>'BAR BB| Open rates'!Q56*0.75</f>
        <v>81750</v>
      </c>
      <c r="R56" s="19">
        <f>'BAR BB| Open rates'!R56*0.75</f>
        <v>81750</v>
      </c>
      <c r="S56" s="19">
        <f>'BAR BB| Open rates'!S56*0.75</f>
        <v>81750</v>
      </c>
      <c r="T56" s="19">
        <f>'BAR BB| Open rates'!T56*0.75</f>
        <v>81750</v>
      </c>
      <c r="U56" s="19">
        <f>'BAR BB| Open rates'!U56*0.75</f>
        <v>81750</v>
      </c>
      <c r="V56" s="19">
        <f>'BAR BB| Open rates'!V56*0.75</f>
        <v>81750</v>
      </c>
      <c r="W56" s="19">
        <f>'BAR BB| Open rates'!W56*0.75</f>
        <v>81750</v>
      </c>
      <c r="X56" s="19">
        <f>'BAR BB| Open rates'!X56*0.75</f>
        <v>81750</v>
      </c>
      <c r="Y56" s="19">
        <f>'BAR BB| Open rates'!Y56*0.75</f>
        <v>81750</v>
      </c>
      <c r="Z56" s="19">
        <f>'BAR BB| Open rates'!Z56*0.75</f>
        <v>81750</v>
      </c>
      <c r="AA56" s="19">
        <f>'BAR BB| Open rates'!AA56*0.75</f>
        <v>81750</v>
      </c>
      <c r="AB56" s="19">
        <f>'BAR BB| Open rates'!AB56*0.75</f>
        <v>81750</v>
      </c>
      <c r="AC56" s="19">
        <f>'BAR BB| Open rates'!AC56*0.75</f>
        <v>81750</v>
      </c>
      <c r="AD56" s="19">
        <f>'BAR BB| Open rates'!AD56*0.75</f>
        <v>81750</v>
      </c>
      <c r="AE56" s="19">
        <f>'BAR BB| Open rates'!AE56*0.75</f>
        <v>81750</v>
      </c>
      <c r="AF56" s="19">
        <f>'BAR BB| Open rates'!AF56*0.75</f>
        <v>81750</v>
      </c>
      <c r="AG56" s="19">
        <f>'BAR BB| Open rates'!AG56*0.75</f>
        <v>66750</v>
      </c>
      <c r="AH56" s="19">
        <f>'BAR BB| Open rates'!AH56*0.75</f>
        <v>66750</v>
      </c>
      <c r="AI56" s="19">
        <f>'BAR BB| Open rates'!AI56*0.75</f>
        <v>66750</v>
      </c>
      <c r="AJ56" s="19">
        <f>'BAR BB| Open rates'!AJ56*0.75</f>
        <v>66750</v>
      </c>
      <c r="AK56" s="19">
        <f>'BAR BB| Open rates'!AK56*0.75</f>
        <v>66750</v>
      </c>
      <c r="AL56" s="19">
        <f>'BAR BB| Open rates'!AL56*0.75</f>
        <v>66750</v>
      </c>
      <c r="AM56" s="19">
        <f>'BAR BB| Open rates'!AM56*0.75</f>
        <v>66750</v>
      </c>
      <c r="AN56" s="19">
        <f>'BAR BB| Open rates'!AN56*0.75</f>
        <v>66750</v>
      </c>
      <c r="AO56" s="19">
        <f>'BAR BB| Open rates'!AO56*0.75</f>
        <v>66750</v>
      </c>
    </row>
    <row r="57" spans="1:41" s="36" customFormat="1" ht="12" customHeight="1" x14ac:dyDescent="0.2">
      <c r="A57" s="237">
        <v>5</v>
      </c>
      <c r="B57" s="19">
        <f>'BAR BB| Open rates'!B57*0.75</f>
        <v>69000</v>
      </c>
      <c r="C57" s="19">
        <f>'BAR BB| Open rates'!C57*0.75</f>
        <v>69000</v>
      </c>
      <c r="D57" s="19">
        <f>'BAR BB| Open rates'!D57*0.75</f>
        <v>69000</v>
      </c>
      <c r="E57" s="19">
        <f>'BAR BB| Open rates'!E57*0.75</f>
        <v>69000</v>
      </c>
      <c r="F57" s="19">
        <f>'BAR BB| Open rates'!F57*0.75</f>
        <v>69000</v>
      </c>
      <c r="G57" s="19">
        <f>'BAR BB| Open rates'!G57*0.75</f>
        <v>69000</v>
      </c>
      <c r="H57" s="19">
        <f>'BAR BB| Open rates'!H57*0.75</f>
        <v>84000</v>
      </c>
      <c r="I57" s="19">
        <f>'BAR BB| Open rates'!I57*0.75</f>
        <v>84000</v>
      </c>
      <c r="J57" s="19">
        <f>'BAR BB| Open rates'!J57*0.75</f>
        <v>84000</v>
      </c>
      <c r="K57" s="19">
        <f>'BAR BB| Open rates'!K57*0.75</f>
        <v>84000</v>
      </c>
      <c r="L57" s="19">
        <f>'BAR BB| Open rates'!L57*0.75</f>
        <v>84000</v>
      </c>
      <c r="M57" s="19">
        <f>'BAR BB| Open rates'!M57*0.75</f>
        <v>84000</v>
      </c>
      <c r="N57" s="19">
        <f>'BAR BB| Open rates'!N57*0.75</f>
        <v>84000</v>
      </c>
      <c r="O57" s="19">
        <f>'BAR BB| Open rates'!O57*0.75</f>
        <v>84000</v>
      </c>
      <c r="P57" s="19">
        <f>'BAR BB| Open rates'!P57*0.75</f>
        <v>84000</v>
      </c>
      <c r="Q57" s="19">
        <f>'BAR BB| Open rates'!Q57*0.75</f>
        <v>84000</v>
      </c>
      <c r="R57" s="19">
        <f>'BAR BB| Open rates'!R57*0.75</f>
        <v>84000</v>
      </c>
      <c r="S57" s="19">
        <f>'BAR BB| Open rates'!S57*0.75</f>
        <v>84000</v>
      </c>
      <c r="T57" s="19">
        <f>'BAR BB| Open rates'!T57*0.75</f>
        <v>84000</v>
      </c>
      <c r="U57" s="19">
        <f>'BAR BB| Open rates'!U57*0.75</f>
        <v>84000</v>
      </c>
      <c r="V57" s="19">
        <f>'BAR BB| Open rates'!V57*0.75</f>
        <v>84000</v>
      </c>
      <c r="W57" s="19">
        <f>'BAR BB| Open rates'!W57*0.75</f>
        <v>84000</v>
      </c>
      <c r="X57" s="19">
        <f>'BAR BB| Open rates'!X57*0.75</f>
        <v>84000</v>
      </c>
      <c r="Y57" s="19">
        <f>'BAR BB| Open rates'!Y57*0.75</f>
        <v>84000</v>
      </c>
      <c r="Z57" s="19">
        <f>'BAR BB| Open rates'!Z57*0.75</f>
        <v>84000</v>
      </c>
      <c r="AA57" s="19">
        <f>'BAR BB| Open rates'!AA57*0.75</f>
        <v>84000</v>
      </c>
      <c r="AB57" s="19">
        <f>'BAR BB| Open rates'!AB57*0.75</f>
        <v>84000</v>
      </c>
      <c r="AC57" s="19">
        <f>'BAR BB| Open rates'!AC57*0.75</f>
        <v>84000</v>
      </c>
      <c r="AD57" s="19">
        <f>'BAR BB| Open rates'!AD57*0.75</f>
        <v>84000</v>
      </c>
      <c r="AE57" s="19">
        <f>'BAR BB| Open rates'!AE57*0.75</f>
        <v>84000</v>
      </c>
      <c r="AF57" s="19">
        <f>'BAR BB| Open rates'!AF57*0.75</f>
        <v>84000</v>
      </c>
      <c r="AG57" s="19">
        <f>'BAR BB| Open rates'!AG57*0.75</f>
        <v>69000</v>
      </c>
      <c r="AH57" s="19">
        <f>'BAR BB| Open rates'!AH57*0.75</f>
        <v>69000</v>
      </c>
      <c r="AI57" s="19">
        <f>'BAR BB| Open rates'!AI57*0.75</f>
        <v>69000</v>
      </c>
      <c r="AJ57" s="19">
        <f>'BAR BB| Open rates'!AJ57*0.75</f>
        <v>69000</v>
      </c>
      <c r="AK57" s="19">
        <f>'BAR BB| Open rates'!AK57*0.75</f>
        <v>69000</v>
      </c>
      <c r="AL57" s="19">
        <f>'BAR BB| Open rates'!AL57*0.75</f>
        <v>69000</v>
      </c>
      <c r="AM57" s="19">
        <f>'BAR BB| Open rates'!AM57*0.75</f>
        <v>69000</v>
      </c>
      <c r="AN57" s="19">
        <f>'BAR BB| Open rates'!AN57*0.75</f>
        <v>69000</v>
      </c>
      <c r="AO57" s="19">
        <f>'BAR BB| Open rates'!AO57*0.75</f>
        <v>69000</v>
      </c>
    </row>
    <row r="58" spans="1:41" s="36" customFormat="1" ht="12" customHeight="1" x14ac:dyDescent="0.2">
      <c r="A58" s="237">
        <v>6</v>
      </c>
      <c r="B58" s="19">
        <f>'BAR BB| Open rates'!B58*0.75</f>
        <v>71250</v>
      </c>
      <c r="C58" s="19">
        <f>'BAR BB| Open rates'!C58*0.75</f>
        <v>71250</v>
      </c>
      <c r="D58" s="19">
        <f>'BAR BB| Open rates'!D58*0.75</f>
        <v>71250</v>
      </c>
      <c r="E58" s="19">
        <f>'BAR BB| Open rates'!E58*0.75</f>
        <v>71250</v>
      </c>
      <c r="F58" s="19">
        <f>'BAR BB| Open rates'!F58*0.75</f>
        <v>71250</v>
      </c>
      <c r="G58" s="19">
        <f>'BAR BB| Open rates'!G58*0.75</f>
        <v>71250</v>
      </c>
      <c r="H58" s="19">
        <f>'BAR BB| Open rates'!H58*0.75</f>
        <v>86250</v>
      </c>
      <c r="I58" s="19">
        <f>'BAR BB| Open rates'!I58*0.75</f>
        <v>86250</v>
      </c>
      <c r="J58" s="19">
        <f>'BAR BB| Open rates'!J58*0.75</f>
        <v>86250</v>
      </c>
      <c r="K58" s="19">
        <f>'BAR BB| Open rates'!K58*0.75</f>
        <v>86250</v>
      </c>
      <c r="L58" s="19">
        <f>'BAR BB| Open rates'!L58*0.75</f>
        <v>86250</v>
      </c>
      <c r="M58" s="19">
        <f>'BAR BB| Open rates'!M58*0.75</f>
        <v>86250</v>
      </c>
      <c r="N58" s="19">
        <f>'BAR BB| Open rates'!N58*0.75</f>
        <v>86250</v>
      </c>
      <c r="O58" s="19">
        <f>'BAR BB| Open rates'!O58*0.75</f>
        <v>86250</v>
      </c>
      <c r="P58" s="19">
        <f>'BAR BB| Open rates'!P58*0.75</f>
        <v>86250</v>
      </c>
      <c r="Q58" s="19">
        <f>'BAR BB| Open rates'!Q58*0.75</f>
        <v>86250</v>
      </c>
      <c r="R58" s="19">
        <f>'BAR BB| Open rates'!R58*0.75</f>
        <v>86250</v>
      </c>
      <c r="S58" s="19">
        <f>'BAR BB| Open rates'!S58*0.75</f>
        <v>86250</v>
      </c>
      <c r="T58" s="19">
        <f>'BAR BB| Open rates'!T58*0.75</f>
        <v>86250</v>
      </c>
      <c r="U58" s="19">
        <f>'BAR BB| Open rates'!U58*0.75</f>
        <v>86250</v>
      </c>
      <c r="V58" s="19">
        <f>'BAR BB| Open rates'!V58*0.75</f>
        <v>86250</v>
      </c>
      <c r="W58" s="19">
        <f>'BAR BB| Open rates'!W58*0.75</f>
        <v>86250</v>
      </c>
      <c r="X58" s="19">
        <f>'BAR BB| Open rates'!X58*0.75</f>
        <v>86250</v>
      </c>
      <c r="Y58" s="19">
        <f>'BAR BB| Open rates'!Y58*0.75</f>
        <v>86250</v>
      </c>
      <c r="Z58" s="19">
        <f>'BAR BB| Open rates'!Z58*0.75</f>
        <v>86250</v>
      </c>
      <c r="AA58" s="19">
        <f>'BAR BB| Open rates'!AA58*0.75</f>
        <v>86250</v>
      </c>
      <c r="AB58" s="19">
        <f>'BAR BB| Open rates'!AB58*0.75</f>
        <v>86250</v>
      </c>
      <c r="AC58" s="19">
        <f>'BAR BB| Open rates'!AC58*0.75</f>
        <v>86250</v>
      </c>
      <c r="AD58" s="19">
        <f>'BAR BB| Open rates'!AD58*0.75</f>
        <v>86250</v>
      </c>
      <c r="AE58" s="19">
        <f>'BAR BB| Open rates'!AE58*0.75</f>
        <v>86250</v>
      </c>
      <c r="AF58" s="19">
        <f>'BAR BB| Open rates'!AF58*0.75</f>
        <v>86250</v>
      </c>
      <c r="AG58" s="19">
        <f>'BAR BB| Open rates'!AG58*0.75</f>
        <v>71250</v>
      </c>
      <c r="AH58" s="19">
        <f>'BAR BB| Open rates'!AH58*0.75</f>
        <v>71250</v>
      </c>
      <c r="AI58" s="19">
        <f>'BAR BB| Open rates'!AI58*0.75</f>
        <v>71250</v>
      </c>
      <c r="AJ58" s="19">
        <f>'BAR BB| Open rates'!AJ58*0.75</f>
        <v>71250</v>
      </c>
      <c r="AK58" s="19">
        <f>'BAR BB| Open rates'!AK58*0.75</f>
        <v>71250</v>
      </c>
      <c r="AL58" s="19">
        <f>'BAR BB| Open rates'!AL58*0.75</f>
        <v>71250</v>
      </c>
      <c r="AM58" s="19">
        <f>'BAR BB| Open rates'!AM58*0.75</f>
        <v>71250</v>
      </c>
      <c r="AN58" s="19">
        <f>'BAR BB| Open rates'!AN58*0.75</f>
        <v>71250</v>
      </c>
      <c r="AO58" s="19">
        <f>'BAR BB| Open rates'!AO58*0.75</f>
        <v>71250</v>
      </c>
    </row>
    <row r="59" spans="1:41" s="36" customFormat="1" ht="12" customHeight="1" x14ac:dyDescent="0.2"/>
    <row r="60" spans="1:41" s="36" customFormat="1" ht="12" customHeight="1" x14ac:dyDescent="0.2">
      <c r="A60" s="369" t="s">
        <v>172</v>
      </c>
    </row>
    <row r="61" spans="1:41" s="36" customFormat="1" ht="12" customHeight="1" x14ac:dyDescent="0.2">
      <c r="A61" s="369"/>
    </row>
    <row r="63" spans="1:41" x14ac:dyDescent="0.2">
      <c r="A63" s="212" t="s">
        <v>83</v>
      </c>
    </row>
    <row r="64" spans="1:41" ht="24.75" customHeight="1" x14ac:dyDescent="0.2">
      <c r="A64" s="220" t="s">
        <v>430</v>
      </c>
    </row>
    <row r="65" spans="1:1" ht="78.75" customHeight="1" x14ac:dyDescent="0.2">
      <c r="A65" s="220" t="s">
        <v>431</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21" customHeight="1" x14ac:dyDescent="0.2">
      <c r="A69" s="173" t="s">
        <v>76</v>
      </c>
    </row>
    <row r="70" spans="1:1" s="6" customFormat="1" ht="26.25" customHeight="1" x14ac:dyDescent="0.2">
      <c r="A70" s="173" t="s">
        <v>77</v>
      </c>
    </row>
    <row r="71" spans="1:1" s="6" customFormat="1" ht="15.75" customHeight="1" x14ac:dyDescent="0.2">
      <c r="A71" s="173" t="s">
        <v>78</v>
      </c>
    </row>
    <row r="72" spans="1:1" s="6" customFormat="1" ht="31.5" customHeight="1" x14ac:dyDescent="0.2">
      <c r="A72" s="173" t="s">
        <v>442</v>
      </c>
    </row>
    <row r="73" spans="1:1" s="6" customFormat="1" ht="23.25" customHeight="1" x14ac:dyDescent="0.2">
      <c r="A73" s="173" t="s">
        <v>79</v>
      </c>
    </row>
    <row r="74" spans="1:1" s="6" customFormat="1" ht="22.5" customHeight="1" x14ac:dyDescent="0.2">
      <c r="A74" s="175" t="s">
        <v>187</v>
      </c>
    </row>
    <row r="75" spans="1:1" x14ac:dyDescent="0.2">
      <c r="A75" s="33"/>
    </row>
    <row r="76" spans="1:1" x14ac:dyDescent="0.2">
      <c r="A76" s="171" t="s">
        <v>81</v>
      </c>
    </row>
    <row r="77" spans="1:1" ht="108" x14ac:dyDescent="0.2">
      <c r="A77" s="176" t="s">
        <v>462</v>
      </c>
    </row>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O101"/>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5703125" defaultRowHeight="12.75" x14ac:dyDescent="0.2"/>
  <cols>
    <col min="1" max="1" width="36" style="32" customWidth="1"/>
    <col min="2" max="16384" width="9.5703125" style="32"/>
  </cols>
  <sheetData>
    <row r="1" spans="1:41" ht="19.5" customHeight="1" x14ac:dyDescent="0.2">
      <c r="A1" s="63" t="s">
        <v>61</v>
      </c>
    </row>
    <row r="2" spans="1:41" s="33" customFormat="1" ht="26.25" customHeight="1" x14ac:dyDescent="0.2">
      <c r="A2" s="11" t="s">
        <v>217</v>
      </c>
    </row>
    <row r="3" spans="1:41" s="33" customFormat="1" ht="26.25" customHeight="1" x14ac:dyDescent="0.2">
      <c r="A3" s="211" t="s">
        <v>62</v>
      </c>
      <c r="B3" s="109">
        <f>'AVIA25%'!B3</f>
        <v>46157</v>
      </c>
      <c r="C3" s="109">
        <f>'AVIA25%'!C3</f>
        <v>46159</v>
      </c>
      <c r="D3" s="109">
        <f>'AVIA25%'!D3</f>
        <v>46164</v>
      </c>
      <c r="E3" s="109">
        <f>'AVIA25%'!E3</f>
        <v>46166</v>
      </c>
      <c r="F3" s="109">
        <f>'AVIA25%'!F3</f>
        <v>46171</v>
      </c>
      <c r="G3" s="109">
        <f>'AVIA25%'!G3</f>
        <v>46173</v>
      </c>
      <c r="H3" s="109">
        <f>'AVIA25%'!H3</f>
        <v>46174</v>
      </c>
      <c r="I3" s="109">
        <f>'AVIA25%'!I3</f>
        <v>46178</v>
      </c>
      <c r="J3" s="109">
        <f>'AVIA25%'!J3</f>
        <v>46188</v>
      </c>
      <c r="K3" s="109">
        <f>'AVIA25%'!K3</f>
        <v>46194</v>
      </c>
      <c r="L3" s="109">
        <f>'AVIA25%'!L3</f>
        <v>46199</v>
      </c>
      <c r="M3" s="109">
        <f>'AVIA25%'!M3</f>
        <v>46201</v>
      </c>
      <c r="N3" s="109">
        <f>'AVIA25%'!N3</f>
        <v>46204</v>
      </c>
      <c r="O3" s="109">
        <f>'AVIA25%'!O3</f>
        <v>46206</v>
      </c>
      <c r="P3" s="109">
        <f>'AVIA25%'!P3</f>
        <v>46208</v>
      </c>
      <c r="Q3" s="109">
        <f>'AVIA25%'!Q3</f>
        <v>46213</v>
      </c>
      <c r="R3" s="109">
        <f>'AVIA25%'!R3</f>
        <v>46215</v>
      </c>
      <c r="S3" s="109">
        <f>'AVIA25%'!S3</f>
        <v>46220</v>
      </c>
      <c r="T3" s="109">
        <f>'AVIA25%'!T3</f>
        <v>46222</v>
      </c>
      <c r="U3" s="109">
        <f>'AVIA25%'!U3</f>
        <v>46227</v>
      </c>
      <c r="V3" s="109">
        <f>'AVIA25%'!V3</f>
        <v>46229</v>
      </c>
      <c r="W3" s="109">
        <f>'AVIA25%'!W3</f>
        <v>46234</v>
      </c>
      <c r="X3" s="109">
        <f>'AVIA25%'!X3</f>
        <v>46236</v>
      </c>
      <c r="Y3" s="109">
        <f>'AVIA25%'!Y3</f>
        <v>46241</v>
      </c>
      <c r="Z3" s="109">
        <f>'AVIA25%'!Z3</f>
        <v>46243</v>
      </c>
      <c r="AA3" s="109">
        <f>'AVIA25%'!AA3</f>
        <v>46248</v>
      </c>
      <c r="AB3" s="109">
        <f>'AVIA25%'!AB3</f>
        <v>46250</v>
      </c>
      <c r="AC3" s="109">
        <f>'AVIA25%'!AC3</f>
        <v>46255</v>
      </c>
      <c r="AD3" s="109">
        <f>'AVIA25%'!AD3</f>
        <v>46257</v>
      </c>
      <c r="AE3" s="109">
        <f>'AVIA25%'!AE3</f>
        <v>46262</v>
      </c>
      <c r="AF3" s="109">
        <f>'AVIA25%'!AF3</f>
        <v>46264</v>
      </c>
      <c r="AG3" s="109">
        <f>'AVIA25%'!AG3</f>
        <v>46266</v>
      </c>
      <c r="AH3" s="109">
        <f>'AVIA25%'!AH3</f>
        <v>46269</v>
      </c>
      <c r="AI3" s="109">
        <f>'AVIA25%'!AI3</f>
        <v>46271</v>
      </c>
      <c r="AJ3" s="109">
        <f>'AVIA25%'!AJ3</f>
        <v>46276</v>
      </c>
      <c r="AK3" s="109">
        <f>'AVIA25%'!AK3</f>
        <v>46278</v>
      </c>
      <c r="AL3" s="109">
        <f>'AVIA25%'!AL3</f>
        <v>46283</v>
      </c>
      <c r="AM3" s="109">
        <f>'AVIA25%'!AM3</f>
        <v>46285</v>
      </c>
      <c r="AN3" s="109">
        <f>'AVIA25%'!AN3</f>
        <v>46290</v>
      </c>
      <c r="AO3" s="109">
        <f>'AVIA25%'!AO3</f>
        <v>46292</v>
      </c>
    </row>
    <row r="4" spans="1:41" s="33" customFormat="1" ht="26.25" customHeight="1" x14ac:dyDescent="0.2">
      <c r="A4" s="211"/>
      <c r="B4" s="109">
        <f>'AVIA25%'!B4</f>
        <v>46158</v>
      </c>
      <c r="C4" s="109">
        <f>'AVIA25%'!C4</f>
        <v>46163</v>
      </c>
      <c r="D4" s="109">
        <f>'AVIA25%'!D4</f>
        <v>46165</v>
      </c>
      <c r="E4" s="109">
        <f>'AVIA25%'!E4</f>
        <v>46170</v>
      </c>
      <c r="F4" s="109">
        <f>'AVIA25%'!F4</f>
        <v>46172</v>
      </c>
      <c r="G4" s="109">
        <f>'AVIA25%'!G4</f>
        <v>46173</v>
      </c>
      <c r="H4" s="109">
        <f>'AVIA25%'!H4</f>
        <v>46177</v>
      </c>
      <c r="I4" s="109">
        <f>'AVIA25%'!I4</f>
        <v>46187</v>
      </c>
      <c r="J4" s="109">
        <f>'AVIA25%'!J4</f>
        <v>46193</v>
      </c>
      <c r="K4" s="109">
        <f>'AVIA25%'!K4</f>
        <v>46198</v>
      </c>
      <c r="L4" s="109">
        <f>'AVIA25%'!L4</f>
        <v>46200</v>
      </c>
      <c r="M4" s="109">
        <f>'AVIA25%'!M4</f>
        <v>46203</v>
      </c>
      <c r="N4" s="109">
        <f>'AVIA25%'!N4</f>
        <v>46205</v>
      </c>
      <c r="O4" s="109">
        <f>'AVIA25%'!O4</f>
        <v>46207</v>
      </c>
      <c r="P4" s="109">
        <f>'AVIA25%'!P4</f>
        <v>46212</v>
      </c>
      <c r="Q4" s="109">
        <f>'AVIA25%'!Q4</f>
        <v>46214</v>
      </c>
      <c r="R4" s="109">
        <f>'AVIA25%'!R4</f>
        <v>46219</v>
      </c>
      <c r="S4" s="109">
        <f>'AVIA25%'!S4</f>
        <v>46221</v>
      </c>
      <c r="T4" s="109">
        <f>'AVIA25%'!T4</f>
        <v>46226</v>
      </c>
      <c r="U4" s="109">
        <f>'AVIA25%'!U4</f>
        <v>46228</v>
      </c>
      <c r="V4" s="109">
        <f>'AVIA25%'!V4</f>
        <v>46233</v>
      </c>
      <c r="W4" s="109">
        <f>'AVIA25%'!W4</f>
        <v>46235</v>
      </c>
      <c r="X4" s="109">
        <f>'AVIA25%'!X4</f>
        <v>46240</v>
      </c>
      <c r="Y4" s="109">
        <f>'AVIA25%'!Y4</f>
        <v>46242</v>
      </c>
      <c r="Z4" s="109">
        <f>'AVIA25%'!Z4</f>
        <v>46247</v>
      </c>
      <c r="AA4" s="109">
        <f>'AVIA25%'!AA4</f>
        <v>46249</v>
      </c>
      <c r="AB4" s="109">
        <f>'AVIA25%'!AB4</f>
        <v>46254</v>
      </c>
      <c r="AC4" s="109">
        <f>'AVIA25%'!AC4</f>
        <v>46256</v>
      </c>
      <c r="AD4" s="109">
        <f>'AVIA25%'!AD4</f>
        <v>46261</v>
      </c>
      <c r="AE4" s="109">
        <f>'AVIA25%'!AE4</f>
        <v>46263</v>
      </c>
      <c r="AF4" s="109">
        <f>'AVIA25%'!AF4</f>
        <v>46265</v>
      </c>
      <c r="AG4" s="109">
        <f>'AVIA25%'!AG4</f>
        <v>46268</v>
      </c>
      <c r="AH4" s="109">
        <f>'AVIA25%'!AH4</f>
        <v>46270</v>
      </c>
      <c r="AI4" s="109">
        <f>'AVIA25%'!AI4</f>
        <v>46275</v>
      </c>
      <c r="AJ4" s="109">
        <f>'AVIA25%'!AJ4</f>
        <v>46277</v>
      </c>
      <c r="AK4" s="109">
        <f>'AVIA25%'!AK4</f>
        <v>46282</v>
      </c>
      <c r="AL4" s="109">
        <f>'AVIA25%'!AL4</f>
        <v>46284</v>
      </c>
      <c r="AM4" s="109">
        <f>'AVIA25%'!AM4</f>
        <v>46289</v>
      </c>
      <c r="AN4" s="109">
        <f>'AVIA25%'!AN4</f>
        <v>46291</v>
      </c>
      <c r="AO4" s="109">
        <f>'AVIA25%'!AO4</f>
        <v>46295</v>
      </c>
    </row>
    <row r="5" spans="1:41" s="36" customFormat="1" ht="12" customHeight="1" x14ac:dyDescent="0.2">
      <c r="A5" s="252"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row>
    <row r="6" spans="1:41" s="36" customFormat="1" ht="12" customHeight="1" x14ac:dyDescent="0.2">
      <c r="A6" s="183">
        <v>1</v>
      </c>
      <c r="B6" s="19">
        <f>('AVIA25%'!B6)+25</f>
        <v>10450</v>
      </c>
      <c r="C6" s="19">
        <f>('AVIA25%'!C6)+25</f>
        <v>9700</v>
      </c>
      <c r="D6" s="19">
        <f>('AVIA25%'!D6)+25</f>
        <v>10450</v>
      </c>
      <c r="E6" s="19">
        <f>('AVIA25%'!E6)+25</f>
        <v>9700</v>
      </c>
      <c r="F6" s="19">
        <f>('AVIA25%'!F6)+25</f>
        <v>12475</v>
      </c>
      <c r="G6" s="19">
        <f>('AVIA25%'!G6)+25</f>
        <v>10450</v>
      </c>
      <c r="H6" s="19">
        <f>('AVIA25%'!H6)+25</f>
        <v>10450</v>
      </c>
      <c r="I6" s="19">
        <f>('AVIA25%'!I6)+25</f>
        <v>15625</v>
      </c>
      <c r="J6" s="19">
        <f>('AVIA25%'!J6)+25</f>
        <v>29950</v>
      </c>
      <c r="K6" s="19">
        <f>('AVIA25%'!K6)+25</f>
        <v>12475</v>
      </c>
      <c r="L6" s="19">
        <f>('AVIA25%'!L6)+25</f>
        <v>14125</v>
      </c>
      <c r="M6" s="19">
        <f>('AVIA25%'!M6)+25</f>
        <v>12475</v>
      </c>
      <c r="N6" s="19">
        <f>('AVIA25%'!N6)+25</f>
        <v>15625</v>
      </c>
      <c r="O6" s="19">
        <f>('AVIA25%'!O6)+25</f>
        <v>17125</v>
      </c>
      <c r="P6" s="19">
        <f>('AVIA25%'!P6)+25</f>
        <v>15625</v>
      </c>
      <c r="Q6" s="19">
        <f>('AVIA25%'!Q6)+25</f>
        <v>17125</v>
      </c>
      <c r="R6" s="19">
        <f>('AVIA25%'!R6)+25</f>
        <v>15625</v>
      </c>
      <c r="S6" s="19">
        <f>('AVIA25%'!S6)+25</f>
        <v>17125</v>
      </c>
      <c r="T6" s="19">
        <f>('AVIA25%'!T6)+25</f>
        <v>15625</v>
      </c>
      <c r="U6" s="19">
        <f>('AVIA25%'!U6)+25</f>
        <v>17125</v>
      </c>
      <c r="V6" s="19">
        <f>('AVIA25%'!V6)+25</f>
        <v>15625</v>
      </c>
      <c r="W6" s="19">
        <f>('AVIA25%'!W6)+25</f>
        <v>17125</v>
      </c>
      <c r="X6" s="19">
        <f>('AVIA25%'!X6)+25</f>
        <v>15625</v>
      </c>
      <c r="Y6" s="19">
        <f>('AVIA25%'!Y6)+25</f>
        <v>17125</v>
      </c>
      <c r="Z6" s="19">
        <f>('AVIA25%'!Z6)+25</f>
        <v>15625</v>
      </c>
      <c r="AA6" s="19">
        <f>('AVIA25%'!AA6)+25</f>
        <v>17125</v>
      </c>
      <c r="AB6" s="19">
        <f>('AVIA25%'!AB6)+25</f>
        <v>15625</v>
      </c>
      <c r="AC6" s="19">
        <f>('AVIA25%'!AC6)+25</f>
        <v>17125</v>
      </c>
      <c r="AD6" s="19">
        <f>('AVIA25%'!AD6)+25</f>
        <v>12475</v>
      </c>
      <c r="AE6" s="19">
        <f>('AVIA25%'!AE6)+25</f>
        <v>14125</v>
      </c>
      <c r="AF6" s="19">
        <f>('AVIA25%'!AF6)+25</f>
        <v>12475</v>
      </c>
      <c r="AG6" s="19">
        <f>('AVIA25%'!AG6)+25</f>
        <v>14125</v>
      </c>
      <c r="AH6" s="19">
        <f>('AVIA25%'!AH6)+25</f>
        <v>14125</v>
      </c>
      <c r="AI6" s="19">
        <f>('AVIA25%'!AI6)+25</f>
        <v>12475</v>
      </c>
      <c r="AJ6" s="19">
        <f>('AVIA25%'!AJ6)+25</f>
        <v>14125</v>
      </c>
      <c r="AK6" s="19">
        <f>('AVIA25%'!AK6)+25</f>
        <v>12475</v>
      </c>
      <c r="AL6" s="19">
        <f>('AVIA25%'!AL6)+25</f>
        <v>14125</v>
      </c>
      <c r="AM6" s="19">
        <f>('AVIA25%'!AM6)+25</f>
        <v>12475</v>
      </c>
      <c r="AN6" s="19">
        <f>('AVIA25%'!AN6)+25</f>
        <v>14125</v>
      </c>
      <c r="AO6" s="19">
        <f>('AVIA25%'!AO6)+25</f>
        <v>12475</v>
      </c>
    </row>
    <row r="7" spans="1:41" s="36" customFormat="1" ht="12" customHeight="1" x14ac:dyDescent="0.2">
      <c r="A7" s="183">
        <v>2</v>
      </c>
      <c r="B7" s="19">
        <f>('AVIA25%'!B7)+25</f>
        <v>12700</v>
      </c>
      <c r="C7" s="19">
        <f>('AVIA25%'!C7)+25</f>
        <v>11950</v>
      </c>
      <c r="D7" s="19">
        <f>('AVIA25%'!D7)+25</f>
        <v>12700</v>
      </c>
      <c r="E7" s="19">
        <f>('AVIA25%'!E7)+25</f>
        <v>11950</v>
      </c>
      <c r="F7" s="19">
        <f>('AVIA25%'!F7)+25</f>
        <v>14725</v>
      </c>
      <c r="G7" s="19">
        <f>('AVIA25%'!G7)+25</f>
        <v>12700</v>
      </c>
      <c r="H7" s="19">
        <f>('AVIA25%'!H7)+25</f>
        <v>12700</v>
      </c>
      <c r="I7" s="19">
        <f>('AVIA25%'!I7)+25</f>
        <v>17875</v>
      </c>
      <c r="J7" s="19">
        <f>('AVIA25%'!J7)+25</f>
        <v>32200</v>
      </c>
      <c r="K7" s="19">
        <f>('AVIA25%'!K7)+25</f>
        <v>14725</v>
      </c>
      <c r="L7" s="19">
        <f>('AVIA25%'!L7)+25</f>
        <v>16375</v>
      </c>
      <c r="M7" s="19">
        <f>('AVIA25%'!M7)+25</f>
        <v>14725</v>
      </c>
      <c r="N7" s="19">
        <f>('AVIA25%'!N7)+25</f>
        <v>17875</v>
      </c>
      <c r="O7" s="19">
        <f>('AVIA25%'!O7)+25</f>
        <v>19375</v>
      </c>
      <c r="P7" s="19">
        <f>('AVIA25%'!P7)+25</f>
        <v>17875</v>
      </c>
      <c r="Q7" s="19">
        <f>('AVIA25%'!Q7)+25</f>
        <v>19375</v>
      </c>
      <c r="R7" s="19">
        <f>('AVIA25%'!R7)+25</f>
        <v>17875</v>
      </c>
      <c r="S7" s="19">
        <f>('AVIA25%'!S7)+25</f>
        <v>19375</v>
      </c>
      <c r="T7" s="19">
        <f>('AVIA25%'!T7)+25</f>
        <v>17875</v>
      </c>
      <c r="U7" s="19">
        <f>('AVIA25%'!U7)+25</f>
        <v>19375</v>
      </c>
      <c r="V7" s="19">
        <f>('AVIA25%'!V7)+25</f>
        <v>17875</v>
      </c>
      <c r="W7" s="19">
        <f>('AVIA25%'!W7)+25</f>
        <v>19375</v>
      </c>
      <c r="X7" s="19">
        <f>('AVIA25%'!X7)+25</f>
        <v>17875</v>
      </c>
      <c r="Y7" s="19">
        <f>('AVIA25%'!Y7)+25</f>
        <v>19375</v>
      </c>
      <c r="Z7" s="19">
        <f>('AVIA25%'!Z7)+25</f>
        <v>17875</v>
      </c>
      <c r="AA7" s="19">
        <f>('AVIA25%'!AA7)+25</f>
        <v>19375</v>
      </c>
      <c r="AB7" s="19">
        <f>('AVIA25%'!AB7)+25</f>
        <v>17875</v>
      </c>
      <c r="AC7" s="19">
        <f>('AVIA25%'!AC7)+25</f>
        <v>19375</v>
      </c>
      <c r="AD7" s="19">
        <f>('AVIA25%'!AD7)+25</f>
        <v>14725</v>
      </c>
      <c r="AE7" s="19">
        <f>('AVIA25%'!AE7)+25</f>
        <v>16375</v>
      </c>
      <c r="AF7" s="19">
        <f>('AVIA25%'!AF7)+25</f>
        <v>14725</v>
      </c>
      <c r="AG7" s="19">
        <f>('AVIA25%'!AG7)+25</f>
        <v>16375</v>
      </c>
      <c r="AH7" s="19">
        <f>('AVIA25%'!AH7)+25</f>
        <v>16375</v>
      </c>
      <c r="AI7" s="19">
        <f>('AVIA25%'!AI7)+25</f>
        <v>14725</v>
      </c>
      <c r="AJ7" s="19">
        <f>('AVIA25%'!AJ7)+25</f>
        <v>16375</v>
      </c>
      <c r="AK7" s="19">
        <f>('AVIA25%'!AK7)+25</f>
        <v>14725</v>
      </c>
      <c r="AL7" s="19">
        <f>('AVIA25%'!AL7)+25</f>
        <v>16375</v>
      </c>
      <c r="AM7" s="19">
        <f>('AVIA25%'!AM7)+25</f>
        <v>14725</v>
      </c>
      <c r="AN7" s="19">
        <f>('AVIA25%'!AN7)+25</f>
        <v>16375</v>
      </c>
      <c r="AO7" s="19">
        <f>('AVIA25%'!AO7)+25</f>
        <v>14725</v>
      </c>
    </row>
    <row r="8" spans="1:41" s="36" customFormat="1" ht="12" customHeight="1" x14ac:dyDescent="0.2">
      <c r="A8" s="236" t="s">
        <v>175</v>
      </c>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row>
    <row r="9" spans="1:41" s="36" customFormat="1" ht="12" customHeight="1" x14ac:dyDescent="0.2">
      <c r="A9" s="237">
        <v>1</v>
      </c>
      <c r="B9" s="19">
        <f>('AVIA25%'!B9)+25</f>
        <v>11950</v>
      </c>
      <c r="C9" s="19">
        <f>('AVIA25%'!C9)+25</f>
        <v>11200</v>
      </c>
      <c r="D9" s="19">
        <f>('AVIA25%'!D9)+25</f>
        <v>11950</v>
      </c>
      <c r="E9" s="19">
        <f>('AVIA25%'!E9)+25</f>
        <v>11200</v>
      </c>
      <c r="F9" s="19">
        <f>('AVIA25%'!F9)+25</f>
        <v>13975</v>
      </c>
      <c r="G9" s="19">
        <f>('AVIA25%'!G9)+25</f>
        <v>11950</v>
      </c>
      <c r="H9" s="19">
        <f>('AVIA25%'!H9)+25</f>
        <v>12700</v>
      </c>
      <c r="I9" s="19">
        <f>('AVIA25%'!I9)+25</f>
        <v>17875</v>
      </c>
      <c r="J9" s="19">
        <f>('AVIA25%'!J9)+25</f>
        <v>32200</v>
      </c>
      <c r="K9" s="19">
        <f>('AVIA25%'!K9)+25</f>
        <v>14725</v>
      </c>
      <c r="L9" s="19">
        <f>('AVIA25%'!L9)+25</f>
        <v>16375</v>
      </c>
      <c r="M9" s="19">
        <f>('AVIA25%'!M9)+25</f>
        <v>14725</v>
      </c>
      <c r="N9" s="19">
        <f>('AVIA25%'!N9)+25</f>
        <v>17875</v>
      </c>
      <c r="O9" s="19">
        <f>('AVIA25%'!O9)+25</f>
        <v>19375</v>
      </c>
      <c r="P9" s="19">
        <f>('AVIA25%'!P9)+25</f>
        <v>17875</v>
      </c>
      <c r="Q9" s="19">
        <f>('AVIA25%'!Q9)+25</f>
        <v>19375</v>
      </c>
      <c r="R9" s="19">
        <f>('AVIA25%'!R9)+25</f>
        <v>17875</v>
      </c>
      <c r="S9" s="19">
        <f>('AVIA25%'!S9)+25</f>
        <v>19375</v>
      </c>
      <c r="T9" s="19">
        <f>('AVIA25%'!T9)+25</f>
        <v>17875</v>
      </c>
      <c r="U9" s="19">
        <f>('AVIA25%'!U9)+25</f>
        <v>19375</v>
      </c>
      <c r="V9" s="19">
        <f>('AVIA25%'!V9)+25</f>
        <v>17875</v>
      </c>
      <c r="W9" s="19">
        <f>('AVIA25%'!W9)+25</f>
        <v>19375</v>
      </c>
      <c r="X9" s="19">
        <f>('AVIA25%'!X9)+25</f>
        <v>17875</v>
      </c>
      <c r="Y9" s="19">
        <f>('AVIA25%'!Y9)+25</f>
        <v>19375</v>
      </c>
      <c r="Z9" s="19">
        <f>('AVIA25%'!Z9)+25</f>
        <v>17875</v>
      </c>
      <c r="AA9" s="19">
        <f>('AVIA25%'!AA9)+25</f>
        <v>19375</v>
      </c>
      <c r="AB9" s="19">
        <f>('AVIA25%'!AB9)+25</f>
        <v>17875</v>
      </c>
      <c r="AC9" s="19">
        <f>('AVIA25%'!AC9)+25</f>
        <v>19375</v>
      </c>
      <c r="AD9" s="19">
        <f>('AVIA25%'!AD9)+25</f>
        <v>14725</v>
      </c>
      <c r="AE9" s="19">
        <f>('AVIA25%'!AE9)+25</f>
        <v>16375</v>
      </c>
      <c r="AF9" s="19">
        <f>('AVIA25%'!AF9)+25</f>
        <v>14725</v>
      </c>
      <c r="AG9" s="19">
        <f>('AVIA25%'!AG9)+25</f>
        <v>16375</v>
      </c>
      <c r="AH9" s="19">
        <f>('AVIA25%'!AH9)+25</f>
        <v>16375</v>
      </c>
      <c r="AI9" s="19">
        <f>('AVIA25%'!AI9)+25</f>
        <v>14725</v>
      </c>
      <c r="AJ9" s="19">
        <f>('AVIA25%'!AJ9)+25</f>
        <v>16375</v>
      </c>
      <c r="AK9" s="19">
        <f>('AVIA25%'!AK9)+25</f>
        <v>14725</v>
      </c>
      <c r="AL9" s="19">
        <f>('AVIA25%'!AL9)+25</f>
        <v>16375</v>
      </c>
      <c r="AM9" s="19">
        <f>('AVIA25%'!AM9)+25</f>
        <v>14725</v>
      </c>
      <c r="AN9" s="19">
        <f>('AVIA25%'!AN9)+25</f>
        <v>16375</v>
      </c>
      <c r="AO9" s="19">
        <f>('AVIA25%'!AO9)+25</f>
        <v>14725</v>
      </c>
    </row>
    <row r="10" spans="1:41" s="36" customFormat="1" ht="12" customHeight="1" x14ac:dyDescent="0.2">
      <c r="A10" s="237">
        <v>2</v>
      </c>
      <c r="B10" s="19">
        <f>('AVIA25%'!B10)+25</f>
        <v>14200</v>
      </c>
      <c r="C10" s="19">
        <f>('AVIA25%'!C10)+25</f>
        <v>13450</v>
      </c>
      <c r="D10" s="19">
        <f>('AVIA25%'!D10)+25</f>
        <v>14200</v>
      </c>
      <c r="E10" s="19">
        <f>('AVIA25%'!E10)+25</f>
        <v>13450</v>
      </c>
      <c r="F10" s="19">
        <f>('AVIA25%'!F10)+25</f>
        <v>16225</v>
      </c>
      <c r="G10" s="19">
        <f>('AVIA25%'!G10)+25</f>
        <v>14200</v>
      </c>
      <c r="H10" s="19">
        <f>('AVIA25%'!H10)+25</f>
        <v>14950</v>
      </c>
      <c r="I10" s="19">
        <f>('AVIA25%'!I10)+25</f>
        <v>20125</v>
      </c>
      <c r="J10" s="19">
        <f>('AVIA25%'!J10)+25</f>
        <v>34450</v>
      </c>
      <c r="K10" s="19">
        <f>('AVIA25%'!K10)+25</f>
        <v>16975</v>
      </c>
      <c r="L10" s="19">
        <f>('AVIA25%'!L10)+25</f>
        <v>18625</v>
      </c>
      <c r="M10" s="19">
        <f>('AVIA25%'!M10)+25</f>
        <v>16975</v>
      </c>
      <c r="N10" s="19">
        <f>('AVIA25%'!N10)+25</f>
        <v>20125</v>
      </c>
      <c r="O10" s="19">
        <f>('AVIA25%'!O10)+25</f>
        <v>21625</v>
      </c>
      <c r="P10" s="19">
        <f>('AVIA25%'!P10)+25</f>
        <v>20125</v>
      </c>
      <c r="Q10" s="19">
        <f>('AVIA25%'!Q10)+25</f>
        <v>21625</v>
      </c>
      <c r="R10" s="19">
        <f>('AVIA25%'!R10)+25</f>
        <v>20125</v>
      </c>
      <c r="S10" s="19">
        <f>('AVIA25%'!S10)+25</f>
        <v>21625</v>
      </c>
      <c r="T10" s="19">
        <f>('AVIA25%'!T10)+25</f>
        <v>20125</v>
      </c>
      <c r="U10" s="19">
        <f>('AVIA25%'!U10)+25</f>
        <v>21625</v>
      </c>
      <c r="V10" s="19">
        <f>('AVIA25%'!V10)+25</f>
        <v>20125</v>
      </c>
      <c r="W10" s="19">
        <f>('AVIA25%'!W10)+25</f>
        <v>21625</v>
      </c>
      <c r="X10" s="19">
        <f>('AVIA25%'!X10)+25</f>
        <v>20125</v>
      </c>
      <c r="Y10" s="19">
        <f>('AVIA25%'!Y10)+25</f>
        <v>21625</v>
      </c>
      <c r="Z10" s="19">
        <f>('AVIA25%'!Z10)+25</f>
        <v>20125</v>
      </c>
      <c r="AA10" s="19">
        <f>('AVIA25%'!AA10)+25</f>
        <v>21625</v>
      </c>
      <c r="AB10" s="19">
        <f>('AVIA25%'!AB10)+25</f>
        <v>20125</v>
      </c>
      <c r="AC10" s="19">
        <f>('AVIA25%'!AC10)+25</f>
        <v>21625</v>
      </c>
      <c r="AD10" s="19">
        <f>('AVIA25%'!AD10)+25</f>
        <v>16975</v>
      </c>
      <c r="AE10" s="19">
        <f>('AVIA25%'!AE10)+25</f>
        <v>18625</v>
      </c>
      <c r="AF10" s="19">
        <f>('AVIA25%'!AF10)+25</f>
        <v>16975</v>
      </c>
      <c r="AG10" s="19">
        <f>('AVIA25%'!AG10)+25</f>
        <v>18625</v>
      </c>
      <c r="AH10" s="19">
        <f>('AVIA25%'!AH10)+25</f>
        <v>18625</v>
      </c>
      <c r="AI10" s="19">
        <f>('AVIA25%'!AI10)+25</f>
        <v>16975</v>
      </c>
      <c r="AJ10" s="19">
        <f>('AVIA25%'!AJ10)+25</f>
        <v>18625</v>
      </c>
      <c r="AK10" s="19">
        <f>('AVIA25%'!AK10)+25</f>
        <v>16975</v>
      </c>
      <c r="AL10" s="19">
        <f>('AVIA25%'!AL10)+25</f>
        <v>18625</v>
      </c>
      <c r="AM10" s="19">
        <f>('AVIA25%'!AM10)+25</f>
        <v>16975</v>
      </c>
      <c r="AN10" s="19">
        <f>('AVIA25%'!AN10)+25</f>
        <v>18625</v>
      </c>
      <c r="AO10" s="19">
        <f>('AVIA25%'!AO10)+25</f>
        <v>16975</v>
      </c>
    </row>
    <row r="11" spans="1:41" s="36" customFormat="1" ht="12" customHeight="1" x14ac:dyDescent="0.2">
      <c r="A11" s="236" t="s">
        <v>176</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row>
    <row r="12" spans="1:41" s="36" customFormat="1" ht="12" customHeight="1" x14ac:dyDescent="0.2">
      <c r="A12" s="237">
        <v>1</v>
      </c>
      <c r="B12" s="19">
        <f>('AVIA25%'!B12)+25</f>
        <v>15625</v>
      </c>
      <c r="C12" s="19">
        <f>('AVIA25%'!C12)+25</f>
        <v>14875</v>
      </c>
      <c r="D12" s="19">
        <f>('AVIA25%'!D12)+25</f>
        <v>15625</v>
      </c>
      <c r="E12" s="19">
        <f>('AVIA25%'!E12)+25</f>
        <v>14875</v>
      </c>
      <c r="F12" s="19">
        <f>('AVIA25%'!F12)+25</f>
        <v>17650</v>
      </c>
      <c r="G12" s="19">
        <f>('AVIA25%'!G12)+25</f>
        <v>15625</v>
      </c>
      <c r="H12" s="19">
        <f>('AVIA25%'!H12)+25</f>
        <v>15625</v>
      </c>
      <c r="I12" s="19">
        <f>('AVIA25%'!I12)+25</f>
        <v>20800</v>
      </c>
      <c r="J12" s="19">
        <f>('AVIA25%'!J12)+25</f>
        <v>35125</v>
      </c>
      <c r="K12" s="19">
        <f>('AVIA25%'!K12)+25</f>
        <v>17650</v>
      </c>
      <c r="L12" s="19">
        <f>('AVIA25%'!L12)+25</f>
        <v>19300</v>
      </c>
      <c r="M12" s="19">
        <f>('AVIA25%'!M12)+25</f>
        <v>17650</v>
      </c>
      <c r="N12" s="19">
        <f>('AVIA25%'!N12)+25</f>
        <v>20800</v>
      </c>
      <c r="O12" s="19">
        <f>('AVIA25%'!O12)+25</f>
        <v>22300</v>
      </c>
      <c r="P12" s="19">
        <f>('AVIA25%'!P12)+25</f>
        <v>20800</v>
      </c>
      <c r="Q12" s="19">
        <f>('AVIA25%'!Q12)+25</f>
        <v>22300</v>
      </c>
      <c r="R12" s="19">
        <f>('AVIA25%'!R12)+25</f>
        <v>20800</v>
      </c>
      <c r="S12" s="19">
        <f>('AVIA25%'!S12)+25</f>
        <v>22300</v>
      </c>
      <c r="T12" s="19">
        <f>('AVIA25%'!T12)+25</f>
        <v>20800</v>
      </c>
      <c r="U12" s="19">
        <f>('AVIA25%'!U12)+25</f>
        <v>22300</v>
      </c>
      <c r="V12" s="19">
        <f>('AVIA25%'!V12)+25</f>
        <v>20800</v>
      </c>
      <c r="W12" s="19">
        <f>('AVIA25%'!W12)+25</f>
        <v>22300</v>
      </c>
      <c r="X12" s="19">
        <f>('AVIA25%'!X12)+25</f>
        <v>20800</v>
      </c>
      <c r="Y12" s="19">
        <f>('AVIA25%'!Y12)+25</f>
        <v>22300</v>
      </c>
      <c r="Z12" s="19">
        <f>('AVIA25%'!Z12)+25</f>
        <v>20800</v>
      </c>
      <c r="AA12" s="19">
        <f>('AVIA25%'!AA12)+25</f>
        <v>22300</v>
      </c>
      <c r="AB12" s="19">
        <f>('AVIA25%'!AB12)+25</f>
        <v>20800</v>
      </c>
      <c r="AC12" s="19">
        <f>('AVIA25%'!AC12)+25</f>
        <v>22300</v>
      </c>
      <c r="AD12" s="19">
        <f>('AVIA25%'!AD12)+25</f>
        <v>17650</v>
      </c>
      <c r="AE12" s="19">
        <f>('AVIA25%'!AE12)+25</f>
        <v>19300</v>
      </c>
      <c r="AF12" s="19">
        <f>('AVIA25%'!AF12)+25</f>
        <v>17650</v>
      </c>
      <c r="AG12" s="19">
        <f>('AVIA25%'!AG12)+25</f>
        <v>19300</v>
      </c>
      <c r="AH12" s="19">
        <f>('AVIA25%'!AH12)+25</f>
        <v>19300</v>
      </c>
      <c r="AI12" s="19">
        <f>('AVIA25%'!AI12)+25</f>
        <v>17650</v>
      </c>
      <c r="AJ12" s="19">
        <f>('AVIA25%'!AJ12)+25</f>
        <v>19300</v>
      </c>
      <c r="AK12" s="19">
        <f>('AVIA25%'!AK12)+25</f>
        <v>17650</v>
      </c>
      <c r="AL12" s="19">
        <f>('AVIA25%'!AL12)+25</f>
        <v>19300</v>
      </c>
      <c r="AM12" s="19">
        <f>('AVIA25%'!AM12)+25</f>
        <v>17650</v>
      </c>
      <c r="AN12" s="19">
        <f>('AVIA25%'!AN12)+25</f>
        <v>19300</v>
      </c>
      <c r="AO12" s="19">
        <f>('AVIA25%'!AO12)+25</f>
        <v>17650</v>
      </c>
    </row>
    <row r="13" spans="1:41" s="36" customFormat="1" ht="12" customHeight="1" x14ac:dyDescent="0.2">
      <c r="A13" s="237">
        <v>2</v>
      </c>
      <c r="B13" s="19">
        <f>('AVIA25%'!B13)+25</f>
        <v>17875</v>
      </c>
      <c r="C13" s="19">
        <f>('AVIA25%'!C13)+25</f>
        <v>17125</v>
      </c>
      <c r="D13" s="19">
        <f>('AVIA25%'!D13)+25</f>
        <v>17875</v>
      </c>
      <c r="E13" s="19">
        <f>('AVIA25%'!E13)+25</f>
        <v>17125</v>
      </c>
      <c r="F13" s="19">
        <f>('AVIA25%'!F13)+25</f>
        <v>19900</v>
      </c>
      <c r="G13" s="19">
        <f>('AVIA25%'!G13)+25</f>
        <v>17875</v>
      </c>
      <c r="H13" s="19">
        <f>('AVIA25%'!H13)+25</f>
        <v>17875</v>
      </c>
      <c r="I13" s="19">
        <f>('AVIA25%'!I13)+25</f>
        <v>23050</v>
      </c>
      <c r="J13" s="19">
        <f>('AVIA25%'!J13)+25</f>
        <v>37375</v>
      </c>
      <c r="K13" s="19">
        <f>('AVIA25%'!K13)+25</f>
        <v>19900</v>
      </c>
      <c r="L13" s="19">
        <f>('AVIA25%'!L13)+25</f>
        <v>21550</v>
      </c>
      <c r="M13" s="19">
        <f>('AVIA25%'!M13)+25</f>
        <v>19900</v>
      </c>
      <c r="N13" s="19">
        <f>('AVIA25%'!N13)+25</f>
        <v>23050</v>
      </c>
      <c r="O13" s="19">
        <f>('AVIA25%'!O13)+25</f>
        <v>24550</v>
      </c>
      <c r="P13" s="19">
        <f>('AVIA25%'!P13)+25</f>
        <v>23050</v>
      </c>
      <c r="Q13" s="19">
        <f>('AVIA25%'!Q13)+25</f>
        <v>24550</v>
      </c>
      <c r="R13" s="19">
        <f>('AVIA25%'!R13)+25</f>
        <v>23050</v>
      </c>
      <c r="S13" s="19">
        <f>('AVIA25%'!S13)+25</f>
        <v>24550</v>
      </c>
      <c r="T13" s="19">
        <f>('AVIA25%'!T13)+25</f>
        <v>23050</v>
      </c>
      <c r="U13" s="19">
        <f>('AVIA25%'!U13)+25</f>
        <v>24550</v>
      </c>
      <c r="V13" s="19">
        <f>('AVIA25%'!V13)+25</f>
        <v>23050</v>
      </c>
      <c r="W13" s="19">
        <f>('AVIA25%'!W13)+25</f>
        <v>24550</v>
      </c>
      <c r="X13" s="19">
        <f>('AVIA25%'!X13)+25</f>
        <v>23050</v>
      </c>
      <c r="Y13" s="19">
        <f>('AVIA25%'!Y13)+25</f>
        <v>24550</v>
      </c>
      <c r="Z13" s="19">
        <f>('AVIA25%'!Z13)+25</f>
        <v>23050</v>
      </c>
      <c r="AA13" s="19">
        <f>('AVIA25%'!AA13)+25</f>
        <v>24550</v>
      </c>
      <c r="AB13" s="19">
        <f>('AVIA25%'!AB13)+25</f>
        <v>23050</v>
      </c>
      <c r="AC13" s="19">
        <f>('AVIA25%'!AC13)+25</f>
        <v>24550</v>
      </c>
      <c r="AD13" s="19">
        <f>('AVIA25%'!AD13)+25</f>
        <v>19900</v>
      </c>
      <c r="AE13" s="19">
        <f>('AVIA25%'!AE13)+25</f>
        <v>21550</v>
      </c>
      <c r="AF13" s="19">
        <f>('AVIA25%'!AF13)+25</f>
        <v>19900</v>
      </c>
      <c r="AG13" s="19">
        <f>('AVIA25%'!AG13)+25</f>
        <v>21550</v>
      </c>
      <c r="AH13" s="19">
        <f>('AVIA25%'!AH13)+25</f>
        <v>21550</v>
      </c>
      <c r="AI13" s="19">
        <f>('AVIA25%'!AI13)+25</f>
        <v>19900</v>
      </c>
      <c r="AJ13" s="19">
        <f>('AVIA25%'!AJ13)+25</f>
        <v>21550</v>
      </c>
      <c r="AK13" s="19">
        <f>('AVIA25%'!AK13)+25</f>
        <v>19900</v>
      </c>
      <c r="AL13" s="19">
        <f>('AVIA25%'!AL13)+25</f>
        <v>21550</v>
      </c>
      <c r="AM13" s="19">
        <f>('AVIA25%'!AM13)+25</f>
        <v>19900</v>
      </c>
      <c r="AN13" s="19">
        <f>('AVIA25%'!AN13)+25</f>
        <v>21550</v>
      </c>
      <c r="AO13" s="19">
        <f>('AVIA25%'!AO13)+25</f>
        <v>19900</v>
      </c>
    </row>
    <row r="14" spans="1:41" s="36" customFormat="1" ht="12" customHeight="1" x14ac:dyDescent="0.2">
      <c r="A14" s="236" t="s">
        <v>177</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row>
    <row r="15" spans="1:41" s="36" customFormat="1" ht="12" customHeight="1" x14ac:dyDescent="0.2">
      <c r="A15" s="237">
        <v>1</v>
      </c>
      <c r="B15" s="19">
        <f>('AVIA25%'!B15)+25</f>
        <v>20125</v>
      </c>
      <c r="C15" s="19">
        <f>('AVIA25%'!C15)+25</f>
        <v>19375</v>
      </c>
      <c r="D15" s="19">
        <f>('AVIA25%'!D15)+25</f>
        <v>20125</v>
      </c>
      <c r="E15" s="19">
        <f>('AVIA25%'!E15)+25</f>
        <v>19375</v>
      </c>
      <c r="F15" s="19">
        <f>('AVIA25%'!F15)+25</f>
        <v>22150</v>
      </c>
      <c r="G15" s="19">
        <f>('AVIA25%'!G15)+25</f>
        <v>20125</v>
      </c>
      <c r="H15" s="19">
        <f>('AVIA25%'!H15)+25</f>
        <v>23875</v>
      </c>
      <c r="I15" s="19">
        <f>('AVIA25%'!I15)+25</f>
        <v>29050</v>
      </c>
      <c r="J15" s="19">
        <f>('AVIA25%'!J15)+25</f>
        <v>43375</v>
      </c>
      <c r="K15" s="19">
        <f>('AVIA25%'!K15)+25</f>
        <v>25900</v>
      </c>
      <c r="L15" s="19">
        <f>('AVIA25%'!L15)+25</f>
        <v>27550</v>
      </c>
      <c r="M15" s="19">
        <f>('AVIA25%'!M15)+25</f>
        <v>25900</v>
      </c>
      <c r="N15" s="19">
        <f>('AVIA25%'!N15)+25</f>
        <v>29050</v>
      </c>
      <c r="O15" s="19">
        <f>('AVIA25%'!O15)+25</f>
        <v>30550</v>
      </c>
      <c r="P15" s="19">
        <f>('AVIA25%'!P15)+25</f>
        <v>29050</v>
      </c>
      <c r="Q15" s="19">
        <f>('AVIA25%'!Q15)+25</f>
        <v>30550</v>
      </c>
      <c r="R15" s="19">
        <f>('AVIA25%'!R15)+25</f>
        <v>29050</v>
      </c>
      <c r="S15" s="19">
        <f>('AVIA25%'!S15)+25</f>
        <v>30550</v>
      </c>
      <c r="T15" s="19">
        <f>('AVIA25%'!T15)+25</f>
        <v>29050</v>
      </c>
      <c r="U15" s="19">
        <f>('AVIA25%'!U15)+25</f>
        <v>30550</v>
      </c>
      <c r="V15" s="19">
        <f>('AVIA25%'!V15)+25</f>
        <v>29050</v>
      </c>
      <c r="W15" s="19">
        <f>('AVIA25%'!W15)+25</f>
        <v>30550</v>
      </c>
      <c r="X15" s="19">
        <f>('AVIA25%'!X15)+25</f>
        <v>29050</v>
      </c>
      <c r="Y15" s="19">
        <f>('AVIA25%'!Y15)+25</f>
        <v>30550</v>
      </c>
      <c r="Z15" s="19">
        <f>('AVIA25%'!Z15)+25</f>
        <v>29050</v>
      </c>
      <c r="AA15" s="19">
        <f>('AVIA25%'!AA15)+25</f>
        <v>30550</v>
      </c>
      <c r="AB15" s="19">
        <f>('AVIA25%'!AB15)+25</f>
        <v>29050</v>
      </c>
      <c r="AC15" s="19">
        <f>('AVIA25%'!AC15)+25</f>
        <v>30550</v>
      </c>
      <c r="AD15" s="19">
        <f>('AVIA25%'!AD15)+25</f>
        <v>25900</v>
      </c>
      <c r="AE15" s="19">
        <f>('AVIA25%'!AE15)+25</f>
        <v>27550</v>
      </c>
      <c r="AF15" s="19">
        <f>('AVIA25%'!AF15)+25</f>
        <v>25900</v>
      </c>
      <c r="AG15" s="19">
        <f>('AVIA25%'!AG15)+25</f>
        <v>27550</v>
      </c>
      <c r="AH15" s="19">
        <f>('AVIA25%'!AH15)+25</f>
        <v>27550</v>
      </c>
      <c r="AI15" s="19">
        <f>('AVIA25%'!AI15)+25</f>
        <v>25900</v>
      </c>
      <c r="AJ15" s="19">
        <f>('AVIA25%'!AJ15)+25</f>
        <v>27550</v>
      </c>
      <c r="AK15" s="19">
        <f>('AVIA25%'!AK15)+25</f>
        <v>25900</v>
      </c>
      <c r="AL15" s="19">
        <f>('AVIA25%'!AL15)+25</f>
        <v>27550</v>
      </c>
      <c r="AM15" s="19">
        <f>('AVIA25%'!AM15)+25</f>
        <v>25900</v>
      </c>
      <c r="AN15" s="19">
        <f>('AVIA25%'!AN15)+25</f>
        <v>27550</v>
      </c>
      <c r="AO15" s="19">
        <f>('AVIA25%'!AO15)+25</f>
        <v>25900</v>
      </c>
    </row>
    <row r="16" spans="1:41" s="36" customFormat="1" ht="12" customHeight="1" x14ac:dyDescent="0.2">
      <c r="A16" s="237">
        <v>2</v>
      </c>
      <c r="B16" s="19">
        <f>('AVIA25%'!B16)+25</f>
        <v>22375</v>
      </c>
      <c r="C16" s="19">
        <f>('AVIA25%'!C16)+25</f>
        <v>21625</v>
      </c>
      <c r="D16" s="19">
        <f>('AVIA25%'!D16)+25</f>
        <v>22375</v>
      </c>
      <c r="E16" s="19">
        <f>('AVIA25%'!E16)+25</f>
        <v>21625</v>
      </c>
      <c r="F16" s="19">
        <f>('AVIA25%'!F16)+25</f>
        <v>24400</v>
      </c>
      <c r="G16" s="19">
        <f>('AVIA25%'!G16)+25</f>
        <v>22375</v>
      </c>
      <c r="H16" s="19">
        <f>('AVIA25%'!H16)+25</f>
        <v>26125</v>
      </c>
      <c r="I16" s="19">
        <f>('AVIA25%'!I16)+25</f>
        <v>31300</v>
      </c>
      <c r="J16" s="19">
        <f>('AVIA25%'!J16)+25</f>
        <v>45625</v>
      </c>
      <c r="K16" s="19">
        <f>('AVIA25%'!K16)+25</f>
        <v>28150</v>
      </c>
      <c r="L16" s="19">
        <f>('AVIA25%'!L16)+25</f>
        <v>29800</v>
      </c>
      <c r="M16" s="19">
        <f>('AVIA25%'!M16)+25</f>
        <v>28150</v>
      </c>
      <c r="N16" s="19">
        <f>('AVIA25%'!N16)+25</f>
        <v>31300</v>
      </c>
      <c r="O16" s="19">
        <f>('AVIA25%'!O16)+25</f>
        <v>32800</v>
      </c>
      <c r="P16" s="19">
        <f>('AVIA25%'!P16)+25</f>
        <v>31300</v>
      </c>
      <c r="Q16" s="19">
        <f>('AVIA25%'!Q16)+25</f>
        <v>32800</v>
      </c>
      <c r="R16" s="19">
        <f>('AVIA25%'!R16)+25</f>
        <v>31300</v>
      </c>
      <c r="S16" s="19">
        <f>('AVIA25%'!S16)+25</f>
        <v>32800</v>
      </c>
      <c r="T16" s="19">
        <f>('AVIA25%'!T16)+25</f>
        <v>31300</v>
      </c>
      <c r="U16" s="19">
        <f>('AVIA25%'!U16)+25</f>
        <v>32800</v>
      </c>
      <c r="V16" s="19">
        <f>('AVIA25%'!V16)+25</f>
        <v>31300</v>
      </c>
      <c r="W16" s="19">
        <f>('AVIA25%'!W16)+25</f>
        <v>32800</v>
      </c>
      <c r="X16" s="19">
        <f>('AVIA25%'!X16)+25</f>
        <v>31300</v>
      </c>
      <c r="Y16" s="19">
        <f>('AVIA25%'!Y16)+25</f>
        <v>32800</v>
      </c>
      <c r="Z16" s="19">
        <f>('AVIA25%'!Z16)+25</f>
        <v>31300</v>
      </c>
      <c r="AA16" s="19">
        <f>('AVIA25%'!AA16)+25</f>
        <v>32800</v>
      </c>
      <c r="AB16" s="19">
        <f>('AVIA25%'!AB16)+25</f>
        <v>31300</v>
      </c>
      <c r="AC16" s="19">
        <f>('AVIA25%'!AC16)+25</f>
        <v>32800</v>
      </c>
      <c r="AD16" s="19">
        <f>('AVIA25%'!AD16)+25</f>
        <v>28150</v>
      </c>
      <c r="AE16" s="19">
        <f>('AVIA25%'!AE16)+25</f>
        <v>29800</v>
      </c>
      <c r="AF16" s="19">
        <f>('AVIA25%'!AF16)+25</f>
        <v>28150</v>
      </c>
      <c r="AG16" s="19">
        <f>('AVIA25%'!AG16)+25</f>
        <v>29800</v>
      </c>
      <c r="AH16" s="19">
        <f>('AVIA25%'!AH16)+25</f>
        <v>29800</v>
      </c>
      <c r="AI16" s="19">
        <f>('AVIA25%'!AI16)+25</f>
        <v>28150</v>
      </c>
      <c r="AJ16" s="19">
        <f>('AVIA25%'!AJ16)+25</f>
        <v>29800</v>
      </c>
      <c r="AK16" s="19">
        <f>('AVIA25%'!AK16)+25</f>
        <v>28150</v>
      </c>
      <c r="AL16" s="19">
        <f>('AVIA25%'!AL16)+25</f>
        <v>29800</v>
      </c>
      <c r="AM16" s="19">
        <f>('AVIA25%'!AM16)+25</f>
        <v>28150</v>
      </c>
      <c r="AN16" s="19">
        <f>('AVIA25%'!AN16)+25</f>
        <v>29800</v>
      </c>
      <c r="AO16" s="19">
        <f>('AVIA25%'!AO16)+25</f>
        <v>28150</v>
      </c>
    </row>
    <row r="17" spans="1:41" s="36" customFormat="1" ht="12" customHeight="1" x14ac:dyDescent="0.2">
      <c r="A17" s="236" t="s">
        <v>178</v>
      </c>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row>
    <row r="18" spans="1:41" s="36" customFormat="1" ht="12" customHeight="1" x14ac:dyDescent="0.2">
      <c r="A18" s="237">
        <v>1</v>
      </c>
      <c r="B18" s="19">
        <f>('AVIA25%'!B18)+25</f>
        <v>20950</v>
      </c>
      <c r="C18" s="19">
        <f>('AVIA25%'!C18)+25</f>
        <v>20200</v>
      </c>
      <c r="D18" s="19">
        <f>('AVIA25%'!D18)+25</f>
        <v>20950</v>
      </c>
      <c r="E18" s="19">
        <f>('AVIA25%'!E18)+25</f>
        <v>20200</v>
      </c>
      <c r="F18" s="19">
        <f>('AVIA25%'!F18)+25</f>
        <v>22975</v>
      </c>
      <c r="G18" s="19">
        <f>('AVIA25%'!G18)+25</f>
        <v>20950</v>
      </c>
      <c r="H18" s="19">
        <f>('AVIA25%'!H18)+25</f>
        <v>24625</v>
      </c>
      <c r="I18" s="19">
        <f>('AVIA25%'!I18)+25</f>
        <v>29800</v>
      </c>
      <c r="J18" s="19">
        <f>('AVIA25%'!J18)+25</f>
        <v>44125</v>
      </c>
      <c r="K18" s="19">
        <f>('AVIA25%'!K18)+25</f>
        <v>26650</v>
      </c>
      <c r="L18" s="19">
        <f>('AVIA25%'!L18)+25</f>
        <v>28300</v>
      </c>
      <c r="M18" s="19">
        <f>('AVIA25%'!M18)+25</f>
        <v>26650</v>
      </c>
      <c r="N18" s="19">
        <f>('AVIA25%'!N18)+25</f>
        <v>29800</v>
      </c>
      <c r="O18" s="19">
        <f>('AVIA25%'!O18)+25</f>
        <v>31300</v>
      </c>
      <c r="P18" s="19">
        <f>('AVIA25%'!P18)+25</f>
        <v>29800</v>
      </c>
      <c r="Q18" s="19">
        <f>('AVIA25%'!Q18)+25</f>
        <v>31300</v>
      </c>
      <c r="R18" s="19">
        <f>('AVIA25%'!R18)+25</f>
        <v>29800</v>
      </c>
      <c r="S18" s="19">
        <f>('AVIA25%'!S18)+25</f>
        <v>31300</v>
      </c>
      <c r="T18" s="19">
        <f>('AVIA25%'!T18)+25</f>
        <v>29800</v>
      </c>
      <c r="U18" s="19">
        <f>('AVIA25%'!U18)+25</f>
        <v>31300</v>
      </c>
      <c r="V18" s="19">
        <f>('AVIA25%'!V18)+25</f>
        <v>29800</v>
      </c>
      <c r="W18" s="19">
        <f>('AVIA25%'!W18)+25</f>
        <v>31300</v>
      </c>
      <c r="X18" s="19">
        <f>('AVIA25%'!X18)+25</f>
        <v>29800</v>
      </c>
      <c r="Y18" s="19">
        <f>('AVIA25%'!Y18)+25</f>
        <v>31300</v>
      </c>
      <c r="Z18" s="19">
        <f>('AVIA25%'!Z18)+25</f>
        <v>29800</v>
      </c>
      <c r="AA18" s="19">
        <f>('AVIA25%'!AA18)+25</f>
        <v>31300</v>
      </c>
      <c r="AB18" s="19">
        <f>('AVIA25%'!AB18)+25</f>
        <v>29800</v>
      </c>
      <c r="AC18" s="19">
        <f>('AVIA25%'!AC18)+25</f>
        <v>31300</v>
      </c>
      <c r="AD18" s="19">
        <f>('AVIA25%'!AD18)+25</f>
        <v>26650</v>
      </c>
      <c r="AE18" s="19">
        <f>('AVIA25%'!AE18)+25</f>
        <v>28300</v>
      </c>
      <c r="AF18" s="19">
        <f>('AVIA25%'!AF18)+25</f>
        <v>26650</v>
      </c>
      <c r="AG18" s="19">
        <f>('AVIA25%'!AG18)+25</f>
        <v>28300</v>
      </c>
      <c r="AH18" s="19">
        <f>('AVIA25%'!AH18)+25</f>
        <v>28300</v>
      </c>
      <c r="AI18" s="19">
        <f>('AVIA25%'!AI18)+25</f>
        <v>26650</v>
      </c>
      <c r="AJ18" s="19">
        <f>('AVIA25%'!AJ18)+25</f>
        <v>28300</v>
      </c>
      <c r="AK18" s="19">
        <f>('AVIA25%'!AK18)+25</f>
        <v>26650</v>
      </c>
      <c r="AL18" s="19">
        <f>('AVIA25%'!AL18)+25</f>
        <v>28300</v>
      </c>
      <c r="AM18" s="19">
        <f>('AVIA25%'!AM18)+25</f>
        <v>26650</v>
      </c>
      <c r="AN18" s="19">
        <f>('AVIA25%'!AN18)+25</f>
        <v>28300</v>
      </c>
      <c r="AO18" s="19">
        <f>('AVIA25%'!AO18)+25</f>
        <v>26650</v>
      </c>
    </row>
    <row r="19" spans="1:41" s="36" customFormat="1" ht="12" customHeight="1" x14ac:dyDescent="0.2">
      <c r="A19" s="237">
        <v>2</v>
      </c>
      <c r="B19" s="19">
        <f>('AVIA25%'!B19)+25</f>
        <v>23200</v>
      </c>
      <c r="C19" s="19">
        <f>('AVIA25%'!C19)+25</f>
        <v>22450</v>
      </c>
      <c r="D19" s="19">
        <f>('AVIA25%'!D19)+25</f>
        <v>23200</v>
      </c>
      <c r="E19" s="19">
        <f>('AVIA25%'!E19)+25</f>
        <v>22450</v>
      </c>
      <c r="F19" s="19">
        <f>('AVIA25%'!F19)+25</f>
        <v>25225</v>
      </c>
      <c r="G19" s="19">
        <f>('AVIA25%'!G19)+25</f>
        <v>23200</v>
      </c>
      <c r="H19" s="19">
        <f>('AVIA25%'!H19)+25</f>
        <v>26875</v>
      </c>
      <c r="I19" s="19">
        <f>('AVIA25%'!I19)+25</f>
        <v>32050</v>
      </c>
      <c r="J19" s="19">
        <f>('AVIA25%'!J19)+25</f>
        <v>46375</v>
      </c>
      <c r="K19" s="19">
        <f>('AVIA25%'!K19)+25</f>
        <v>28900</v>
      </c>
      <c r="L19" s="19">
        <f>('AVIA25%'!L19)+25</f>
        <v>30550</v>
      </c>
      <c r="M19" s="19">
        <f>('AVIA25%'!M19)+25</f>
        <v>28900</v>
      </c>
      <c r="N19" s="19">
        <f>('AVIA25%'!N19)+25</f>
        <v>32050</v>
      </c>
      <c r="O19" s="19">
        <f>('AVIA25%'!O19)+25</f>
        <v>33550</v>
      </c>
      <c r="P19" s="19">
        <f>('AVIA25%'!P19)+25</f>
        <v>32050</v>
      </c>
      <c r="Q19" s="19">
        <f>('AVIA25%'!Q19)+25</f>
        <v>33550</v>
      </c>
      <c r="R19" s="19">
        <f>('AVIA25%'!R19)+25</f>
        <v>32050</v>
      </c>
      <c r="S19" s="19">
        <f>('AVIA25%'!S19)+25</f>
        <v>33550</v>
      </c>
      <c r="T19" s="19">
        <f>('AVIA25%'!T19)+25</f>
        <v>32050</v>
      </c>
      <c r="U19" s="19">
        <f>('AVIA25%'!U19)+25</f>
        <v>33550</v>
      </c>
      <c r="V19" s="19">
        <f>('AVIA25%'!V19)+25</f>
        <v>32050</v>
      </c>
      <c r="W19" s="19">
        <f>('AVIA25%'!W19)+25</f>
        <v>33550</v>
      </c>
      <c r="X19" s="19">
        <f>('AVIA25%'!X19)+25</f>
        <v>32050</v>
      </c>
      <c r="Y19" s="19">
        <f>('AVIA25%'!Y19)+25</f>
        <v>33550</v>
      </c>
      <c r="Z19" s="19">
        <f>('AVIA25%'!Z19)+25</f>
        <v>32050</v>
      </c>
      <c r="AA19" s="19">
        <f>('AVIA25%'!AA19)+25</f>
        <v>33550</v>
      </c>
      <c r="AB19" s="19">
        <f>('AVIA25%'!AB19)+25</f>
        <v>32050</v>
      </c>
      <c r="AC19" s="19">
        <f>('AVIA25%'!AC19)+25</f>
        <v>33550</v>
      </c>
      <c r="AD19" s="19">
        <f>('AVIA25%'!AD19)+25</f>
        <v>28900</v>
      </c>
      <c r="AE19" s="19">
        <f>('AVIA25%'!AE19)+25</f>
        <v>30550</v>
      </c>
      <c r="AF19" s="19">
        <f>('AVIA25%'!AF19)+25</f>
        <v>28900</v>
      </c>
      <c r="AG19" s="19">
        <f>('AVIA25%'!AG19)+25</f>
        <v>30550</v>
      </c>
      <c r="AH19" s="19">
        <f>('AVIA25%'!AH19)+25</f>
        <v>30550</v>
      </c>
      <c r="AI19" s="19">
        <f>('AVIA25%'!AI19)+25</f>
        <v>28900</v>
      </c>
      <c r="AJ19" s="19">
        <f>('AVIA25%'!AJ19)+25</f>
        <v>30550</v>
      </c>
      <c r="AK19" s="19">
        <f>('AVIA25%'!AK19)+25</f>
        <v>28900</v>
      </c>
      <c r="AL19" s="19">
        <f>('AVIA25%'!AL19)+25</f>
        <v>30550</v>
      </c>
      <c r="AM19" s="19">
        <f>('AVIA25%'!AM19)+25</f>
        <v>28900</v>
      </c>
      <c r="AN19" s="19">
        <f>('AVIA25%'!AN19)+25</f>
        <v>30550</v>
      </c>
      <c r="AO19" s="19">
        <f>('AVIA25%'!AO19)+25</f>
        <v>28900</v>
      </c>
    </row>
    <row r="20" spans="1:41" s="36" customFormat="1" ht="12" customHeight="1" x14ac:dyDescent="0.2">
      <c r="A20" s="236" t="s">
        <v>179</v>
      </c>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row>
    <row r="21" spans="1:41" s="36" customFormat="1" ht="12" customHeight="1" x14ac:dyDescent="0.2">
      <c r="A21" s="237">
        <v>1</v>
      </c>
      <c r="B21" s="19">
        <f>('AVIA25%'!B21)+25</f>
        <v>21325</v>
      </c>
      <c r="C21" s="19">
        <f>('AVIA25%'!C21)+25</f>
        <v>20575</v>
      </c>
      <c r="D21" s="19">
        <f>('AVIA25%'!D21)+25</f>
        <v>21325</v>
      </c>
      <c r="E21" s="19">
        <f>('AVIA25%'!E21)+25</f>
        <v>20575</v>
      </c>
      <c r="F21" s="19">
        <f>('AVIA25%'!F21)+25</f>
        <v>23350</v>
      </c>
      <c r="G21" s="19">
        <f>('AVIA25%'!G21)+25</f>
        <v>21325</v>
      </c>
      <c r="H21" s="19">
        <f>('AVIA25%'!H21)+25</f>
        <v>25375</v>
      </c>
      <c r="I21" s="19">
        <f>('AVIA25%'!I21)+25</f>
        <v>30550</v>
      </c>
      <c r="J21" s="19">
        <f>('AVIA25%'!J21)+25</f>
        <v>44875</v>
      </c>
      <c r="K21" s="19">
        <f>('AVIA25%'!K21)+25</f>
        <v>27400</v>
      </c>
      <c r="L21" s="19">
        <f>('AVIA25%'!L21)+25</f>
        <v>29050</v>
      </c>
      <c r="M21" s="19">
        <f>('AVIA25%'!M21)+25</f>
        <v>27400</v>
      </c>
      <c r="N21" s="19">
        <f>('AVIA25%'!N21)+25</f>
        <v>30550</v>
      </c>
      <c r="O21" s="19">
        <f>('AVIA25%'!O21)+25</f>
        <v>32050</v>
      </c>
      <c r="P21" s="19">
        <f>('AVIA25%'!P21)+25</f>
        <v>30550</v>
      </c>
      <c r="Q21" s="19">
        <f>('AVIA25%'!Q21)+25</f>
        <v>32050</v>
      </c>
      <c r="R21" s="19">
        <f>('AVIA25%'!R21)+25</f>
        <v>30550</v>
      </c>
      <c r="S21" s="19">
        <f>('AVIA25%'!S21)+25</f>
        <v>32050</v>
      </c>
      <c r="T21" s="19">
        <f>('AVIA25%'!T21)+25</f>
        <v>30550</v>
      </c>
      <c r="U21" s="19">
        <f>('AVIA25%'!U21)+25</f>
        <v>32050</v>
      </c>
      <c r="V21" s="19">
        <f>('AVIA25%'!V21)+25</f>
        <v>30550</v>
      </c>
      <c r="W21" s="19">
        <f>('AVIA25%'!W21)+25</f>
        <v>32050</v>
      </c>
      <c r="X21" s="19">
        <f>('AVIA25%'!X21)+25</f>
        <v>30550</v>
      </c>
      <c r="Y21" s="19">
        <f>('AVIA25%'!Y21)+25</f>
        <v>32050</v>
      </c>
      <c r="Z21" s="19">
        <f>('AVIA25%'!Z21)+25</f>
        <v>30550</v>
      </c>
      <c r="AA21" s="19">
        <f>('AVIA25%'!AA21)+25</f>
        <v>32050</v>
      </c>
      <c r="AB21" s="19">
        <f>('AVIA25%'!AB21)+25</f>
        <v>30550</v>
      </c>
      <c r="AC21" s="19">
        <f>('AVIA25%'!AC21)+25</f>
        <v>32050</v>
      </c>
      <c r="AD21" s="19">
        <f>('AVIA25%'!AD21)+25</f>
        <v>27400</v>
      </c>
      <c r="AE21" s="19">
        <f>('AVIA25%'!AE21)+25</f>
        <v>29050</v>
      </c>
      <c r="AF21" s="19">
        <f>('AVIA25%'!AF21)+25</f>
        <v>27400</v>
      </c>
      <c r="AG21" s="19">
        <f>('AVIA25%'!AG21)+25</f>
        <v>29050</v>
      </c>
      <c r="AH21" s="19">
        <f>('AVIA25%'!AH21)+25</f>
        <v>29050</v>
      </c>
      <c r="AI21" s="19">
        <f>('AVIA25%'!AI21)+25</f>
        <v>27400</v>
      </c>
      <c r="AJ21" s="19">
        <f>('AVIA25%'!AJ21)+25</f>
        <v>29050</v>
      </c>
      <c r="AK21" s="19">
        <f>('AVIA25%'!AK21)+25</f>
        <v>27400</v>
      </c>
      <c r="AL21" s="19">
        <f>('AVIA25%'!AL21)+25</f>
        <v>29050</v>
      </c>
      <c r="AM21" s="19">
        <f>('AVIA25%'!AM21)+25</f>
        <v>27400</v>
      </c>
      <c r="AN21" s="19">
        <f>('AVIA25%'!AN21)+25</f>
        <v>29050</v>
      </c>
      <c r="AO21" s="19">
        <f>('AVIA25%'!AO21)+25</f>
        <v>27400</v>
      </c>
    </row>
    <row r="22" spans="1:41" s="36" customFormat="1" ht="12" customHeight="1" x14ac:dyDescent="0.2">
      <c r="A22" s="237">
        <v>2</v>
      </c>
      <c r="B22" s="19">
        <f>('AVIA25%'!B22)+25</f>
        <v>23575</v>
      </c>
      <c r="C22" s="19">
        <f>('AVIA25%'!C22)+25</f>
        <v>22825</v>
      </c>
      <c r="D22" s="19">
        <f>('AVIA25%'!D22)+25</f>
        <v>23575</v>
      </c>
      <c r="E22" s="19">
        <f>('AVIA25%'!E22)+25</f>
        <v>22825</v>
      </c>
      <c r="F22" s="19">
        <f>('AVIA25%'!F22)+25</f>
        <v>25600</v>
      </c>
      <c r="G22" s="19">
        <f>('AVIA25%'!G22)+25</f>
        <v>23575</v>
      </c>
      <c r="H22" s="19">
        <f>('AVIA25%'!H22)+25</f>
        <v>27625</v>
      </c>
      <c r="I22" s="19">
        <f>('AVIA25%'!I22)+25</f>
        <v>32800</v>
      </c>
      <c r="J22" s="19">
        <f>('AVIA25%'!J22)+25</f>
        <v>47125</v>
      </c>
      <c r="K22" s="19">
        <f>('AVIA25%'!K22)+25</f>
        <v>29650</v>
      </c>
      <c r="L22" s="19">
        <f>('AVIA25%'!L22)+25</f>
        <v>31300</v>
      </c>
      <c r="M22" s="19">
        <f>('AVIA25%'!M22)+25</f>
        <v>29650</v>
      </c>
      <c r="N22" s="19">
        <f>('AVIA25%'!N22)+25</f>
        <v>32800</v>
      </c>
      <c r="O22" s="19">
        <f>('AVIA25%'!O22)+25</f>
        <v>34300</v>
      </c>
      <c r="P22" s="19">
        <f>('AVIA25%'!P22)+25</f>
        <v>32800</v>
      </c>
      <c r="Q22" s="19">
        <f>('AVIA25%'!Q22)+25</f>
        <v>34300</v>
      </c>
      <c r="R22" s="19">
        <f>('AVIA25%'!R22)+25</f>
        <v>32800</v>
      </c>
      <c r="S22" s="19">
        <f>('AVIA25%'!S22)+25</f>
        <v>34300</v>
      </c>
      <c r="T22" s="19">
        <f>('AVIA25%'!T22)+25</f>
        <v>32800</v>
      </c>
      <c r="U22" s="19">
        <f>('AVIA25%'!U22)+25</f>
        <v>34300</v>
      </c>
      <c r="V22" s="19">
        <f>('AVIA25%'!V22)+25</f>
        <v>32800</v>
      </c>
      <c r="W22" s="19">
        <f>('AVIA25%'!W22)+25</f>
        <v>34300</v>
      </c>
      <c r="X22" s="19">
        <f>('AVIA25%'!X22)+25</f>
        <v>32800</v>
      </c>
      <c r="Y22" s="19">
        <f>('AVIA25%'!Y22)+25</f>
        <v>34300</v>
      </c>
      <c r="Z22" s="19">
        <f>('AVIA25%'!Z22)+25</f>
        <v>32800</v>
      </c>
      <c r="AA22" s="19">
        <f>('AVIA25%'!AA22)+25</f>
        <v>34300</v>
      </c>
      <c r="AB22" s="19">
        <f>('AVIA25%'!AB22)+25</f>
        <v>32800</v>
      </c>
      <c r="AC22" s="19">
        <f>('AVIA25%'!AC22)+25</f>
        <v>34300</v>
      </c>
      <c r="AD22" s="19">
        <f>('AVIA25%'!AD22)+25</f>
        <v>29650</v>
      </c>
      <c r="AE22" s="19">
        <f>('AVIA25%'!AE22)+25</f>
        <v>31300</v>
      </c>
      <c r="AF22" s="19">
        <f>('AVIA25%'!AF22)+25</f>
        <v>29650</v>
      </c>
      <c r="AG22" s="19">
        <f>('AVIA25%'!AG22)+25</f>
        <v>31300</v>
      </c>
      <c r="AH22" s="19">
        <f>('AVIA25%'!AH22)+25</f>
        <v>31300</v>
      </c>
      <c r="AI22" s="19">
        <f>('AVIA25%'!AI22)+25</f>
        <v>29650</v>
      </c>
      <c r="AJ22" s="19">
        <f>('AVIA25%'!AJ22)+25</f>
        <v>31300</v>
      </c>
      <c r="AK22" s="19">
        <f>('AVIA25%'!AK22)+25</f>
        <v>29650</v>
      </c>
      <c r="AL22" s="19">
        <f>('AVIA25%'!AL22)+25</f>
        <v>31300</v>
      </c>
      <c r="AM22" s="19">
        <f>('AVIA25%'!AM22)+25</f>
        <v>29650</v>
      </c>
      <c r="AN22" s="19">
        <f>('AVIA25%'!AN22)+25</f>
        <v>31300</v>
      </c>
      <c r="AO22" s="19">
        <f>('AVIA25%'!AO22)+25</f>
        <v>29650</v>
      </c>
    </row>
    <row r="23" spans="1:41" s="36" customFormat="1" ht="12" customHeight="1" x14ac:dyDescent="0.2">
      <c r="A23" s="236" t="s">
        <v>180</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row>
    <row r="24" spans="1:41" s="36" customFormat="1" ht="12" customHeight="1" x14ac:dyDescent="0.2">
      <c r="A24" s="237">
        <v>1</v>
      </c>
      <c r="B24" s="19">
        <f>('AVIA25%'!B24)+25</f>
        <v>27625</v>
      </c>
      <c r="C24" s="19">
        <f>('AVIA25%'!C24)+25</f>
        <v>26875</v>
      </c>
      <c r="D24" s="19">
        <f>('AVIA25%'!D24)+25</f>
        <v>27625</v>
      </c>
      <c r="E24" s="19">
        <f>('AVIA25%'!E24)+25</f>
        <v>26875</v>
      </c>
      <c r="F24" s="19">
        <f>('AVIA25%'!F24)+25</f>
        <v>29650</v>
      </c>
      <c r="G24" s="19">
        <f>('AVIA25%'!G24)+25</f>
        <v>27625</v>
      </c>
      <c r="H24" s="19">
        <f>('AVIA25%'!H24)+25</f>
        <v>33625</v>
      </c>
      <c r="I24" s="19">
        <f>('AVIA25%'!I24)+25</f>
        <v>38800</v>
      </c>
      <c r="J24" s="19">
        <f>('AVIA25%'!J24)+25</f>
        <v>53125</v>
      </c>
      <c r="K24" s="19">
        <f>('AVIA25%'!K24)+25</f>
        <v>35650</v>
      </c>
      <c r="L24" s="19">
        <f>('AVIA25%'!L24)+25</f>
        <v>37300</v>
      </c>
      <c r="M24" s="19">
        <f>('AVIA25%'!M24)+25</f>
        <v>35650</v>
      </c>
      <c r="N24" s="19">
        <f>('AVIA25%'!N24)+25</f>
        <v>38800</v>
      </c>
      <c r="O24" s="19">
        <f>('AVIA25%'!O24)+25</f>
        <v>40300</v>
      </c>
      <c r="P24" s="19">
        <f>('AVIA25%'!P24)+25</f>
        <v>38800</v>
      </c>
      <c r="Q24" s="19">
        <f>('AVIA25%'!Q24)+25</f>
        <v>40300</v>
      </c>
      <c r="R24" s="19">
        <f>('AVIA25%'!R24)+25</f>
        <v>38800</v>
      </c>
      <c r="S24" s="19">
        <f>('AVIA25%'!S24)+25</f>
        <v>40300</v>
      </c>
      <c r="T24" s="19">
        <f>('AVIA25%'!T24)+25</f>
        <v>38800</v>
      </c>
      <c r="U24" s="19">
        <f>('AVIA25%'!U24)+25</f>
        <v>40300</v>
      </c>
      <c r="V24" s="19">
        <f>('AVIA25%'!V24)+25</f>
        <v>38800</v>
      </c>
      <c r="W24" s="19">
        <f>('AVIA25%'!W24)+25</f>
        <v>40300</v>
      </c>
      <c r="X24" s="19">
        <f>('AVIA25%'!X24)+25</f>
        <v>38800</v>
      </c>
      <c r="Y24" s="19">
        <f>('AVIA25%'!Y24)+25</f>
        <v>40300</v>
      </c>
      <c r="Z24" s="19">
        <f>('AVIA25%'!Z24)+25</f>
        <v>38800</v>
      </c>
      <c r="AA24" s="19">
        <f>('AVIA25%'!AA24)+25</f>
        <v>40300</v>
      </c>
      <c r="AB24" s="19">
        <f>('AVIA25%'!AB24)+25</f>
        <v>38800</v>
      </c>
      <c r="AC24" s="19">
        <f>('AVIA25%'!AC24)+25</f>
        <v>40300</v>
      </c>
      <c r="AD24" s="19">
        <f>('AVIA25%'!AD24)+25</f>
        <v>35650</v>
      </c>
      <c r="AE24" s="19">
        <f>('AVIA25%'!AE24)+25</f>
        <v>37300</v>
      </c>
      <c r="AF24" s="19">
        <f>('AVIA25%'!AF24)+25</f>
        <v>35650</v>
      </c>
      <c r="AG24" s="19">
        <f>('AVIA25%'!AG24)+25</f>
        <v>32800</v>
      </c>
      <c r="AH24" s="19">
        <f>('AVIA25%'!AH24)+25</f>
        <v>32800</v>
      </c>
      <c r="AI24" s="19">
        <f>('AVIA25%'!AI24)+25</f>
        <v>31150</v>
      </c>
      <c r="AJ24" s="19">
        <f>('AVIA25%'!AJ24)+25</f>
        <v>32800</v>
      </c>
      <c r="AK24" s="19">
        <f>('AVIA25%'!AK24)+25</f>
        <v>31150</v>
      </c>
      <c r="AL24" s="19">
        <f>('AVIA25%'!AL24)+25</f>
        <v>32800</v>
      </c>
      <c r="AM24" s="19">
        <f>('AVIA25%'!AM24)+25</f>
        <v>31150</v>
      </c>
      <c r="AN24" s="19">
        <f>('AVIA25%'!AN24)+25</f>
        <v>32800</v>
      </c>
      <c r="AO24" s="19">
        <f>('AVIA25%'!AO24)+25</f>
        <v>31150</v>
      </c>
    </row>
    <row r="25" spans="1:41" s="36" customFormat="1" ht="12" customHeight="1" x14ac:dyDescent="0.2">
      <c r="A25" s="237">
        <v>2</v>
      </c>
      <c r="B25" s="19">
        <f>('AVIA25%'!B25)+25</f>
        <v>29875</v>
      </c>
      <c r="C25" s="19">
        <f>('AVIA25%'!C25)+25</f>
        <v>29125</v>
      </c>
      <c r="D25" s="19">
        <f>('AVIA25%'!D25)+25</f>
        <v>29875</v>
      </c>
      <c r="E25" s="19">
        <f>('AVIA25%'!E25)+25</f>
        <v>29125</v>
      </c>
      <c r="F25" s="19">
        <f>('AVIA25%'!F25)+25</f>
        <v>31900</v>
      </c>
      <c r="G25" s="19">
        <f>('AVIA25%'!G25)+25</f>
        <v>29875</v>
      </c>
      <c r="H25" s="19">
        <f>('AVIA25%'!H25)+25</f>
        <v>35875</v>
      </c>
      <c r="I25" s="19">
        <f>('AVIA25%'!I25)+25</f>
        <v>41050</v>
      </c>
      <c r="J25" s="19">
        <f>('AVIA25%'!J25)+25</f>
        <v>55375</v>
      </c>
      <c r="K25" s="19">
        <f>('AVIA25%'!K25)+25</f>
        <v>37900</v>
      </c>
      <c r="L25" s="19">
        <f>('AVIA25%'!L25)+25</f>
        <v>39550</v>
      </c>
      <c r="M25" s="19">
        <f>('AVIA25%'!M25)+25</f>
        <v>37900</v>
      </c>
      <c r="N25" s="19">
        <f>('AVIA25%'!N25)+25</f>
        <v>41050</v>
      </c>
      <c r="O25" s="19">
        <f>('AVIA25%'!O25)+25</f>
        <v>42550</v>
      </c>
      <c r="P25" s="19">
        <f>('AVIA25%'!P25)+25</f>
        <v>41050</v>
      </c>
      <c r="Q25" s="19">
        <f>('AVIA25%'!Q25)+25</f>
        <v>42550</v>
      </c>
      <c r="R25" s="19">
        <f>('AVIA25%'!R25)+25</f>
        <v>41050</v>
      </c>
      <c r="S25" s="19">
        <f>('AVIA25%'!S25)+25</f>
        <v>42550</v>
      </c>
      <c r="T25" s="19">
        <f>('AVIA25%'!T25)+25</f>
        <v>41050</v>
      </c>
      <c r="U25" s="19">
        <f>('AVIA25%'!U25)+25</f>
        <v>42550</v>
      </c>
      <c r="V25" s="19">
        <f>('AVIA25%'!V25)+25</f>
        <v>41050</v>
      </c>
      <c r="W25" s="19">
        <f>('AVIA25%'!W25)+25</f>
        <v>42550</v>
      </c>
      <c r="X25" s="19">
        <f>('AVIA25%'!X25)+25</f>
        <v>41050</v>
      </c>
      <c r="Y25" s="19">
        <f>('AVIA25%'!Y25)+25</f>
        <v>42550</v>
      </c>
      <c r="Z25" s="19">
        <f>('AVIA25%'!Z25)+25</f>
        <v>41050</v>
      </c>
      <c r="AA25" s="19">
        <f>('AVIA25%'!AA25)+25</f>
        <v>42550</v>
      </c>
      <c r="AB25" s="19">
        <f>('AVIA25%'!AB25)+25</f>
        <v>41050</v>
      </c>
      <c r="AC25" s="19">
        <f>('AVIA25%'!AC25)+25</f>
        <v>42550</v>
      </c>
      <c r="AD25" s="19">
        <f>('AVIA25%'!AD25)+25</f>
        <v>37900</v>
      </c>
      <c r="AE25" s="19">
        <f>('AVIA25%'!AE25)+25</f>
        <v>39550</v>
      </c>
      <c r="AF25" s="19">
        <f>('AVIA25%'!AF25)+25</f>
        <v>37900</v>
      </c>
      <c r="AG25" s="19">
        <f>('AVIA25%'!AG25)+25</f>
        <v>35050</v>
      </c>
      <c r="AH25" s="19">
        <f>('AVIA25%'!AH25)+25</f>
        <v>35050</v>
      </c>
      <c r="AI25" s="19">
        <f>('AVIA25%'!AI25)+25</f>
        <v>33400</v>
      </c>
      <c r="AJ25" s="19">
        <f>('AVIA25%'!AJ25)+25</f>
        <v>35050</v>
      </c>
      <c r="AK25" s="19">
        <f>('AVIA25%'!AK25)+25</f>
        <v>33400</v>
      </c>
      <c r="AL25" s="19">
        <f>('AVIA25%'!AL25)+25</f>
        <v>35050</v>
      </c>
      <c r="AM25" s="19">
        <f>('AVIA25%'!AM25)+25</f>
        <v>33400</v>
      </c>
      <c r="AN25" s="19">
        <f>('AVIA25%'!AN25)+25</f>
        <v>35050</v>
      </c>
      <c r="AO25" s="19">
        <f>('AVIA25%'!AO25)+25</f>
        <v>33400</v>
      </c>
    </row>
    <row r="26" spans="1:41" s="36" customFormat="1" ht="12" customHeight="1" x14ac:dyDescent="0.2">
      <c r="A26" s="237">
        <v>3</v>
      </c>
      <c r="B26" s="19">
        <f>('AVIA25%'!B26)+25</f>
        <v>32125</v>
      </c>
      <c r="C26" s="19">
        <f>('AVIA25%'!C26)+25</f>
        <v>31375</v>
      </c>
      <c r="D26" s="19">
        <f>('AVIA25%'!D26)+25</f>
        <v>32125</v>
      </c>
      <c r="E26" s="19">
        <f>('AVIA25%'!E26)+25</f>
        <v>31375</v>
      </c>
      <c r="F26" s="19">
        <f>('AVIA25%'!F26)+25</f>
        <v>34150</v>
      </c>
      <c r="G26" s="19">
        <f>('AVIA25%'!G26)+25</f>
        <v>32125</v>
      </c>
      <c r="H26" s="19">
        <f>('AVIA25%'!H26)+25</f>
        <v>38125</v>
      </c>
      <c r="I26" s="19">
        <f>('AVIA25%'!I26)+25</f>
        <v>43300</v>
      </c>
      <c r="J26" s="19">
        <f>('AVIA25%'!J26)+25</f>
        <v>57625</v>
      </c>
      <c r="K26" s="19">
        <f>('AVIA25%'!K26)+25</f>
        <v>40150</v>
      </c>
      <c r="L26" s="19">
        <f>('AVIA25%'!L26)+25</f>
        <v>41800</v>
      </c>
      <c r="M26" s="19">
        <f>('AVIA25%'!M26)+25</f>
        <v>40150</v>
      </c>
      <c r="N26" s="19">
        <f>('AVIA25%'!N26)+25</f>
        <v>43300</v>
      </c>
      <c r="O26" s="19">
        <f>('AVIA25%'!O26)+25</f>
        <v>44800</v>
      </c>
      <c r="P26" s="19">
        <f>('AVIA25%'!P26)+25</f>
        <v>43300</v>
      </c>
      <c r="Q26" s="19">
        <f>('AVIA25%'!Q26)+25</f>
        <v>44800</v>
      </c>
      <c r="R26" s="19">
        <f>('AVIA25%'!R26)+25</f>
        <v>43300</v>
      </c>
      <c r="S26" s="19">
        <f>('AVIA25%'!S26)+25</f>
        <v>44800</v>
      </c>
      <c r="T26" s="19">
        <f>('AVIA25%'!T26)+25</f>
        <v>43300</v>
      </c>
      <c r="U26" s="19">
        <f>('AVIA25%'!U26)+25</f>
        <v>44800</v>
      </c>
      <c r="V26" s="19">
        <f>('AVIA25%'!V26)+25</f>
        <v>43300</v>
      </c>
      <c r="W26" s="19">
        <f>('AVIA25%'!W26)+25</f>
        <v>44800</v>
      </c>
      <c r="X26" s="19">
        <f>('AVIA25%'!X26)+25</f>
        <v>43300</v>
      </c>
      <c r="Y26" s="19">
        <f>('AVIA25%'!Y26)+25</f>
        <v>44800</v>
      </c>
      <c r="Z26" s="19">
        <f>('AVIA25%'!Z26)+25</f>
        <v>43300</v>
      </c>
      <c r="AA26" s="19">
        <f>('AVIA25%'!AA26)+25</f>
        <v>44800</v>
      </c>
      <c r="AB26" s="19">
        <f>('AVIA25%'!AB26)+25</f>
        <v>43300</v>
      </c>
      <c r="AC26" s="19">
        <f>('AVIA25%'!AC26)+25</f>
        <v>44800</v>
      </c>
      <c r="AD26" s="19">
        <f>('AVIA25%'!AD26)+25</f>
        <v>40150</v>
      </c>
      <c r="AE26" s="19">
        <f>('AVIA25%'!AE26)+25</f>
        <v>41800</v>
      </c>
      <c r="AF26" s="19">
        <f>('AVIA25%'!AF26)+25</f>
        <v>40150</v>
      </c>
      <c r="AG26" s="19">
        <f>('AVIA25%'!AG26)+25</f>
        <v>37300</v>
      </c>
      <c r="AH26" s="19">
        <f>('AVIA25%'!AH26)+25</f>
        <v>37300</v>
      </c>
      <c r="AI26" s="19">
        <f>('AVIA25%'!AI26)+25</f>
        <v>35650</v>
      </c>
      <c r="AJ26" s="19">
        <f>('AVIA25%'!AJ26)+25</f>
        <v>37300</v>
      </c>
      <c r="AK26" s="19">
        <f>('AVIA25%'!AK26)+25</f>
        <v>35650</v>
      </c>
      <c r="AL26" s="19">
        <f>('AVIA25%'!AL26)+25</f>
        <v>37300</v>
      </c>
      <c r="AM26" s="19">
        <f>('AVIA25%'!AM26)+25</f>
        <v>35650</v>
      </c>
      <c r="AN26" s="19">
        <f>('AVIA25%'!AN26)+25</f>
        <v>37300</v>
      </c>
      <c r="AO26" s="19">
        <f>('AVIA25%'!AO26)+25</f>
        <v>35650</v>
      </c>
    </row>
    <row r="27" spans="1:41" s="36" customFormat="1" ht="12" customHeight="1" x14ac:dyDescent="0.2">
      <c r="A27" s="237">
        <v>4</v>
      </c>
      <c r="B27" s="19">
        <f>('AVIA25%'!B27)+25</f>
        <v>34375</v>
      </c>
      <c r="C27" s="19">
        <f>('AVIA25%'!C27)+25</f>
        <v>33625</v>
      </c>
      <c r="D27" s="19">
        <f>('AVIA25%'!D27)+25</f>
        <v>34375</v>
      </c>
      <c r="E27" s="19">
        <f>('AVIA25%'!E27)+25</f>
        <v>33625</v>
      </c>
      <c r="F27" s="19">
        <f>('AVIA25%'!F27)+25</f>
        <v>36400</v>
      </c>
      <c r="G27" s="19">
        <f>('AVIA25%'!G27)+25</f>
        <v>34375</v>
      </c>
      <c r="H27" s="19">
        <f>('AVIA25%'!H27)+25</f>
        <v>40375</v>
      </c>
      <c r="I27" s="19">
        <f>('AVIA25%'!I27)+25</f>
        <v>45550</v>
      </c>
      <c r="J27" s="19">
        <f>('AVIA25%'!J27)+25</f>
        <v>59875</v>
      </c>
      <c r="K27" s="19">
        <f>('AVIA25%'!K27)+25</f>
        <v>42400</v>
      </c>
      <c r="L27" s="19">
        <f>('AVIA25%'!L27)+25</f>
        <v>44050</v>
      </c>
      <c r="M27" s="19">
        <f>('AVIA25%'!M27)+25</f>
        <v>42400</v>
      </c>
      <c r="N27" s="19">
        <f>('AVIA25%'!N27)+25</f>
        <v>45550</v>
      </c>
      <c r="O27" s="19">
        <f>('AVIA25%'!O27)+25</f>
        <v>47050</v>
      </c>
      <c r="P27" s="19">
        <f>('AVIA25%'!P27)+25</f>
        <v>45550</v>
      </c>
      <c r="Q27" s="19">
        <f>('AVIA25%'!Q27)+25</f>
        <v>47050</v>
      </c>
      <c r="R27" s="19">
        <f>('AVIA25%'!R27)+25</f>
        <v>45550</v>
      </c>
      <c r="S27" s="19">
        <f>('AVIA25%'!S27)+25</f>
        <v>47050</v>
      </c>
      <c r="T27" s="19">
        <f>('AVIA25%'!T27)+25</f>
        <v>45550</v>
      </c>
      <c r="U27" s="19">
        <f>('AVIA25%'!U27)+25</f>
        <v>47050</v>
      </c>
      <c r="V27" s="19">
        <f>('AVIA25%'!V27)+25</f>
        <v>45550</v>
      </c>
      <c r="W27" s="19">
        <f>('AVIA25%'!W27)+25</f>
        <v>47050</v>
      </c>
      <c r="X27" s="19">
        <f>('AVIA25%'!X27)+25</f>
        <v>45550</v>
      </c>
      <c r="Y27" s="19">
        <f>('AVIA25%'!Y27)+25</f>
        <v>47050</v>
      </c>
      <c r="Z27" s="19">
        <f>('AVIA25%'!Z27)+25</f>
        <v>45550</v>
      </c>
      <c r="AA27" s="19">
        <f>('AVIA25%'!AA27)+25</f>
        <v>47050</v>
      </c>
      <c r="AB27" s="19">
        <f>('AVIA25%'!AB27)+25</f>
        <v>45550</v>
      </c>
      <c r="AC27" s="19">
        <f>('AVIA25%'!AC27)+25</f>
        <v>47050</v>
      </c>
      <c r="AD27" s="19">
        <f>('AVIA25%'!AD27)+25</f>
        <v>42400</v>
      </c>
      <c r="AE27" s="19">
        <f>('AVIA25%'!AE27)+25</f>
        <v>44050</v>
      </c>
      <c r="AF27" s="19">
        <f>('AVIA25%'!AF27)+25</f>
        <v>42400</v>
      </c>
      <c r="AG27" s="19">
        <f>('AVIA25%'!AG27)+25</f>
        <v>39550</v>
      </c>
      <c r="AH27" s="19">
        <f>('AVIA25%'!AH27)+25</f>
        <v>39550</v>
      </c>
      <c r="AI27" s="19">
        <f>('AVIA25%'!AI27)+25</f>
        <v>37900</v>
      </c>
      <c r="AJ27" s="19">
        <f>('AVIA25%'!AJ27)+25</f>
        <v>39550</v>
      </c>
      <c r="AK27" s="19">
        <f>('AVIA25%'!AK27)+25</f>
        <v>37900</v>
      </c>
      <c r="AL27" s="19">
        <f>('AVIA25%'!AL27)+25</f>
        <v>39550</v>
      </c>
      <c r="AM27" s="19">
        <f>('AVIA25%'!AM27)+25</f>
        <v>37900</v>
      </c>
      <c r="AN27" s="19">
        <f>('AVIA25%'!AN27)+25</f>
        <v>39550</v>
      </c>
      <c r="AO27" s="19">
        <f>('AVIA25%'!AO27)+25</f>
        <v>37900</v>
      </c>
    </row>
    <row r="28" spans="1:41" s="36" customFormat="1" ht="12" customHeight="1" x14ac:dyDescent="0.2">
      <c r="A28" s="236" t="s">
        <v>181</v>
      </c>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row>
    <row r="29" spans="1:41" s="36" customFormat="1" ht="12" customHeight="1" x14ac:dyDescent="0.2">
      <c r="A29" s="237">
        <v>1</v>
      </c>
      <c r="B29" s="19">
        <f>('AVIA25%'!B29)+25</f>
        <v>29875</v>
      </c>
      <c r="C29" s="19">
        <f>('AVIA25%'!C29)+25</f>
        <v>29125</v>
      </c>
      <c r="D29" s="19">
        <f>('AVIA25%'!D29)+25</f>
        <v>29875</v>
      </c>
      <c r="E29" s="19">
        <f>('AVIA25%'!E29)+25</f>
        <v>29125</v>
      </c>
      <c r="F29" s="19">
        <f>('AVIA25%'!F29)+25</f>
        <v>31900</v>
      </c>
      <c r="G29" s="19">
        <f>('AVIA25%'!G29)+25</f>
        <v>29875</v>
      </c>
      <c r="H29" s="19">
        <f>('AVIA25%'!H29)+25</f>
        <v>35125</v>
      </c>
      <c r="I29" s="19">
        <f>('AVIA25%'!I29)+25</f>
        <v>40300</v>
      </c>
      <c r="J29" s="19">
        <f>('AVIA25%'!J29)+25</f>
        <v>54625</v>
      </c>
      <c r="K29" s="19">
        <f>('AVIA25%'!K29)+25</f>
        <v>37150</v>
      </c>
      <c r="L29" s="19">
        <f>('AVIA25%'!L29)+25</f>
        <v>38800</v>
      </c>
      <c r="M29" s="19">
        <f>('AVIA25%'!M29)+25</f>
        <v>37150</v>
      </c>
      <c r="N29" s="19">
        <f>('AVIA25%'!N29)+25</f>
        <v>40300</v>
      </c>
      <c r="O29" s="19">
        <f>('AVIA25%'!O29)+25</f>
        <v>41800</v>
      </c>
      <c r="P29" s="19">
        <f>('AVIA25%'!P29)+25</f>
        <v>40300</v>
      </c>
      <c r="Q29" s="19">
        <f>('AVIA25%'!Q29)+25</f>
        <v>41800</v>
      </c>
      <c r="R29" s="19">
        <f>('AVIA25%'!R29)+25</f>
        <v>40300</v>
      </c>
      <c r="S29" s="19">
        <f>('AVIA25%'!S29)+25</f>
        <v>41800</v>
      </c>
      <c r="T29" s="19">
        <f>('AVIA25%'!T29)+25</f>
        <v>40300</v>
      </c>
      <c r="U29" s="19">
        <f>('AVIA25%'!U29)+25</f>
        <v>41800</v>
      </c>
      <c r="V29" s="19">
        <f>('AVIA25%'!V29)+25</f>
        <v>40300</v>
      </c>
      <c r="W29" s="19">
        <f>('AVIA25%'!W29)+25</f>
        <v>41800</v>
      </c>
      <c r="X29" s="19">
        <f>('AVIA25%'!X29)+25</f>
        <v>40300</v>
      </c>
      <c r="Y29" s="19">
        <f>('AVIA25%'!Y29)+25</f>
        <v>41800</v>
      </c>
      <c r="Z29" s="19">
        <f>('AVIA25%'!Z29)+25</f>
        <v>40300</v>
      </c>
      <c r="AA29" s="19">
        <f>('AVIA25%'!AA29)+25</f>
        <v>41800</v>
      </c>
      <c r="AB29" s="19">
        <f>('AVIA25%'!AB29)+25</f>
        <v>40300</v>
      </c>
      <c r="AC29" s="19">
        <f>('AVIA25%'!AC29)+25</f>
        <v>41800</v>
      </c>
      <c r="AD29" s="19">
        <f>('AVIA25%'!AD29)+25</f>
        <v>37150</v>
      </c>
      <c r="AE29" s="19">
        <f>('AVIA25%'!AE29)+25</f>
        <v>38800</v>
      </c>
      <c r="AF29" s="19">
        <f>('AVIA25%'!AF29)+25</f>
        <v>37150</v>
      </c>
      <c r="AG29" s="19">
        <f>('AVIA25%'!AG29)+25</f>
        <v>35800</v>
      </c>
      <c r="AH29" s="19">
        <f>('AVIA25%'!AH29)+25</f>
        <v>35800</v>
      </c>
      <c r="AI29" s="19">
        <f>('AVIA25%'!AI29)+25</f>
        <v>34150</v>
      </c>
      <c r="AJ29" s="19">
        <f>('AVIA25%'!AJ29)+25</f>
        <v>35800</v>
      </c>
      <c r="AK29" s="19">
        <f>('AVIA25%'!AK29)+25</f>
        <v>34150</v>
      </c>
      <c r="AL29" s="19">
        <f>('AVIA25%'!AL29)+25</f>
        <v>35800</v>
      </c>
      <c r="AM29" s="19">
        <f>('AVIA25%'!AM29)+25</f>
        <v>34150</v>
      </c>
      <c r="AN29" s="19">
        <f>('AVIA25%'!AN29)+25</f>
        <v>35800</v>
      </c>
      <c r="AO29" s="19">
        <f>('AVIA25%'!AO29)+25</f>
        <v>34150</v>
      </c>
    </row>
    <row r="30" spans="1:41" s="36" customFormat="1" ht="12" customHeight="1" x14ac:dyDescent="0.2">
      <c r="A30" s="237">
        <v>2</v>
      </c>
      <c r="B30" s="19">
        <f>('AVIA25%'!B30)+25</f>
        <v>32125</v>
      </c>
      <c r="C30" s="19">
        <f>('AVIA25%'!C30)+25</f>
        <v>31375</v>
      </c>
      <c r="D30" s="19">
        <f>('AVIA25%'!D30)+25</f>
        <v>32125</v>
      </c>
      <c r="E30" s="19">
        <f>('AVIA25%'!E30)+25</f>
        <v>31375</v>
      </c>
      <c r="F30" s="19">
        <f>('AVIA25%'!F30)+25</f>
        <v>34150</v>
      </c>
      <c r="G30" s="19">
        <f>('AVIA25%'!G30)+25</f>
        <v>32125</v>
      </c>
      <c r="H30" s="19">
        <f>('AVIA25%'!H30)+25</f>
        <v>37375</v>
      </c>
      <c r="I30" s="19">
        <f>('AVIA25%'!I30)+25</f>
        <v>42550</v>
      </c>
      <c r="J30" s="19">
        <f>('AVIA25%'!J30)+25</f>
        <v>56875</v>
      </c>
      <c r="K30" s="19">
        <f>('AVIA25%'!K30)+25</f>
        <v>39400</v>
      </c>
      <c r="L30" s="19">
        <f>('AVIA25%'!L30)+25</f>
        <v>41050</v>
      </c>
      <c r="M30" s="19">
        <f>('AVIA25%'!M30)+25</f>
        <v>39400</v>
      </c>
      <c r="N30" s="19">
        <f>('AVIA25%'!N30)+25</f>
        <v>42550</v>
      </c>
      <c r="O30" s="19">
        <f>('AVIA25%'!O30)+25</f>
        <v>44050</v>
      </c>
      <c r="P30" s="19">
        <f>('AVIA25%'!P30)+25</f>
        <v>42550</v>
      </c>
      <c r="Q30" s="19">
        <f>('AVIA25%'!Q30)+25</f>
        <v>44050</v>
      </c>
      <c r="R30" s="19">
        <f>('AVIA25%'!R30)+25</f>
        <v>42550</v>
      </c>
      <c r="S30" s="19">
        <f>('AVIA25%'!S30)+25</f>
        <v>44050</v>
      </c>
      <c r="T30" s="19">
        <f>('AVIA25%'!T30)+25</f>
        <v>42550</v>
      </c>
      <c r="U30" s="19">
        <f>('AVIA25%'!U30)+25</f>
        <v>44050</v>
      </c>
      <c r="V30" s="19">
        <f>('AVIA25%'!V30)+25</f>
        <v>42550</v>
      </c>
      <c r="W30" s="19">
        <f>('AVIA25%'!W30)+25</f>
        <v>44050</v>
      </c>
      <c r="X30" s="19">
        <f>('AVIA25%'!X30)+25</f>
        <v>42550</v>
      </c>
      <c r="Y30" s="19">
        <f>('AVIA25%'!Y30)+25</f>
        <v>44050</v>
      </c>
      <c r="Z30" s="19">
        <f>('AVIA25%'!Z30)+25</f>
        <v>42550</v>
      </c>
      <c r="AA30" s="19">
        <f>('AVIA25%'!AA30)+25</f>
        <v>44050</v>
      </c>
      <c r="AB30" s="19">
        <f>('AVIA25%'!AB30)+25</f>
        <v>42550</v>
      </c>
      <c r="AC30" s="19">
        <f>('AVIA25%'!AC30)+25</f>
        <v>44050</v>
      </c>
      <c r="AD30" s="19">
        <f>('AVIA25%'!AD30)+25</f>
        <v>39400</v>
      </c>
      <c r="AE30" s="19">
        <f>('AVIA25%'!AE30)+25</f>
        <v>41050</v>
      </c>
      <c r="AF30" s="19">
        <f>('AVIA25%'!AF30)+25</f>
        <v>39400</v>
      </c>
      <c r="AG30" s="19">
        <f>('AVIA25%'!AG30)+25</f>
        <v>38050</v>
      </c>
      <c r="AH30" s="19">
        <f>('AVIA25%'!AH30)+25</f>
        <v>38050</v>
      </c>
      <c r="AI30" s="19">
        <f>('AVIA25%'!AI30)+25</f>
        <v>36400</v>
      </c>
      <c r="AJ30" s="19">
        <f>('AVIA25%'!AJ30)+25</f>
        <v>38050</v>
      </c>
      <c r="AK30" s="19">
        <f>('AVIA25%'!AK30)+25</f>
        <v>36400</v>
      </c>
      <c r="AL30" s="19">
        <f>('AVIA25%'!AL30)+25</f>
        <v>38050</v>
      </c>
      <c r="AM30" s="19">
        <f>('AVIA25%'!AM30)+25</f>
        <v>36400</v>
      </c>
      <c r="AN30" s="19">
        <f>('AVIA25%'!AN30)+25</f>
        <v>38050</v>
      </c>
      <c r="AO30" s="19">
        <f>('AVIA25%'!AO30)+25</f>
        <v>36400</v>
      </c>
    </row>
    <row r="31" spans="1:41" s="36" customFormat="1" ht="12" customHeight="1" x14ac:dyDescent="0.2">
      <c r="A31" s="237">
        <v>3</v>
      </c>
      <c r="B31" s="19">
        <f>('AVIA25%'!B31)+25</f>
        <v>34375</v>
      </c>
      <c r="C31" s="19">
        <f>('AVIA25%'!C31)+25</f>
        <v>33625</v>
      </c>
      <c r="D31" s="19">
        <f>('AVIA25%'!D31)+25</f>
        <v>34375</v>
      </c>
      <c r="E31" s="19">
        <f>('AVIA25%'!E31)+25</f>
        <v>33625</v>
      </c>
      <c r="F31" s="19">
        <f>('AVIA25%'!F31)+25</f>
        <v>36400</v>
      </c>
      <c r="G31" s="19">
        <f>('AVIA25%'!G31)+25</f>
        <v>34375</v>
      </c>
      <c r="H31" s="19">
        <f>('AVIA25%'!H31)+25</f>
        <v>39625</v>
      </c>
      <c r="I31" s="19">
        <f>('AVIA25%'!I31)+25</f>
        <v>44800</v>
      </c>
      <c r="J31" s="19">
        <f>('AVIA25%'!J31)+25</f>
        <v>59125</v>
      </c>
      <c r="K31" s="19">
        <f>('AVIA25%'!K31)+25</f>
        <v>41650</v>
      </c>
      <c r="L31" s="19">
        <f>('AVIA25%'!L31)+25</f>
        <v>43300</v>
      </c>
      <c r="M31" s="19">
        <f>('AVIA25%'!M31)+25</f>
        <v>41650</v>
      </c>
      <c r="N31" s="19">
        <f>('AVIA25%'!N31)+25</f>
        <v>44800</v>
      </c>
      <c r="O31" s="19">
        <f>('AVIA25%'!O31)+25</f>
        <v>46300</v>
      </c>
      <c r="P31" s="19">
        <f>('AVIA25%'!P31)+25</f>
        <v>44800</v>
      </c>
      <c r="Q31" s="19">
        <f>('AVIA25%'!Q31)+25</f>
        <v>46300</v>
      </c>
      <c r="R31" s="19">
        <f>('AVIA25%'!R31)+25</f>
        <v>44800</v>
      </c>
      <c r="S31" s="19">
        <f>('AVIA25%'!S31)+25</f>
        <v>46300</v>
      </c>
      <c r="T31" s="19">
        <f>('AVIA25%'!T31)+25</f>
        <v>44800</v>
      </c>
      <c r="U31" s="19">
        <f>('AVIA25%'!U31)+25</f>
        <v>46300</v>
      </c>
      <c r="V31" s="19">
        <f>('AVIA25%'!V31)+25</f>
        <v>44800</v>
      </c>
      <c r="W31" s="19">
        <f>('AVIA25%'!W31)+25</f>
        <v>46300</v>
      </c>
      <c r="X31" s="19">
        <f>('AVIA25%'!X31)+25</f>
        <v>44800</v>
      </c>
      <c r="Y31" s="19">
        <f>('AVIA25%'!Y31)+25</f>
        <v>46300</v>
      </c>
      <c r="Z31" s="19">
        <f>('AVIA25%'!Z31)+25</f>
        <v>44800</v>
      </c>
      <c r="AA31" s="19">
        <f>('AVIA25%'!AA31)+25</f>
        <v>46300</v>
      </c>
      <c r="AB31" s="19">
        <f>('AVIA25%'!AB31)+25</f>
        <v>44800</v>
      </c>
      <c r="AC31" s="19">
        <f>('AVIA25%'!AC31)+25</f>
        <v>46300</v>
      </c>
      <c r="AD31" s="19">
        <f>('AVIA25%'!AD31)+25</f>
        <v>41650</v>
      </c>
      <c r="AE31" s="19">
        <f>('AVIA25%'!AE31)+25</f>
        <v>43300</v>
      </c>
      <c r="AF31" s="19">
        <f>('AVIA25%'!AF31)+25</f>
        <v>41650</v>
      </c>
      <c r="AG31" s="19">
        <f>('AVIA25%'!AG31)+25</f>
        <v>40300</v>
      </c>
      <c r="AH31" s="19">
        <f>('AVIA25%'!AH31)+25</f>
        <v>40300</v>
      </c>
      <c r="AI31" s="19">
        <f>('AVIA25%'!AI31)+25</f>
        <v>38650</v>
      </c>
      <c r="AJ31" s="19">
        <f>('AVIA25%'!AJ31)+25</f>
        <v>40300</v>
      </c>
      <c r="AK31" s="19">
        <f>('AVIA25%'!AK31)+25</f>
        <v>38650</v>
      </c>
      <c r="AL31" s="19">
        <f>('AVIA25%'!AL31)+25</f>
        <v>40300</v>
      </c>
      <c r="AM31" s="19">
        <f>('AVIA25%'!AM31)+25</f>
        <v>38650</v>
      </c>
      <c r="AN31" s="19">
        <f>('AVIA25%'!AN31)+25</f>
        <v>40300</v>
      </c>
      <c r="AO31" s="19">
        <f>('AVIA25%'!AO31)+25</f>
        <v>38650</v>
      </c>
    </row>
    <row r="32" spans="1:41" s="36" customFormat="1" ht="12" customHeight="1" x14ac:dyDescent="0.2">
      <c r="A32" s="237">
        <v>4</v>
      </c>
      <c r="B32" s="19">
        <f>('AVIA25%'!B32)+25</f>
        <v>36625</v>
      </c>
      <c r="C32" s="19">
        <f>('AVIA25%'!C32)+25</f>
        <v>35875</v>
      </c>
      <c r="D32" s="19">
        <f>('AVIA25%'!D32)+25</f>
        <v>36625</v>
      </c>
      <c r="E32" s="19">
        <f>('AVIA25%'!E32)+25</f>
        <v>35875</v>
      </c>
      <c r="F32" s="19">
        <f>('AVIA25%'!F32)+25</f>
        <v>38650</v>
      </c>
      <c r="G32" s="19">
        <f>('AVIA25%'!G32)+25</f>
        <v>36625</v>
      </c>
      <c r="H32" s="19">
        <f>('AVIA25%'!H32)+25</f>
        <v>41875</v>
      </c>
      <c r="I32" s="19">
        <f>('AVIA25%'!I32)+25</f>
        <v>47050</v>
      </c>
      <c r="J32" s="19">
        <f>('AVIA25%'!J32)+25</f>
        <v>61375</v>
      </c>
      <c r="K32" s="19">
        <f>('AVIA25%'!K32)+25</f>
        <v>43900</v>
      </c>
      <c r="L32" s="19">
        <f>('AVIA25%'!L32)+25</f>
        <v>45550</v>
      </c>
      <c r="M32" s="19">
        <f>('AVIA25%'!M32)+25</f>
        <v>43900</v>
      </c>
      <c r="N32" s="19">
        <f>('AVIA25%'!N32)+25</f>
        <v>47050</v>
      </c>
      <c r="O32" s="19">
        <f>('AVIA25%'!O32)+25</f>
        <v>48550</v>
      </c>
      <c r="P32" s="19">
        <f>('AVIA25%'!P32)+25</f>
        <v>47050</v>
      </c>
      <c r="Q32" s="19">
        <f>('AVIA25%'!Q32)+25</f>
        <v>48550</v>
      </c>
      <c r="R32" s="19">
        <f>('AVIA25%'!R32)+25</f>
        <v>47050</v>
      </c>
      <c r="S32" s="19">
        <f>('AVIA25%'!S32)+25</f>
        <v>48550</v>
      </c>
      <c r="T32" s="19">
        <f>('AVIA25%'!T32)+25</f>
        <v>47050</v>
      </c>
      <c r="U32" s="19">
        <f>('AVIA25%'!U32)+25</f>
        <v>48550</v>
      </c>
      <c r="V32" s="19">
        <f>('AVIA25%'!V32)+25</f>
        <v>47050</v>
      </c>
      <c r="W32" s="19">
        <f>('AVIA25%'!W32)+25</f>
        <v>48550</v>
      </c>
      <c r="X32" s="19">
        <f>('AVIA25%'!X32)+25</f>
        <v>47050</v>
      </c>
      <c r="Y32" s="19">
        <f>('AVIA25%'!Y32)+25</f>
        <v>48550</v>
      </c>
      <c r="Z32" s="19">
        <f>('AVIA25%'!Z32)+25</f>
        <v>47050</v>
      </c>
      <c r="AA32" s="19">
        <f>('AVIA25%'!AA32)+25</f>
        <v>48550</v>
      </c>
      <c r="AB32" s="19">
        <f>('AVIA25%'!AB32)+25</f>
        <v>47050</v>
      </c>
      <c r="AC32" s="19">
        <f>('AVIA25%'!AC32)+25</f>
        <v>48550</v>
      </c>
      <c r="AD32" s="19">
        <f>('AVIA25%'!AD32)+25</f>
        <v>43900</v>
      </c>
      <c r="AE32" s="19">
        <f>('AVIA25%'!AE32)+25</f>
        <v>45550</v>
      </c>
      <c r="AF32" s="19">
        <f>('AVIA25%'!AF32)+25</f>
        <v>43900</v>
      </c>
      <c r="AG32" s="19">
        <f>('AVIA25%'!AG32)+25</f>
        <v>42550</v>
      </c>
      <c r="AH32" s="19">
        <f>('AVIA25%'!AH32)+25</f>
        <v>42550</v>
      </c>
      <c r="AI32" s="19">
        <f>('AVIA25%'!AI32)+25</f>
        <v>40900</v>
      </c>
      <c r="AJ32" s="19">
        <f>('AVIA25%'!AJ32)+25</f>
        <v>42550</v>
      </c>
      <c r="AK32" s="19">
        <f>('AVIA25%'!AK32)+25</f>
        <v>40900</v>
      </c>
      <c r="AL32" s="19">
        <f>('AVIA25%'!AL32)+25</f>
        <v>42550</v>
      </c>
      <c r="AM32" s="19">
        <f>('AVIA25%'!AM32)+25</f>
        <v>40900</v>
      </c>
      <c r="AN32" s="19">
        <f>('AVIA25%'!AN32)+25</f>
        <v>42550</v>
      </c>
      <c r="AO32" s="19">
        <f>('AVIA25%'!AO32)+25</f>
        <v>40900</v>
      </c>
    </row>
    <row r="33" spans="1:41" s="36" customFormat="1" ht="12" customHeight="1" x14ac:dyDescent="0.2">
      <c r="A33" s="236" t="s">
        <v>182</v>
      </c>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row>
    <row r="34" spans="1:41" s="36" customFormat="1" ht="12" customHeight="1" x14ac:dyDescent="0.2">
      <c r="A34" s="237">
        <v>1</v>
      </c>
      <c r="B34" s="19">
        <f>('AVIA25%'!B34)+25</f>
        <v>37375</v>
      </c>
      <c r="C34" s="19">
        <f>('AVIA25%'!C34)+25</f>
        <v>36625</v>
      </c>
      <c r="D34" s="19">
        <f>('AVIA25%'!D34)+25</f>
        <v>37375</v>
      </c>
      <c r="E34" s="19">
        <f>('AVIA25%'!E34)+25</f>
        <v>36625</v>
      </c>
      <c r="F34" s="19">
        <f>('AVIA25%'!F34)+25</f>
        <v>39400</v>
      </c>
      <c r="G34" s="19">
        <f>('AVIA25%'!G34)+25</f>
        <v>37375</v>
      </c>
      <c r="H34" s="19">
        <f>('AVIA25%'!H34)+25</f>
        <v>51700</v>
      </c>
      <c r="I34" s="19">
        <f>('AVIA25%'!I34)+25</f>
        <v>56875</v>
      </c>
      <c r="J34" s="19">
        <f>('AVIA25%'!J34)+25</f>
        <v>71200</v>
      </c>
      <c r="K34" s="19">
        <f>('AVIA25%'!K34)+25</f>
        <v>53725</v>
      </c>
      <c r="L34" s="19">
        <f>('AVIA25%'!L34)+25</f>
        <v>55375</v>
      </c>
      <c r="M34" s="19">
        <f>('AVIA25%'!M34)+25</f>
        <v>53725</v>
      </c>
      <c r="N34" s="19">
        <f>('AVIA25%'!N34)+25</f>
        <v>56875</v>
      </c>
      <c r="O34" s="19">
        <f>('AVIA25%'!O34)+25</f>
        <v>58375</v>
      </c>
      <c r="P34" s="19">
        <f>('AVIA25%'!P34)+25</f>
        <v>56875</v>
      </c>
      <c r="Q34" s="19">
        <f>('AVIA25%'!Q34)+25</f>
        <v>58375</v>
      </c>
      <c r="R34" s="19">
        <f>('AVIA25%'!R34)+25</f>
        <v>56875</v>
      </c>
      <c r="S34" s="19">
        <f>('AVIA25%'!S34)+25</f>
        <v>58375</v>
      </c>
      <c r="T34" s="19">
        <f>('AVIA25%'!T34)+25</f>
        <v>56875</v>
      </c>
      <c r="U34" s="19">
        <f>('AVIA25%'!U34)+25</f>
        <v>58375</v>
      </c>
      <c r="V34" s="19">
        <f>('AVIA25%'!V34)+25</f>
        <v>56875</v>
      </c>
      <c r="W34" s="19">
        <f>('AVIA25%'!W34)+25</f>
        <v>58375</v>
      </c>
      <c r="X34" s="19">
        <f>('AVIA25%'!X34)+25</f>
        <v>56875</v>
      </c>
      <c r="Y34" s="19">
        <f>('AVIA25%'!Y34)+25</f>
        <v>58375</v>
      </c>
      <c r="Z34" s="19">
        <f>('AVIA25%'!Z34)+25</f>
        <v>56875</v>
      </c>
      <c r="AA34" s="19">
        <f>('AVIA25%'!AA34)+25</f>
        <v>58375</v>
      </c>
      <c r="AB34" s="19">
        <f>('AVIA25%'!AB34)+25</f>
        <v>56875</v>
      </c>
      <c r="AC34" s="19">
        <f>('AVIA25%'!AC34)+25</f>
        <v>58375</v>
      </c>
      <c r="AD34" s="19">
        <f>('AVIA25%'!AD34)+25</f>
        <v>53725</v>
      </c>
      <c r="AE34" s="19">
        <f>('AVIA25%'!AE34)+25</f>
        <v>55375</v>
      </c>
      <c r="AF34" s="19">
        <f>('AVIA25%'!AF34)+25</f>
        <v>53725</v>
      </c>
      <c r="AG34" s="19">
        <f>('AVIA25%'!AG34)+25</f>
        <v>41050</v>
      </c>
      <c r="AH34" s="19">
        <f>('AVIA25%'!AH34)+25</f>
        <v>41050</v>
      </c>
      <c r="AI34" s="19">
        <f>('AVIA25%'!AI34)+25</f>
        <v>39400</v>
      </c>
      <c r="AJ34" s="19">
        <f>('AVIA25%'!AJ34)+25</f>
        <v>41050</v>
      </c>
      <c r="AK34" s="19">
        <f>('AVIA25%'!AK34)+25</f>
        <v>39400</v>
      </c>
      <c r="AL34" s="19">
        <f>('AVIA25%'!AL34)+25</f>
        <v>41050</v>
      </c>
      <c r="AM34" s="19">
        <f>('AVIA25%'!AM34)+25</f>
        <v>39400</v>
      </c>
      <c r="AN34" s="19">
        <f>('AVIA25%'!AN34)+25</f>
        <v>41050</v>
      </c>
      <c r="AO34" s="19">
        <f>('AVIA25%'!AO34)+25</f>
        <v>39400</v>
      </c>
    </row>
    <row r="35" spans="1:41" s="36" customFormat="1" ht="12" customHeight="1" x14ac:dyDescent="0.2">
      <c r="A35" s="237">
        <v>2</v>
      </c>
      <c r="B35" s="19">
        <f>('AVIA25%'!B35)+25</f>
        <v>39625</v>
      </c>
      <c r="C35" s="19">
        <f>('AVIA25%'!C35)+25</f>
        <v>38875</v>
      </c>
      <c r="D35" s="19">
        <f>('AVIA25%'!D35)+25</f>
        <v>39625</v>
      </c>
      <c r="E35" s="19">
        <f>('AVIA25%'!E35)+25</f>
        <v>38875</v>
      </c>
      <c r="F35" s="19">
        <f>('AVIA25%'!F35)+25</f>
        <v>41650</v>
      </c>
      <c r="G35" s="19">
        <f>('AVIA25%'!G35)+25</f>
        <v>39625</v>
      </c>
      <c r="H35" s="19">
        <f>('AVIA25%'!H35)+25</f>
        <v>53950</v>
      </c>
      <c r="I35" s="19">
        <f>('AVIA25%'!I35)+25</f>
        <v>59125</v>
      </c>
      <c r="J35" s="19">
        <f>('AVIA25%'!J35)+25</f>
        <v>73450</v>
      </c>
      <c r="K35" s="19">
        <f>('AVIA25%'!K35)+25</f>
        <v>55975</v>
      </c>
      <c r="L35" s="19">
        <f>('AVIA25%'!L35)+25</f>
        <v>57625</v>
      </c>
      <c r="M35" s="19">
        <f>('AVIA25%'!M35)+25</f>
        <v>55975</v>
      </c>
      <c r="N35" s="19">
        <f>('AVIA25%'!N35)+25</f>
        <v>59125</v>
      </c>
      <c r="O35" s="19">
        <f>('AVIA25%'!O35)+25</f>
        <v>60625</v>
      </c>
      <c r="P35" s="19">
        <f>('AVIA25%'!P35)+25</f>
        <v>59125</v>
      </c>
      <c r="Q35" s="19">
        <f>('AVIA25%'!Q35)+25</f>
        <v>60625</v>
      </c>
      <c r="R35" s="19">
        <f>('AVIA25%'!R35)+25</f>
        <v>59125</v>
      </c>
      <c r="S35" s="19">
        <f>('AVIA25%'!S35)+25</f>
        <v>60625</v>
      </c>
      <c r="T35" s="19">
        <f>('AVIA25%'!T35)+25</f>
        <v>59125</v>
      </c>
      <c r="U35" s="19">
        <f>('AVIA25%'!U35)+25</f>
        <v>60625</v>
      </c>
      <c r="V35" s="19">
        <f>('AVIA25%'!V35)+25</f>
        <v>59125</v>
      </c>
      <c r="W35" s="19">
        <f>('AVIA25%'!W35)+25</f>
        <v>60625</v>
      </c>
      <c r="X35" s="19">
        <f>('AVIA25%'!X35)+25</f>
        <v>59125</v>
      </c>
      <c r="Y35" s="19">
        <f>('AVIA25%'!Y35)+25</f>
        <v>60625</v>
      </c>
      <c r="Z35" s="19">
        <f>('AVIA25%'!Z35)+25</f>
        <v>59125</v>
      </c>
      <c r="AA35" s="19">
        <f>('AVIA25%'!AA35)+25</f>
        <v>60625</v>
      </c>
      <c r="AB35" s="19">
        <f>('AVIA25%'!AB35)+25</f>
        <v>59125</v>
      </c>
      <c r="AC35" s="19">
        <f>('AVIA25%'!AC35)+25</f>
        <v>60625</v>
      </c>
      <c r="AD35" s="19">
        <f>('AVIA25%'!AD35)+25</f>
        <v>55975</v>
      </c>
      <c r="AE35" s="19">
        <f>('AVIA25%'!AE35)+25</f>
        <v>57625</v>
      </c>
      <c r="AF35" s="19">
        <f>('AVIA25%'!AF35)+25</f>
        <v>55975</v>
      </c>
      <c r="AG35" s="19">
        <f>('AVIA25%'!AG35)+25</f>
        <v>43300</v>
      </c>
      <c r="AH35" s="19">
        <f>('AVIA25%'!AH35)+25</f>
        <v>43300</v>
      </c>
      <c r="AI35" s="19">
        <f>('AVIA25%'!AI35)+25</f>
        <v>41650</v>
      </c>
      <c r="AJ35" s="19">
        <f>('AVIA25%'!AJ35)+25</f>
        <v>43300</v>
      </c>
      <c r="AK35" s="19">
        <f>('AVIA25%'!AK35)+25</f>
        <v>41650</v>
      </c>
      <c r="AL35" s="19">
        <f>('AVIA25%'!AL35)+25</f>
        <v>43300</v>
      </c>
      <c r="AM35" s="19">
        <f>('AVIA25%'!AM35)+25</f>
        <v>41650</v>
      </c>
      <c r="AN35" s="19">
        <f>('AVIA25%'!AN35)+25</f>
        <v>43300</v>
      </c>
      <c r="AO35" s="19">
        <f>('AVIA25%'!AO35)+25</f>
        <v>41650</v>
      </c>
    </row>
    <row r="36" spans="1:41" s="36" customFormat="1" ht="12" customHeight="1" x14ac:dyDescent="0.2">
      <c r="A36" s="237">
        <v>3</v>
      </c>
      <c r="B36" s="19">
        <f>('AVIA25%'!B36)+25</f>
        <v>41875</v>
      </c>
      <c r="C36" s="19">
        <f>('AVIA25%'!C36)+25</f>
        <v>41125</v>
      </c>
      <c r="D36" s="19">
        <f>('AVIA25%'!D36)+25</f>
        <v>41875</v>
      </c>
      <c r="E36" s="19">
        <f>('AVIA25%'!E36)+25</f>
        <v>41125</v>
      </c>
      <c r="F36" s="19">
        <f>('AVIA25%'!F36)+25</f>
        <v>43900</v>
      </c>
      <c r="G36" s="19">
        <f>('AVIA25%'!G36)+25</f>
        <v>41875</v>
      </c>
      <c r="H36" s="19">
        <f>('AVIA25%'!H36)+25</f>
        <v>56200</v>
      </c>
      <c r="I36" s="19">
        <f>('AVIA25%'!I36)+25</f>
        <v>61375</v>
      </c>
      <c r="J36" s="19">
        <f>('AVIA25%'!J36)+25</f>
        <v>75700</v>
      </c>
      <c r="K36" s="19">
        <f>('AVIA25%'!K36)+25</f>
        <v>58225</v>
      </c>
      <c r="L36" s="19">
        <f>('AVIA25%'!L36)+25</f>
        <v>59875</v>
      </c>
      <c r="M36" s="19">
        <f>('AVIA25%'!M36)+25</f>
        <v>58225</v>
      </c>
      <c r="N36" s="19">
        <f>('AVIA25%'!N36)+25</f>
        <v>61375</v>
      </c>
      <c r="O36" s="19">
        <f>('AVIA25%'!O36)+25</f>
        <v>62875</v>
      </c>
      <c r="P36" s="19">
        <f>('AVIA25%'!P36)+25</f>
        <v>61375</v>
      </c>
      <c r="Q36" s="19">
        <f>('AVIA25%'!Q36)+25</f>
        <v>62875</v>
      </c>
      <c r="R36" s="19">
        <f>('AVIA25%'!R36)+25</f>
        <v>61375</v>
      </c>
      <c r="S36" s="19">
        <f>('AVIA25%'!S36)+25</f>
        <v>62875</v>
      </c>
      <c r="T36" s="19">
        <f>('AVIA25%'!T36)+25</f>
        <v>61375</v>
      </c>
      <c r="U36" s="19">
        <f>('AVIA25%'!U36)+25</f>
        <v>62875</v>
      </c>
      <c r="V36" s="19">
        <f>('AVIA25%'!V36)+25</f>
        <v>61375</v>
      </c>
      <c r="W36" s="19">
        <f>('AVIA25%'!W36)+25</f>
        <v>62875</v>
      </c>
      <c r="X36" s="19">
        <f>('AVIA25%'!X36)+25</f>
        <v>61375</v>
      </c>
      <c r="Y36" s="19">
        <f>('AVIA25%'!Y36)+25</f>
        <v>62875</v>
      </c>
      <c r="Z36" s="19">
        <f>('AVIA25%'!Z36)+25</f>
        <v>61375</v>
      </c>
      <c r="AA36" s="19">
        <f>('AVIA25%'!AA36)+25</f>
        <v>62875</v>
      </c>
      <c r="AB36" s="19">
        <f>('AVIA25%'!AB36)+25</f>
        <v>61375</v>
      </c>
      <c r="AC36" s="19">
        <f>('AVIA25%'!AC36)+25</f>
        <v>62875</v>
      </c>
      <c r="AD36" s="19">
        <f>('AVIA25%'!AD36)+25</f>
        <v>58225</v>
      </c>
      <c r="AE36" s="19">
        <f>('AVIA25%'!AE36)+25</f>
        <v>59875</v>
      </c>
      <c r="AF36" s="19">
        <f>('AVIA25%'!AF36)+25</f>
        <v>58225</v>
      </c>
      <c r="AG36" s="19">
        <f>('AVIA25%'!AG36)+25</f>
        <v>45550</v>
      </c>
      <c r="AH36" s="19">
        <f>('AVIA25%'!AH36)+25</f>
        <v>45550</v>
      </c>
      <c r="AI36" s="19">
        <f>('AVIA25%'!AI36)+25</f>
        <v>43900</v>
      </c>
      <c r="AJ36" s="19">
        <f>('AVIA25%'!AJ36)+25</f>
        <v>45550</v>
      </c>
      <c r="AK36" s="19">
        <f>('AVIA25%'!AK36)+25</f>
        <v>43900</v>
      </c>
      <c r="AL36" s="19">
        <f>('AVIA25%'!AL36)+25</f>
        <v>45550</v>
      </c>
      <c r="AM36" s="19">
        <f>('AVIA25%'!AM36)+25</f>
        <v>43900</v>
      </c>
      <c r="AN36" s="19">
        <f>('AVIA25%'!AN36)+25</f>
        <v>45550</v>
      </c>
      <c r="AO36" s="19">
        <f>('AVIA25%'!AO36)+25</f>
        <v>43900</v>
      </c>
    </row>
    <row r="37" spans="1:41" s="36" customFormat="1" ht="12" customHeight="1" x14ac:dyDescent="0.2">
      <c r="A37" s="237">
        <v>4</v>
      </c>
      <c r="B37" s="19">
        <f>('AVIA25%'!B37)+25</f>
        <v>44125</v>
      </c>
      <c r="C37" s="19">
        <f>('AVIA25%'!C37)+25</f>
        <v>43375</v>
      </c>
      <c r="D37" s="19">
        <f>('AVIA25%'!D37)+25</f>
        <v>44125</v>
      </c>
      <c r="E37" s="19">
        <f>('AVIA25%'!E37)+25</f>
        <v>43375</v>
      </c>
      <c r="F37" s="19">
        <f>('AVIA25%'!F37)+25</f>
        <v>46150</v>
      </c>
      <c r="G37" s="19">
        <f>('AVIA25%'!G37)+25</f>
        <v>44125</v>
      </c>
      <c r="H37" s="19">
        <f>('AVIA25%'!H37)+25</f>
        <v>58450</v>
      </c>
      <c r="I37" s="19">
        <f>('AVIA25%'!I37)+25</f>
        <v>63625</v>
      </c>
      <c r="J37" s="19">
        <f>('AVIA25%'!J37)+25</f>
        <v>77950</v>
      </c>
      <c r="K37" s="19">
        <f>('AVIA25%'!K37)+25</f>
        <v>60475</v>
      </c>
      <c r="L37" s="19">
        <f>('AVIA25%'!L37)+25</f>
        <v>62125</v>
      </c>
      <c r="M37" s="19">
        <f>('AVIA25%'!M37)+25</f>
        <v>60475</v>
      </c>
      <c r="N37" s="19">
        <f>('AVIA25%'!N37)+25</f>
        <v>63625</v>
      </c>
      <c r="O37" s="19">
        <f>('AVIA25%'!O37)+25</f>
        <v>65125</v>
      </c>
      <c r="P37" s="19">
        <f>('AVIA25%'!P37)+25</f>
        <v>63625</v>
      </c>
      <c r="Q37" s="19">
        <f>('AVIA25%'!Q37)+25</f>
        <v>65125</v>
      </c>
      <c r="R37" s="19">
        <f>('AVIA25%'!R37)+25</f>
        <v>63625</v>
      </c>
      <c r="S37" s="19">
        <f>('AVIA25%'!S37)+25</f>
        <v>65125</v>
      </c>
      <c r="T37" s="19">
        <f>('AVIA25%'!T37)+25</f>
        <v>63625</v>
      </c>
      <c r="U37" s="19">
        <f>('AVIA25%'!U37)+25</f>
        <v>65125</v>
      </c>
      <c r="V37" s="19">
        <f>('AVIA25%'!V37)+25</f>
        <v>63625</v>
      </c>
      <c r="W37" s="19">
        <f>('AVIA25%'!W37)+25</f>
        <v>65125</v>
      </c>
      <c r="X37" s="19">
        <f>('AVIA25%'!X37)+25</f>
        <v>63625</v>
      </c>
      <c r="Y37" s="19">
        <f>('AVIA25%'!Y37)+25</f>
        <v>65125</v>
      </c>
      <c r="Z37" s="19">
        <f>('AVIA25%'!Z37)+25</f>
        <v>63625</v>
      </c>
      <c r="AA37" s="19">
        <f>('AVIA25%'!AA37)+25</f>
        <v>65125</v>
      </c>
      <c r="AB37" s="19">
        <f>('AVIA25%'!AB37)+25</f>
        <v>63625</v>
      </c>
      <c r="AC37" s="19">
        <f>('AVIA25%'!AC37)+25</f>
        <v>65125</v>
      </c>
      <c r="AD37" s="19">
        <f>('AVIA25%'!AD37)+25</f>
        <v>60475</v>
      </c>
      <c r="AE37" s="19">
        <f>('AVIA25%'!AE37)+25</f>
        <v>62125</v>
      </c>
      <c r="AF37" s="19">
        <f>('AVIA25%'!AF37)+25</f>
        <v>60475</v>
      </c>
      <c r="AG37" s="19">
        <f>('AVIA25%'!AG37)+25</f>
        <v>47800</v>
      </c>
      <c r="AH37" s="19">
        <f>('AVIA25%'!AH37)+25</f>
        <v>47800</v>
      </c>
      <c r="AI37" s="19">
        <f>('AVIA25%'!AI37)+25</f>
        <v>46150</v>
      </c>
      <c r="AJ37" s="19">
        <f>('AVIA25%'!AJ37)+25</f>
        <v>47800</v>
      </c>
      <c r="AK37" s="19">
        <f>('AVIA25%'!AK37)+25</f>
        <v>46150</v>
      </c>
      <c r="AL37" s="19">
        <f>('AVIA25%'!AL37)+25</f>
        <v>47800</v>
      </c>
      <c r="AM37" s="19">
        <f>('AVIA25%'!AM37)+25</f>
        <v>46150</v>
      </c>
      <c r="AN37" s="19">
        <f>('AVIA25%'!AN37)+25</f>
        <v>47800</v>
      </c>
      <c r="AO37" s="19">
        <f>('AVIA25%'!AO37)+25</f>
        <v>46150</v>
      </c>
    </row>
    <row r="38" spans="1:41" s="36" customFormat="1" ht="12" customHeight="1" x14ac:dyDescent="0.2">
      <c r="A38" s="237">
        <v>5</v>
      </c>
      <c r="B38" s="19">
        <f>('AVIA25%'!B38)+25</f>
        <v>46375</v>
      </c>
      <c r="C38" s="19">
        <f>('AVIA25%'!C38)+25</f>
        <v>45625</v>
      </c>
      <c r="D38" s="19">
        <f>('AVIA25%'!D38)+25</f>
        <v>46375</v>
      </c>
      <c r="E38" s="19">
        <f>('AVIA25%'!E38)+25</f>
        <v>45625</v>
      </c>
      <c r="F38" s="19">
        <f>('AVIA25%'!F38)+25</f>
        <v>48400</v>
      </c>
      <c r="G38" s="19">
        <f>('AVIA25%'!G38)+25</f>
        <v>46375</v>
      </c>
      <c r="H38" s="19">
        <f>('AVIA25%'!H38)+25</f>
        <v>60700</v>
      </c>
      <c r="I38" s="19">
        <f>('AVIA25%'!I38)+25</f>
        <v>65875</v>
      </c>
      <c r="J38" s="19">
        <f>('AVIA25%'!J38)+25</f>
        <v>80200</v>
      </c>
      <c r="K38" s="19">
        <f>('AVIA25%'!K38)+25</f>
        <v>62725</v>
      </c>
      <c r="L38" s="19">
        <f>('AVIA25%'!L38)+25</f>
        <v>64375</v>
      </c>
      <c r="M38" s="19">
        <f>('AVIA25%'!M38)+25</f>
        <v>62725</v>
      </c>
      <c r="N38" s="19">
        <f>('AVIA25%'!N38)+25</f>
        <v>65875</v>
      </c>
      <c r="O38" s="19">
        <f>('AVIA25%'!O38)+25</f>
        <v>67375</v>
      </c>
      <c r="P38" s="19">
        <f>('AVIA25%'!P38)+25</f>
        <v>65875</v>
      </c>
      <c r="Q38" s="19">
        <f>('AVIA25%'!Q38)+25</f>
        <v>67375</v>
      </c>
      <c r="R38" s="19">
        <f>('AVIA25%'!R38)+25</f>
        <v>65875</v>
      </c>
      <c r="S38" s="19">
        <f>('AVIA25%'!S38)+25</f>
        <v>67375</v>
      </c>
      <c r="T38" s="19">
        <f>('AVIA25%'!T38)+25</f>
        <v>65875</v>
      </c>
      <c r="U38" s="19">
        <f>('AVIA25%'!U38)+25</f>
        <v>67375</v>
      </c>
      <c r="V38" s="19">
        <f>('AVIA25%'!V38)+25</f>
        <v>65875</v>
      </c>
      <c r="W38" s="19">
        <f>('AVIA25%'!W38)+25</f>
        <v>67375</v>
      </c>
      <c r="X38" s="19">
        <f>('AVIA25%'!X38)+25</f>
        <v>65875</v>
      </c>
      <c r="Y38" s="19">
        <f>('AVIA25%'!Y38)+25</f>
        <v>67375</v>
      </c>
      <c r="Z38" s="19">
        <f>('AVIA25%'!Z38)+25</f>
        <v>65875</v>
      </c>
      <c r="AA38" s="19">
        <f>('AVIA25%'!AA38)+25</f>
        <v>67375</v>
      </c>
      <c r="AB38" s="19">
        <f>('AVIA25%'!AB38)+25</f>
        <v>65875</v>
      </c>
      <c r="AC38" s="19">
        <f>('AVIA25%'!AC38)+25</f>
        <v>67375</v>
      </c>
      <c r="AD38" s="19">
        <f>('AVIA25%'!AD38)+25</f>
        <v>62725</v>
      </c>
      <c r="AE38" s="19">
        <f>('AVIA25%'!AE38)+25</f>
        <v>64375</v>
      </c>
      <c r="AF38" s="19">
        <f>('AVIA25%'!AF38)+25</f>
        <v>62725</v>
      </c>
      <c r="AG38" s="19">
        <f>('AVIA25%'!AG38)+25</f>
        <v>50050</v>
      </c>
      <c r="AH38" s="19">
        <f>('AVIA25%'!AH38)+25</f>
        <v>50050</v>
      </c>
      <c r="AI38" s="19">
        <f>('AVIA25%'!AI38)+25</f>
        <v>48400</v>
      </c>
      <c r="AJ38" s="19">
        <f>('AVIA25%'!AJ38)+25</f>
        <v>50050</v>
      </c>
      <c r="AK38" s="19">
        <f>('AVIA25%'!AK38)+25</f>
        <v>48400</v>
      </c>
      <c r="AL38" s="19">
        <f>('AVIA25%'!AL38)+25</f>
        <v>50050</v>
      </c>
      <c r="AM38" s="19">
        <f>('AVIA25%'!AM38)+25</f>
        <v>48400</v>
      </c>
      <c r="AN38" s="19">
        <f>('AVIA25%'!AN38)+25</f>
        <v>50050</v>
      </c>
      <c r="AO38" s="19">
        <f>('AVIA25%'!AO38)+25</f>
        <v>48400</v>
      </c>
    </row>
    <row r="39" spans="1:41" s="36" customFormat="1" ht="12" customHeight="1" x14ac:dyDescent="0.2">
      <c r="A39" s="237">
        <v>6</v>
      </c>
      <c r="B39" s="19">
        <f>('AVIA25%'!B39)+25</f>
        <v>48625</v>
      </c>
      <c r="C39" s="19">
        <f>('AVIA25%'!C39)+25</f>
        <v>47875</v>
      </c>
      <c r="D39" s="19">
        <f>('AVIA25%'!D39)+25</f>
        <v>48625</v>
      </c>
      <c r="E39" s="19">
        <f>('AVIA25%'!E39)+25</f>
        <v>47875</v>
      </c>
      <c r="F39" s="19">
        <f>('AVIA25%'!F39)+25</f>
        <v>50650</v>
      </c>
      <c r="G39" s="19">
        <f>('AVIA25%'!G39)+25</f>
        <v>48625</v>
      </c>
      <c r="H39" s="19">
        <f>('AVIA25%'!H39)+25</f>
        <v>62950</v>
      </c>
      <c r="I39" s="19">
        <f>('AVIA25%'!I39)+25</f>
        <v>68125</v>
      </c>
      <c r="J39" s="19">
        <f>('AVIA25%'!J39)+25</f>
        <v>82450</v>
      </c>
      <c r="K39" s="19">
        <f>('AVIA25%'!K39)+25</f>
        <v>64975</v>
      </c>
      <c r="L39" s="19">
        <f>('AVIA25%'!L39)+25</f>
        <v>66625</v>
      </c>
      <c r="M39" s="19">
        <f>('AVIA25%'!M39)+25</f>
        <v>64975</v>
      </c>
      <c r="N39" s="19">
        <f>('AVIA25%'!N39)+25</f>
        <v>68125</v>
      </c>
      <c r="O39" s="19">
        <f>('AVIA25%'!O39)+25</f>
        <v>69625</v>
      </c>
      <c r="P39" s="19">
        <f>('AVIA25%'!P39)+25</f>
        <v>68125</v>
      </c>
      <c r="Q39" s="19">
        <f>('AVIA25%'!Q39)+25</f>
        <v>69625</v>
      </c>
      <c r="R39" s="19">
        <f>('AVIA25%'!R39)+25</f>
        <v>68125</v>
      </c>
      <c r="S39" s="19">
        <f>('AVIA25%'!S39)+25</f>
        <v>69625</v>
      </c>
      <c r="T39" s="19">
        <f>('AVIA25%'!T39)+25</f>
        <v>68125</v>
      </c>
      <c r="U39" s="19">
        <f>('AVIA25%'!U39)+25</f>
        <v>69625</v>
      </c>
      <c r="V39" s="19">
        <f>('AVIA25%'!V39)+25</f>
        <v>68125</v>
      </c>
      <c r="W39" s="19">
        <f>('AVIA25%'!W39)+25</f>
        <v>69625</v>
      </c>
      <c r="X39" s="19">
        <f>('AVIA25%'!X39)+25</f>
        <v>68125</v>
      </c>
      <c r="Y39" s="19">
        <f>('AVIA25%'!Y39)+25</f>
        <v>69625</v>
      </c>
      <c r="Z39" s="19">
        <f>('AVIA25%'!Z39)+25</f>
        <v>68125</v>
      </c>
      <c r="AA39" s="19">
        <f>('AVIA25%'!AA39)+25</f>
        <v>69625</v>
      </c>
      <c r="AB39" s="19">
        <f>('AVIA25%'!AB39)+25</f>
        <v>68125</v>
      </c>
      <c r="AC39" s="19">
        <f>('AVIA25%'!AC39)+25</f>
        <v>69625</v>
      </c>
      <c r="AD39" s="19">
        <f>('AVIA25%'!AD39)+25</f>
        <v>64975</v>
      </c>
      <c r="AE39" s="19">
        <f>('AVIA25%'!AE39)+25</f>
        <v>66625</v>
      </c>
      <c r="AF39" s="19">
        <f>('AVIA25%'!AF39)+25</f>
        <v>64975</v>
      </c>
      <c r="AG39" s="19">
        <f>('AVIA25%'!AG39)+25</f>
        <v>52300</v>
      </c>
      <c r="AH39" s="19">
        <f>('AVIA25%'!AH39)+25</f>
        <v>52300</v>
      </c>
      <c r="AI39" s="19">
        <f>('AVIA25%'!AI39)+25</f>
        <v>50650</v>
      </c>
      <c r="AJ39" s="19">
        <f>('AVIA25%'!AJ39)+25</f>
        <v>52300</v>
      </c>
      <c r="AK39" s="19">
        <f>('AVIA25%'!AK39)+25</f>
        <v>50650</v>
      </c>
      <c r="AL39" s="19">
        <f>('AVIA25%'!AL39)+25</f>
        <v>52300</v>
      </c>
      <c r="AM39" s="19">
        <f>('AVIA25%'!AM39)+25</f>
        <v>50650</v>
      </c>
      <c r="AN39" s="19">
        <f>('AVIA25%'!AN39)+25</f>
        <v>52300</v>
      </c>
      <c r="AO39" s="19">
        <f>('AVIA25%'!AO39)+25</f>
        <v>50650</v>
      </c>
    </row>
    <row r="40" spans="1:41" s="36" customFormat="1" ht="12" hidden="1" customHeight="1" x14ac:dyDescent="0.2">
      <c r="A40" s="236" t="s">
        <v>183</v>
      </c>
      <c r="B40" s="19">
        <f>('AVIA25%'!B40)+25</f>
        <v>25</v>
      </c>
      <c r="C40" s="19">
        <f>('AVIA25%'!C40)+25</f>
        <v>25</v>
      </c>
      <c r="D40" s="19">
        <f>('AVIA25%'!D40)+25</f>
        <v>25</v>
      </c>
      <c r="E40" s="19">
        <f>('AVIA25%'!E40)+25</f>
        <v>25</v>
      </c>
      <c r="F40" s="19">
        <f>('AVIA25%'!F40)+25</f>
        <v>25</v>
      </c>
      <c r="G40" s="19">
        <f>('AVIA25%'!G40)+25</f>
        <v>25</v>
      </c>
      <c r="H40" s="19">
        <f>('AVIA25%'!H40)+25</f>
        <v>25</v>
      </c>
      <c r="I40" s="19">
        <f>('AVIA25%'!I40)+25</f>
        <v>25</v>
      </c>
      <c r="J40" s="19">
        <f>('AVIA25%'!J40)+25</f>
        <v>25</v>
      </c>
      <c r="K40" s="19">
        <f>('AVIA25%'!K40)+25</f>
        <v>25</v>
      </c>
      <c r="L40" s="19">
        <f>('AVIA25%'!L40)+25</f>
        <v>25</v>
      </c>
      <c r="M40" s="19">
        <f>('AVIA25%'!M40)+25</f>
        <v>25</v>
      </c>
      <c r="N40" s="19">
        <f>('AVIA25%'!N40)+25</f>
        <v>25</v>
      </c>
      <c r="O40" s="19">
        <f>('AVIA25%'!O40)+25</f>
        <v>25</v>
      </c>
      <c r="P40" s="19">
        <f>('AVIA25%'!P40)+25</f>
        <v>25</v>
      </c>
      <c r="Q40" s="19">
        <f>('AVIA25%'!Q40)+25</f>
        <v>25</v>
      </c>
      <c r="R40" s="19">
        <f>('AVIA25%'!R40)+25</f>
        <v>25</v>
      </c>
      <c r="S40" s="19">
        <f>('AVIA25%'!S40)+25</f>
        <v>25</v>
      </c>
      <c r="T40" s="19">
        <f>('AVIA25%'!T40)+25</f>
        <v>25</v>
      </c>
      <c r="U40" s="19">
        <f>('AVIA25%'!U40)+25</f>
        <v>25</v>
      </c>
      <c r="V40" s="19">
        <f>('AVIA25%'!V40)+25</f>
        <v>25</v>
      </c>
      <c r="W40" s="19">
        <f>('AVIA25%'!W40)+25</f>
        <v>25</v>
      </c>
      <c r="X40" s="19">
        <f>('AVIA25%'!X40)+25</f>
        <v>25</v>
      </c>
      <c r="Y40" s="19">
        <f>('AVIA25%'!Y40)+25</f>
        <v>25</v>
      </c>
      <c r="Z40" s="19">
        <f>('AVIA25%'!Z40)+25</f>
        <v>25</v>
      </c>
      <c r="AA40" s="19">
        <f>('AVIA25%'!AA40)+25</f>
        <v>25</v>
      </c>
      <c r="AB40" s="19">
        <f>('AVIA25%'!AB40)+25</f>
        <v>25</v>
      </c>
      <c r="AC40" s="19">
        <f>('AVIA25%'!AC40)+25</f>
        <v>25</v>
      </c>
      <c r="AD40" s="19">
        <f>('AVIA25%'!AD40)+25</f>
        <v>25</v>
      </c>
      <c r="AE40" s="19">
        <f>('AVIA25%'!AE40)+25</f>
        <v>25</v>
      </c>
      <c r="AF40" s="19">
        <f>('AVIA25%'!AF40)+25</f>
        <v>25</v>
      </c>
      <c r="AG40" s="19">
        <f>('AVIA25%'!AG40)+25</f>
        <v>25</v>
      </c>
      <c r="AH40" s="19">
        <f>('AVIA25%'!AH40)+25</f>
        <v>25</v>
      </c>
      <c r="AI40" s="19">
        <f>('AVIA25%'!AI40)+25</f>
        <v>25</v>
      </c>
      <c r="AJ40" s="19">
        <f>('AVIA25%'!AJ40)+25</f>
        <v>25</v>
      </c>
      <c r="AK40" s="19">
        <f>('AVIA25%'!AK40)+25</f>
        <v>25</v>
      </c>
      <c r="AL40" s="19">
        <f>('AVIA25%'!AL40)+25</f>
        <v>25</v>
      </c>
      <c r="AM40" s="19">
        <f>('AVIA25%'!AM40)+25</f>
        <v>25</v>
      </c>
      <c r="AN40" s="19">
        <f>('AVIA25%'!AN40)+25</f>
        <v>25</v>
      </c>
      <c r="AO40" s="19">
        <f>('AVIA25%'!AO40)+25</f>
        <v>25</v>
      </c>
    </row>
    <row r="41" spans="1:41" s="36" customFormat="1" ht="12" hidden="1" customHeight="1" x14ac:dyDescent="0.2">
      <c r="A41" s="237" t="s">
        <v>15</v>
      </c>
      <c r="B41" s="19">
        <f>('AVIA25%'!B41)+25</f>
        <v>43150</v>
      </c>
      <c r="C41" s="19">
        <f>('AVIA25%'!C41)+25</f>
        <v>42400</v>
      </c>
      <c r="D41" s="19">
        <f>('AVIA25%'!D41)+25</f>
        <v>43150</v>
      </c>
      <c r="E41" s="19">
        <f>('AVIA25%'!E41)+25</f>
        <v>42400</v>
      </c>
      <c r="F41" s="19">
        <f>('AVIA25%'!F41)+25</f>
        <v>45175</v>
      </c>
      <c r="G41" s="19">
        <f>('AVIA25%'!G41)+25</f>
        <v>43150</v>
      </c>
      <c r="H41" s="19">
        <f>('AVIA25%'!H41)+25</f>
        <v>59200</v>
      </c>
      <c r="I41" s="19">
        <f>('AVIA25%'!I41)+25</f>
        <v>64375</v>
      </c>
      <c r="J41" s="19">
        <f>('AVIA25%'!J41)+25</f>
        <v>78700</v>
      </c>
      <c r="K41" s="19">
        <f>('AVIA25%'!K41)+25</f>
        <v>61225</v>
      </c>
      <c r="L41" s="19">
        <f>('AVIA25%'!L41)+25</f>
        <v>62875</v>
      </c>
      <c r="M41" s="19">
        <f>('AVIA25%'!M41)+25</f>
        <v>61225</v>
      </c>
      <c r="N41" s="19">
        <f>('AVIA25%'!N41)+25</f>
        <v>64375</v>
      </c>
      <c r="O41" s="19">
        <f>('AVIA25%'!O41)+25</f>
        <v>65875</v>
      </c>
      <c r="P41" s="19">
        <f>('AVIA25%'!P41)+25</f>
        <v>64375</v>
      </c>
      <c r="Q41" s="19">
        <f>('AVIA25%'!Q41)+25</f>
        <v>65875</v>
      </c>
      <c r="R41" s="19">
        <f>('AVIA25%'!R41)+25</f>
        <v>64375</v>
      </c>
      <c r="S41" s="19">
        <f>('AVIA25%'!S41)+25</f>
        <v>65875</v>
      </c>
      <c r="T41" s="19">
        <f>('AVIA25%'!T41)+25</f>
        <v>64375</v>
      </c>
      <c r="U41" s="19">
        <f>('AVIA25%'!U41)+25</f>
        <v>65875</v>
      </c>
      <c r="V41" s="19">
        <f>('AVIA25%'!V41)+25</f>
        <v>64375</v>
      </c>
      <c r="W41" s="19">
        <f>('AVIA25%'!W41)+25</f>
        <v>65875</v>
      </c>
      <c r="X41" s="19">
        <f>('AVIA25%'!X41)+25</f>
        <v>64375</v>
      </c>
      <c r="Y41" s="19">
        <f>('AVIA25%'!Y41)+25</f>
        <v>65875</v>
      </c>
      <c r="Z41" s="19">
        <f>('AVIA25%'!Z41)+25</f>
        <v>64375</v>
      </c>
      <c r="AA41" s="19">
        <f>('AVIA25%'!AA41)+25</f>
        <v>65875</v>
      </c>
      <c r="AB41" s="19">
        <f>('AVIA25%'!AB41)+25</f>
        <v>64375</v>
      </c>
      <c r="AC41" s="19">
        <f>('AVIA25%'!AC41)+25</f>
        <v>65875</v>
      </c>
      <c r="AD41" s="19">
        <f>('AVIA25%'!AD41)+25</f>
        <v>61225</v>
      </c>
      <c r="AE41" s="19">
        <f>('AVIA25%'!AE41)+25</f>
        <v>62875</v>
      </c>
      <c r="AF41" s="19">
        <f>('AVIA25%'!AF41)+25</f>
        <v>61225</v>
      </c>
      <c r="AG41" s="19">
        <f>('AVIA25%'!AG41)+25</f>
        <v>51625</v>
      </c>
      <c r="AH41" s="19">
        <f>('AVIA25%'!AH41)+25</f>
        <v>51625</v>
      </c>
      <c r="AI41" s="19">
        <f>('AVIA25%'!AI41)+25</f>
        <v>49975</v>
      </c>
      <c r="AJ41" s="19">
        <f>('AVIA25%'!AJ41)+25</f>
        <v>51625</v>
      </c>
      <c r="AK41" s="19">
        <f>('AVIA25%'!AK41)+25</f>
        <v>49975</v>
      </c>
      <c r="AL41" s="19">
        <f>('AVIA25%'!AL41)+25</f>
        <v>51625</v>
      </c>
      <c r="AM41" s="19">
        <f>('AVIA25%'!AM41)+25</f>
        <v>49975</v>
      </c>
      <c r="AN41" s="19">
        <f>('AVIA25%'!AN41)+25</f>
        <v>51625</v>
      </c>
      <c r="AO41" s="19">
        <f>('AVIA25%'!AO41)+25</f>
        <v>49975</v>
      </c>
    </row>
    <row r="42" spans="1:41" s="36" customFormat="1" ht="12" hidden="1" customHeight="1" x14ac:dyDescent="0.2">
      <c r="A42" s="237" t="s">
        <v>355</v>
      </c>
      <c r="B42" s="19">
        <f>('AVIA25%'!B42)+25</f>
        <v>45400</v>
      </c>
      <c r="C42" s="19">
        <f>('AVIA25%'!C42)+25</f>
        <v>44650</v>
      </c>
      <c r="D42" s="19">
        <f>('AVIA25%'!D42)+25</f>
        <v>45400</v>
      </c>
      <c r="E42" s="19">
        <f>('AVIA25%'!E42)+25</f>
        <v>44650</v>
      </c>
      <c r="F42" s="19">
        <f>('AVIA25%'!F42)+25</f>
        <v>47425</v>
      </c>
      <c r="G42" s="19">
        <f>('AVIA25%'!G42)+25</f>
        <v>45400</v>
      </c>
      <c r="H42" s="19">
        <f>('AVIA25%'!H42)+25</f>
        <v>61450</v>
      </c>
      <c r="I42" s="19">
        <f>('AVIA25%'!I42)+25</f>
        <v>66625</v>
      </c>
      <c r="J42" s="19">
        <f>('AVIA25%'!J42)+25</f>
        <v>80950</v>
      </c>
      <c r="K42" s="19">
        <f>('AVIA25%'!K42)+25</f>
        <v>63475</v>
      </c>
      <c r="L42" s="19">
        <f>('AVIA25%'!L42)+25</f>
        <v>65125</v>
      </c>
      <c r="M42" s="19">
        <f>('AVIA25%'!M42)+25</f>
        <v>63475</v>
      </c>
      <c r="N42" s="19">
        <f>('AVIA25%'!N42)+25</f>
        <v>66625</v>
      </c>
      <c r="O42" s="19">
        <f>('AVIA25%'!O42)+25</f>
        <v>68125</v>
      </c>
      <c r="P42" s="19">
        <f>('AVIA25%'!P42)+25</f>
        <v>66625</v>
      </c>
      <c r="Q42" s="19">
        <f>('AVIA25%'!Q42)+25</f>
        <v>68125</v>
      </c>
      <c r="R42" s="19">
        <f>('AVIA25%'!R42)+25</f>
        <v>66625</v>
      </c>
      <c r="S42" s="19">
        <f>('AVIA25%'!S42)+25</f>
        <v>68125</v>
      </c>
      <c r="T42" s="19">
        <f>('AVIA25%'!T42)+25</f>
        <v>66625</v>
      </c>
      <c r="U42" s="19">
        <f>('AVIA25%'!U42)+25</f>
        <v>68125</v>
      </c>
      <c r="V42" s="19">
        <f>('AVIA25%'!V42)+25</f>
        <v>66625</v>
      </c>
      <c r="W42" s="19">
        <f>('AVIA25%'!W42)+25</f>
        <v>68125</v>
      </c>
      <c r="X42" s="19">
        <f>('AVIA25%'!X42)+25</f>
        <v>66625</v>
      </c>
      <c r="Y42" s="19">
        <f>('AVIA25%'!Y42)+25</f>
        <v>68125</v>
      </c>
      <c r="Z42" s="19">
        <f>('AVIA25%'!Z42)+25</f>
        <v>66625</v>
      </c>
      <c r="AA42" s="19">
        <f>('AVIA25%'!AA42)+25</f>
        <v>68125</v>
      </c>
      <c r="AB42" s="19">
        <f>('AVIA25%'!AB42)+25</f>
        <v>66625</v>
      </c>
      <c r="AC42" s="19">
        <f>('AVIA25%'!AC42)+25</f>
        <v>68125</v>
      </c>
      <c r="AD42" s="19">
        <f>('AVIA25%'!AD42)+25</f>
        <v>63475</v>
      </c>
      <c r="AE42" s="19">
        <f>('AVIA25%'!AE42)+25</f>
        <v>65125</v>
      </c>
      <c r="AF42" s="19">
        <f>('AVIA25%'!AF42)+25</f>
        <v>63475</v>
      </c>
      <c r="AG42" s="19">
        <f>('AVIA25%'!AG42)+25</f>
        <v>53875</v>
      </c>
      <c r="AH42" s="19">
        <f>('AVIA25%'!AH42)+25</f>
        <v>53875</v>
      </c>
      <c r="AI42" s="19">
        <f>('AVIA25%'!AI42)+25</f>
        <v>52225</v>
      </c>
      <c r="AJ42" s="19">
        <f>('AVIA25%'!AJ42)+25</f>
        <v>53875</v>
      </c>
      <c r="AK42" s="19">
        <f>('AVIA25%'!AK42)+25</f>
        <v>52225</v>
      </c>
      <c r="AL42" s="19">
        <f>('AVIA25%'!AL42)+25</f>
        <v>53875</v>
      </c>
      <c r="AM42" s="19">
        <f>('AVIA25%'!AM42)+25</f>
        <v>52225</v>
      </c>
      <c r="AN42" s="19">
        <f>('AVIA25%'!AN42)+25</f>
        <v>53875</v>
      </c>
      <c r="AO42" s="19">
        <f>('AVIA25%'!AO42)+25</f>
        <v>52225</v>
      </c>
    </row>
    <row r="43" spans="1:41" s="36" customFormat="1" ht="12" hidden="1" customHeight="1" x14ac:dyDescent="0.2">
      <c r="A43" s="237" t="s">
        <v>356</v>
      </c>
      <c r="B43" s="19">
        <f>('AVIA25%'!B43)+25</f>
        <v>47650</v>
      </c>
      <c r="C43" s="19">
        <f>('AVIA25%'!C43)+25</f>
        <v>46900</v>
      </c>
      <c r="D43" s="19">
        <f>('AVIA25%'!D43)+25</f>
        <v>47650</v>
      </c>
      <c r="E43" s="19">
        <f>('AVIA25%'!E43)+25</f>
        <v>46900</v>
      </c>
      <c r="F43" s="19">
        <f>('AVIA25%'!F43)+25</f>
        <v>49675</v>
      </c>
      <c r="G43" s="19">
        <f>('AVIA25%'!G43)+25</f>
        <v>47650</v>
      </c>
      <c r="H43" s="19">
        <f>('AVIA25%'!H43)+25</f>
        <v>63700</v>
      </c>
      <c r="I43" s="19">
        <f>('AVIA25%'!I43)+25</f>
        <v>68875</v>
      </c>
      <c r="J43" s="19">
        <f>('AVIA25%'!J43)+25</f>
        <v>83200</v>
      </c>
      <c r="K43" s="19">
        <f>('AVIA25%'!K43)+25</f>
        <v>65725</v>
      </c>
      <c r="L43" s="19">
        <f>('AVIA25%'!L43)+25</f>
        <v>67375</v>
      </c>
      <c r="M43" s="19">
        <f>('AVIA25%'!M43)+25</f>
        <v>65725</v>
      </c>
      <c r="N43" s="19">
        <f>('AVIA25%'!N43)+25</f>
        <v>68875</v>
      </c>
      <c r="O43" s="19">
        <f>('AVIA25%'!O43)+25</f>
        <v>70375</v>
      </c>
      <c r="P43" s="19">
        <f>('AVIA25%'!P43)+25</f>
        <v>68875</v>
      </c>
      <c r="Q43" s="19">
        <f>('AVIA25%'!Q43)+25</f>
        <v>70375</v>
      </c>
      <c r="R43" s="19">
        <f>('AVIA25%'!R43)+25</f>
        <v>68875</v>
      </c>
      <c r="S43" s="19">
        <f>('AVIA25%'!S43)+25</f>
        <v>70375</v>
      </c>
      <c r="T43" s="19">
        <f>('AVIA25%'!T43)+25</f>
        <v>68875</v>
      </c>
      <c r="U43" s="19">
        <f>('AVIA25%'!U43)+25</f>
        <v>70375</v>
      </c>
      <c r="V43" s="19">
        <f>('AVIA25%'!V43)+25</f>
        <v>68875</v>
      </c>
      <c r="W43" s="19">
        <f>('AVIA25%'!W43)+25</f>
        <v>70375</v>
      </c>
      <c r="X43" s="19">
        <f>('AVIA25%'!X43)+25</f>
        <v>68875</v>
      </c>
      <c r="Y43" s="19">
        <f>('AVIA25%'!Y43)+25</f>
        <v>70375</v>
      </c>
      <c r="Z43" s="19">
        <f>('AVIA25%'!Z43)+25</f>
        <v>68875</v>
      </c>
      <c r="AA43" s="19">
        <f>('AVIA25%'!AA43)+25</f>
        <v>70375</v>
      </c>
      <c r="AB43" s="19">
        <f>('AVIA25%'!AB43)+25</f>
        <v>68875</v>
      </c>
      <c r="AC43" s="19">
        <f>('AVIA25%'!AC43)+25</f>
        <v>70375</v>
      </c>
      <c r="AD43" s="19">
        <f>('AVIA25%'!AD43)+25</f>
        <v>65725</v>
      </c>
      <c r="AE43" s="19">
        <f>('AVIA25%'!AE43)+25</f>
        <v>67375</v>
      </c>
      <c r="AF43" s="19">
        <f>('AVIA25%'!AF43)+25</f>
        <v>65725</v>
      </c>
      <c r="AG43" s="19">
        <f>('AVIA25%'!AG43)+25</f>
        <v>56125</v>
      </c>
      <c r="AH43" s="19">
        <f>('AVIA25%'!AH43)+25</f>
        <v>56125</v>
      </c>
      <c r="AI43" s="19">
        <f>('AVIA25%'!AI43)+25</f>
        <v>54475</v>
      </c>
      <c r="AJ43" s="19">
        <f>('AVIA25%'!AJ43)+25</f>
        <v>56125</v>
      </c>
      <c r="AK43" s="19">
        <f>('AVIA25%'!AK43)+25</f>
        <v>54475</v>
      </c>
      <c r="AL43" s="19">
        <f>('AVIA25%'!AL43)+25</f>
        <v>56125</v>
      </c>
      <c r="AM43" s="19">
        <f>('AVIA25%'!AM43)+25</f>
        <v>54475</v>
      </c>
      <c r="AN43" s="19">
        <f>('AVIA25%'!AN43)+25</f>
        <v>56125</v>
      </c>
      <c r="AO43" s="19">
        <f>('AVIA25%'!AO43)+25</f>
        <v>54475</v>
      </c>
    </row>
    <row r="44" spans="1:41" s="36" customFormat="1" ht="12" hidden="1" customHeight="1" x14ac:dyDescent="0.2">
      <c r="A44" s="237" t="s">
        <v>357</v>
      </c>
      <c r="B44" s="19">
        <f>('AVIA25%'!B44)+25</f>
        <v>49900</v>
      </c>
      <c r="C44" s="19">
        <f>('AVIA25%'!C44)+25</f>
        <v>49150</v>
      </c>
      <c r="D44" s="19">
        <f>('AVIA25%'!D44)+25</f>
        <v>49900</v>
      </c>
      <c r="E44" s="19">
        <f>('AVIA25%'!E44)+25</f>
        <v>49150</v>
      </c>
      <c r="F44" s="19">
        <f>('AVIA25%'!F44)+25</f>
        <v>51925</v>
      </c>
      <c r="G44" s="19">
        <f>('AVIA25%'!G44)+25</f>
        <v>49900</v>
      </c>
      <c r="H44" s="19">
        <f>('AVIA25%'!H44)+25</f>
        <v>65950</v>
      </c>
      <c r="I44" s="19">
        <f>('AVIA25%'!I44)+25</f>
        <v>71125</v>
      </c>
      <c r="J44" s="19">
        <f>('AVIA25%'!J44)+25</f>
        <v>85450</v>
      </c>
      <c r="K44" s="19">
        <f>('AVIA25%'!K44)+25</f>
        <v>67975</v>
      </c>
      <c r="L44" s="19">
        <f>('AVIA25%'!L44)+25</f>
        <v>69625</v>
      </c>
      <c r="M44" s="19">
        <f>('AVIA25%'!M44)+25</f>
        <v>67975</v>
      </c>
      <c r="N44" s="19">
        <f>('AVIA25%'!N44)+25</f>
        <v>71125</v>
      </c>
      <c r="O44" s="19">
        <f>('AVIA25%'!O44)+25</f>
        <v>72625</v>
      </c>
      <c r="P44" s="19">
        <f>('AVIA25%'!P44)+25</f>
        <v>71125</v>
      </c>
      <c r="Q44" s="19">
        <f>('AVIA25%'!Q44)+25</f>
        <v>72625</v>
      </c>
      <c r="R44" s="19">
        <f>('AVIA25%'!R44)+25</f>
        <v>71125</v>
      </c>
      <c r="S44" s="19">
        <f>('AVIA25%'!S44)+25</f>
        <v>72625</v>
      </c>
      <c r="T44" s="19">
        <f>('AVIA25%'!T44)+25</f>
        <v>71125</v>
      </c>
      <c r="U44" s="19">
        <f>('AVIA25%'!U44)+25</f>
        <v>72625</v>
      </c>
      <c r="V44" s="19">
        <f>('AVIA25%'!V44)+25</f>
        <v>71125</v>
      </c>
      <c r="W44" s="19">
        <f>('AVIA25%'!W44)+25</f>
        <v>72625</v>
      </c>
      <c r="X44" s="19">
        <f>('AVIA25%'!X44)+25</f>
        <v>71125</v>
      </c>
      <c r="Y44" s="19">
        <f>('AVIA25%'!Y44)+25</f>
        <v>72625</v>
      </c>
      <c r="Z44" s="19">
        <f>('AVIA25%'!Z44)+25</f>
        <v>71125</v>
      </c>
      <c r="AA44" s="19">
        <f>('AVIA25%'!AA44)+25</f>
        <v>72625</v>
      </c>
      <c r="AB44" s="19">
        <f>('AVIA25%'!AB44)+25</f>
        <v>71125</v>
      </c>
      <c r="AC44" s="19">
        <f>('AVIA25%'!AC44)+25</f>
        <v>72625</v>
      </c>
      <c r="AD44" s="19">
        <f>('AVIA25%'!AD44)+25</f>
        <v>67975</v>
      </c>
      <c r="AE44" s="19">
        <f>('AVIA25%'!AE44)+25</f>
        <v>69625</v>
      </c>
      <c r="AF44" s="19">
        <f>('AVIA25%'!AF44)+25</f>
        <v>67975</v>
      </c>
      <c r="AG44" s="19">
        <f>('AVIA25%'!AG44)+25</f>
        <v>58375</v>
      </c>
      <c r="AH44" s="19">
        <f>('AVIA25%'!AH44)+25</f>
        <v>58375</v>
      </c>
      <c r="AI44" s="19">
        <f>('AVIA25%'!AI44)+25</f>
        <v>56725</v>
      </c>
      <c r="AJ44" s="19">
        <f>('AVIA25%'!AJ44)+25</f>
        <v>58375</v>
      </c>
      <c r="AK44" s="19">
        <f>('AVIA25%'!AK44)+25</f>
        <v>56725</v>
      </c>
      <c r="AL44" s="19">
        <f>('AVIA25%'!AL44)+25</f>
        <v>58375</v>
      </c>
      <c r="AM44" s="19">
        <f>('AVIA25%'!AM44)+25</f>
        <v>56725</v>
      </c>
      <c r="AN44" s="19">
        <f>('AVIA25%'!AN44)+25</f>
        <v>58375</v>
      </c>
      <c r="AO44" s="19">
        <f>('AVIA25%'!AO44)+25</f>
        <v>56725</v>
      </c>
    </row>
    <row r="45" spans="1:41" s="36" customFormat="1" ht="12" hidden="1" customHeight="1" x14ac:dyDescent="0.2">
      <c r="A45" s="237" t="s">
        <v>358</v>
      </c>
      <c r="B45" s="19">
        <f>('AVIA25%'!B45)+25</f>
        <v>52150</v>
      </c>
      <c r="C45" s="19">
        <f>('AVIA25%'!C45)+25</f>
        <v>51400</v>
      </c>
      <c r="D45" s="19">
        <f>('AVIA25%'!D45)+25</f>
        <v>52150</v>
      </c>
      <c r="E45" s="19">
        <f>('AVIA25%'!E45)+25</f>
        <v>51400</v>
      </c>
      <c r="F45" s="19">
        <f>('AVIA25%'!F45)+25</f>
        <v>54175</v>
      </c>
      <c r="G45" s="19">
        <f>('AVIA25%'!G45)+25</f>
        <v>52150</v>
      </c>
      <c r="H45" s="19">
        <f>('AVIA25%'!H45)+25</f>
        <v>68200</v>
      </c>
      <c r="I45" s="19">
        <f>('AVIA25%'!I45)+25</f>
        <v>73375</v>
      </c>
      <c r="J45" s="19">
        <f>('AVIA25%'!J45)+25</f>
        <v>87700</v>
      </c>
      <c r="K45" s="19">
        <f>('AVIA25%'!K45)+25</f>
        <v>70225</v>
      </c>
      <c r="L45" s="19">
        <f>('AVIA25%'!L45)+25</f>
        <v>71875</v>
      </c>
      <c r="M45" s="19">
        <f>('AVIA25%'!M45)+25</f>
        <v>70225</v>
      </c>
      <c r="N45" s="19">
        <f>('AVIA25%'!N45)+25</f>
        <v>73375</v>
      </c>
      <c r="O45" s="19">
        <f>('AVIA25%'!O45)+25</f>
        <v>74875</v>
      </c>
      <c r="P45" s="19">
        <f>('AVIA25%'!P45)+25</f>
        <v>73375</v>
      </c>
      <c r="Q45" s="19">
        <f>('AVIA25%'!Q45)+25</f>
        <v>74875</v>
      </c>
      <c r="R45" s="19">
        <f>('AVIA25%'!R45)+25</f>
        <v>73375</v>
      </c>
      <c r="S45" s="19">
        <f>('AVIA25%'!S45)+25</f>
        <v>74875</v>
      </c>
      <c r="T45" s="19">
        <f>('AVIA25%'!T45)+25</f>
        <v>73375</v>
      </c>
      <c r="U45" s="19">
        <f>('AVIA25%'!U45)+25</f>
        <v>74875</v>
      </c>
      <c r="V45" s="19">
        <f>('AVIA25%'!V45)+25</f>
        <v>73375</v>
      </c>
      <c r="W45" s="19">
        <f>('AVIA25%'!W45)+25</f>
        <v>74875</v>
      </c>
      <c r="X45" s="19">
        <f>('AVIA25%'!X45)+25</f>
        <v>73375</v>
      </c>
      <c r="Y45" s="19">
        <f>('AVIA25%'!Y45)+25</f>
        <v>74875</v>
      </c>
      <c r="Z45" s="19">
        <f>('AVIA25%'!Z45)+25</f>
        <v>73375</v>
      </c>
      <c r="AA45" s="19">
        <f>('AVIA25%'!AA45)+25</f>
        <v>74875</v>
      </c>
      <c r="AB45" s="19">
        <f>('AVIA25%'!AB45)+25</f>
        <v>73375</v>
      </c>
      <c r="AC45" s="19">
        <f>('AVIA25%'!AC45)+25</f>
        <v>74875</v>
      </c>
      <c r="AD45" s="19">
        <f>('AVIA25%'!AD45)+25</f>
        <v>70225</v>
      </c>
      <c r="AE45" s="19">
        <f>('AVIA25%'!AE45)+25</f>
        <v>71875</v>
      </c>
      <c r="AF45" s="19">
        <f>('AVIA25%'!AF45)+25</f>
        <v>70225</v>
      </c>
      <c r="AG45" s="19">
        <f>('AVIA25%'!AG45)+25</f>
        <v>60625</v>
      </c>
      <c r="AH45" s="19">
        <f>('AVIA25%'!AH45)+25</f>
        <v>60625</v>
      </c>
      <c r="AI45" s="19">
        <f>('AVIA25%'!AI45)+25</f>
        <v>58975</v>
      </c>
      <c r="AJ45" s="19">
        <f>('AVIA25%'!AJ45)+25</f>
        <v>60625</v>
      </c>
      <c r="AK45" s="19">
        <f>('AVIA25%'!AK45)+25</f>
        <v>58975</v>
      </c>
      <c r="AL45" s="19">
        <f>('AVIA25%'!AL45)+25</f>
        <v>60625</v>
      </c>
      <c r="AM45" s="19">
        <f>('AVIA25%'!AM45)+25</f>
        <v>58975</v>
      </c>
      <c r="AN45" s="19">
        <f>('AVIA25%'!AN45)+25</f>
        <v>60625</v>
      </c>
      <c r="AO45" s="19">
        <f>('AVIA25%'!AO45)+25</f>
        <v>58975</v>
      </c>
    </row>
    <row r="46" spans="1:41" s="36" customFormat="1" ht="12" hidden="1" customHeight="1" x14ac:dyDescent="0.2">
      <c r="A46" s="237" t="s">
        <v>359</v>
      </c>
      <c r="B46" s="19">
        <f>('AVIA25%'!B46)+25</f>
        <v>54400</v>
      </c>
      <c r="C46" s="19">
        <f>('AVIA25%'!C46)+25</f>
        <v>53650</v>
      </c>
      <c r="D46" s="19">
        <f>('AVIA25%'!D46)+25</f>
        <v>54400</v>
      </c>
      <c r="E46" s="19">
        <f>('AVIA25%'!E46)+25</f>
        <v>53650</v>
      </c>
      <c r="F46" s="19">
        <f>('AVIA25%'!F46)+25</f>
        <v>56425</v>
      </c>
      <c r="G46" s="19">
        <f>('AVIA25%'!G46)+25</f>
        <v>54400</v>
      </c>
      <c r="H46" s="19">
        <f>('AVIA25%'!H46)+25</f>
        <v>70450</v>
      </c>
      <c r="I46" s="19">
        <f>('AVIA25%'!I46)+25</f>
        <v>75625</v>
      </c>
      <c r="J46" s="19">
        <f>('AVIA25%'!J46)+25</f>
        <v>89950</v>
      </c>
      <c r="K46" s="19">
        <f>('AVIA25%'!K46)+25</f>
        <v>72475</v>
      </c>
      <c r="L46" s="19">
        <f>('AVIA25%'!L46)+25</f>
        <v>74125</v>
      </c>
      <c r="M46" s="19">
        <f>('AVIA25%'!M46)+25</f>
        <v>72475</v>
      </c>
      <c r="N46" s="19">
        <f>('AVIA25%'!N46)+25</f>
        <v>75625</v>
      </c>
      <c r="O46" s="19">
        <f>('AVIA25%'!O46)+25</f>
        <v>77125</v>
      </c>
      <c r="P46" s="19">
        <f>('AVIA25%'!P46)+25</f>
        <v>75625</v>
      </c>
      <c r="Q46" s="19">
        <f>('AVIA25%'!Q46)+25</f>
        <v>77125</v>
      </c>
      <c r="R46" s="19">
        <f>('AVIA25%'!R46)+25</f>
        <v>75625</v>
      </c>
      <c r="S46" s="19">
        <f>('AVIA25%'!S46)+25</f>
        <v>77125</v>
      </c>
      <c r="T46" s="19">
        <f>('AVIA25%'!T46)+25</f>
        <v>75625</v>
      </c>
      <c r="U46" s="19">
        <f>('AVIA25%'!U46)+25</f>
        <v>77125</v>
      </c>
      <c r="V46" s="19">
        <f>('AVIA25%'!V46)+25</f>
        <v>75625</v>
      </c>
      <c r="W46" s="19">
        <f>('AVIA25%'!W46)+25</f>
        <v>77125</v>
      </c>
      <c r="X46" s="19">
        <f>('AVIA25%'!X46)+25</f>
        <v>75625</v>
      </c>
      <c r="Y46" s="19">
        <f>('AVIA25%'!Y46)+25</f>
        <v>77125</v>
      </c>
      <c r="Z46" s="19">
        <f>('AVIA25%'!Z46)+25</f>
        <v>75625</v>
      </c>
      <c r="AA46" s="19">
        <f>('AVIA25%'!AA46)+25</f>
        <v>77125</v>
      </c>
      <c r="AB46" s="19">
        <f>('AVIA25%'!AB46)+25</f>
        <v>75625</v>
      </c>
      <c r="AC46" s="19">
        <f>('AVIA25%'!AC46)+25</f>
        <v>77125</v>
      </c>
      <c r="AD46" s="19">
        <f>('AVIA25%'!AD46)+25</f>
        <v>72475</v>
      </c>
      <c r="AE46" s="19">
        <f>('AVIA25%'!AE46)+25</f>
        <v>74125</v>
      </c>
      <c r="AF46" s="19">
        <f>('AVIA25%'!AF46)+25</f>
        <v>72475</v>
      </c>
      <c r="AG46" s="19">
        <f>('AVIA25%'!AG46)+25</f>
        <v>62875</v>
      </c>
      <c r="AH46" s="19">
        <f>('AVIA25%'!AH46)+25</f>
        <v>62875</v>
      </c>
      <c r="AI46" s="19">
        <f>('AVIA25%'!AI46)+25</f>
        <v>61225</v>
      </c>
      <c r="AJ46" s="19">
        <f>('AVIA25%'!AJ46)+25</f>
        <v>62875</v>
      </c>
      <c r="AK46" s="19">
        <f>('AVIA25%'!AK46)+25</f>
        <v>61225</v>
      </c>
      <c r="AL46" s="19">
        <f>('AVIA25%'!AL46)+25</f>
        <v>62875</v>
      </c>
      <c r="AM46" s="19">
        <f>('AVIA25%'!AM46)+25</f>
        <v>61225</v>
      </c>
      <c r="AN46" s="19">
        <f>('AVIA25%'!AN46)+25</f>
        <v>62875</v>
      </c>
      <c r="AO46" s="19">
        <f>('AVIA25%'!AO46)+25</f>
        <v>61225</v>
      </c>
    </row>
    <row r="47" spans="1:41" s="36" customFormat="1" ht="12" hidden="1" customHeight="1" x14ac:dyDescent="0.2">
      <c r="A47" s="237" t="s">
        <v>360</v>
      </c>
      <c r="B47" s="19">
        <f>('AVIA25%'!B47)+25</f>
        <v>56650</v>
      </c>
      <c r="C47" s="19">
        <f>('AVIA25%'!C47)+25</f>
        <v>55900</v>
      </c>
      <c r="D47" s="19">
        <f>('AVIA25%'!D47)+25</f>
        <v>56650</v>
      </c>
      <c r="E47" s="19">
        <f>('AVIA25%'!E47)+25</f>
        <v>55900</v>
      </c>
      <c r="F47" s="19">
        <f>('AVIA25%'!F47)+25</f>
        <v>58675</v>
      </c>
      <c r="G47" s="19">
        <f>('AVIA25%'!G47)+25</f>
        <v>56650</v>
      </c>
      <c r="H47" s="19">
        <f>('AVIA25%'!H47)+25</f>
        <v>72700</v>
      </c>
      <c r="I47" s="19">
        <f>('AVIA25%'!I47)+25</f>
        <v>77875</v>
      </c>
      <c r="J47" s="19">
        <f>('AVIA25%'!J47)+25</f>
        <v>92200</v>
      </c>
      <c r="K47" s="19">
        <f>('AVIA25%'!K47)+25</f>
        <v>74725</v>
      </c>
      <c r="L47" s="19">
        <f>('AVIA25%'!L47)+25</f>
        <v>76375</v>
      </c>
      <c r="M47" s="19">
        <f>('AVIA25%'!M47)+25</f>
        <v>74725</v>
      </c>
      <c r="N47" s="19">
        <f>('AVIA25%'!N47)+25</f>
        <v>77875</v>
      </c>
      <c r="O47" s="19">
        <f>('AVIA25%'!O47)+25</f>
        <v>79375</v>
      </c>
      <c r="P47" s="19">
        <f>('AVIA25%'!P47)+25</f>
        <v>77875</v>
      </c>
      <c r="Q47" s="19">
        <f>('AVIA25%'!Q47)+25</f>
        <v>79375</v>
      </c>
      <c r="R47" s="19">
        <f>('AVIA25%'!R47)+25</f>
        <v>77875</v>
      </c>
      <c r="S47" s="19">
        <f>('AVIA25%'!S47)+25</f>
        <v>79375</v>
      </c>
      <c r="T47" s="19">
        <f>('AVIA25%'!T47)+25</f>
        <v>77875</v>
      </c>
      <c r="U47" s="19">
        <f>('AVIA25%'!U47)+25</f>
        <v>79375</v>
      </c>
      <c r="V47" s="19">
        <f>('AVIA25%'!V47)+25</f>
        <v>77875</v>
      </c>
      <c r="W47" s="19">
        <f>('AVIA25%'!W47)+25</f>
        <v>79375</v>
      </c>
      <c r="X47" s="19">
        <f>('AVIA25%'!X47)+25</f>
        <v>77875</v>
      </c>
      <c r="Y47" s="19">
        <f>('AVIA25%'!Y47)+25</f>
        <v>79375</v>
      </c>
      <c r="Z47" s="19">
        <f>('AVIA25%'!Z47)+25</f>
        <v>77875</v>
      </c>
      <c r="AA47" s="19">
        <f>('AVIA25%'!AA47)+25</f>
        <v>79375</v>
      </c>
      <c r="AB47" s="19">
        <f>('AVIA25%'!AB47)+25</f>
        <v>77875</v>
      </c>
      <c r="AC47" s="19">
        <f>('AVIA25%'!AC47)+25</f>
        <v>79375</v>
      </c>
      <c r="AD47" s="19">
        <f>('AVIA25%'!AD47)+25</f>
        <v>74725</v>
      </c>
      <c r="AE47" s="19">
        <f>('AVIA25%'!AE47)+25</f>
        <v>76375</v>
      </c>
      <c r="AF47" s="19">
        <f>('AVIA25%'!AF47)+25</f>
        <v>74725</v>
      </c>
      <c r="AG47" s="19">
        <f>('AVIA25%'!AG47)+25</f>
        <v>65125</v>
      </c>
      <c r="AH47" s="19">
        <f>('AVIA25%'!AH47)+25</f>
        <v>65125</v>
      </c>
      <c r="AI47" s="19">
        <f>('AVIA25%'!AI47)+25</f>
        <v>63475</v>
      </c>
      <c r="AJ47" s="19">
        <f>('AVIA25%'!AJ47)+25</f>
        <v>65125</v>
      </c>
      <c r="AK47" s="19">
        <f>('AVIA25%'!AK47)+25</f>
        <v>63475</v>
      </c>
      <c r="AL47" s="19">
        <f>('AVIA25%'!AL47)+25</f>
        <v>65125</v>
      </c>
      <c r="AM47" s="19">
        <f>('AVIA25%'!AM47)+25</f>
        <v>63475</v>
      </c>
      <c r="AN47" s="19">
        <f>('AVIA25%'!AN47)+25</f>
        <v>65125</v>
      </c>
      <c r="AO47" s="19">
        <f>('AVIA25%'!AO47)+25</f>
        <v>63475</v>
      </c>
    </row>
    <row r="48" spans="1:41" s="36" customFormat="1" ht="12" hidden="1" customHeight="1" x14ac:dyDescent="0.2">
      <c r="A48" s="237" t="s">
        <v>361</v>
      </c>
      <c r="B48" s="19">
        <f>('AVIA25%'!B48)+25</f>
        <v>58900</v>
      </c>
      <c r="C48" s="19">
        <f>('AVIA25%'!C48)+25</f>
        <v>58150</v>
      </c>
      <c r="D48" s="19">
        <f>('AVIA25%'!D48)+25</f>
        <v>58900</v>
      </c>
      <c r="E48" s="19">
        <f>('AVIA25%'!E48)+25</f>
        <v>58150</v>
      </c>
      <c r="F48" s="19">
        <f>('AVIA25%'!F48)+25</f>
        <v>60925</v>
      </c>
      <c r="G48" s="19">
        <f>('AVIA25%'!G48)+25</f>
        <v>58900</v>
      </c>
      <c r="H48" s="19">
        <f>('AVIA25%'!H48)+25</f>
        <v>74950</v>
      </c>
      <c r="I48" s="19">
        <f>('AVIA25%'!I48)+25</f>
        <v>80125</v>
      </c>
      <c r="J48" s="19">
        <f>('AVIA25%'!J48)+25</f>
        <v>94450</v>
      </c>
      <c r="K48" s="19">
        <f>('AVIA25%'!K48)+25</f>
        <v>76975</v>
      </c>
      <c r="L48" s="19">
        <f>('AVIA25%'!L48)+25</f>
        <v>78625</v>
      </c>
      <c r="M48" s="19">
        <f>('AVIA25%'!M48)+25</f>
        <v>76975</v>
      </c>
      <c r="N48" s="19">
        <f>('AVIA25%'!N48)+25</f>
        <v>80125</v>
      </c>
      <c r="O48" s="19">
        <f>('AVIA25%'!O48)+25</f>
        <v>81625</v>
      </c>
      <c r="P48" s="19">
        <f>('AVIA25%'!P48)+25</f>
        <v>80125</v>
      </c>
      <c r="Q48" s="19">
        <f>('AVIA25%'!Q48)+25</f>
        <v>81625</v>
      </c>
      <c r="R48" s="19">
        <f>('AVIA25%'!R48)+25</f>
        <v>80125</v>
      </c>
      <c r="S48" s="19">
        <f>('AVIA25%'!S48)+25</f>
        <v>81625</v>
      </c>
      <c r="T48" s="19">
        <f>('AVIA25%'!T48)+25</f>
        <v>80125</v>
      </c>
      <c r="U48" s="19">
        <f>('AVIA25%'!U48)+25</f>
        <v>81625</v>
      </c>
      <c r="V48" s="19">
        <f>('AVIA25%'!V48)+25</f>
        <v>80125</v>
      </c>
      <c r="W48" s="19">
        <f>('AVIA25%'!W48)+25</f>
        <v>81625</v>
      </c>
      <c r="X48" s="19">
        <f>('AVIA25%'!X48)+25</f>
        <v>80125</v>
      </c>
      <c r="Y48" s="19">
        <f>('AVIA25%'!Y48)+25</f>
        <v>81625</v>
      </c>
      <c r="Z48" s="19">
        <f>('AVIA25%'!Z48)+25</f>
        <v>80125</v>
      </c>
      <c r="AA48" s="19">
        <f>('AVIA25%'!AA48)+25</f>
        <v>81625</v>
      </c>
      <c r="AB48" s="19">
        <f>('AVIA25%'!AB48)+25</f>
        <v>80125</v>
      </c>
      <c r="AC48" s="19">
        <f>('AVIA25%'!AC48)+25</f>
        <v>81625</v>
      </c>
      <c r="AD48" s="19">
        <f>('AVIA25%'!AD48)+25</f>
        <v>76975</v>
      </c>
      <c r="AE48" s="19">
        <f>('AVIA25%'!AE48)+25</f>
        <v>78625</v>
      </c>
      <c r="AF48" s="19">
        <f>('AVIA25%'!AF48)+25</f>
        <v>76975</v>
      </c>
      <c r="AG48" s="19">
        <f>('AVIA25%'!AG48)+25</f>
        <v>67375</v>
      </c>
      <c r="AH48" s="19">
        <f>('AVIA25%'!AH48)+25</f>
        <v>67375</v>
      </c>
      <c r="AI48" s="19">
        <f>('AVIA25%'!AI48)+25</f>
        <v>65725</v>
      </c>
      <c r="AJ48" s="19">
        <f>('AVIA25%'!AJ48)+25</f>
        <v>67375</v>
      </c>
      <c r="AK48" s="19">
        <f>('AVIA25%'!AK48)+25</f>
        <v>65725</v>
      </c>
      <c r="AL48" s="19">
        <f>('AVIA25%'!AL48)+25</f>
        <v>67375</v>
      </c>
      <c r="AM48" s="19">
        <f>('AVIA25%'!AM48)+25</f>
        <v>65725</v>
      </c>
      <c r="AN48" s="19">
        <f>('AVIA25%'!AN48)+25</f>
        <v>67375</v>
      </c>
      <c r="AO48" s="19">
        <f>('AVIA25%'!AO48)+25</f>
        <v>65725</v>
      </c>
    </row>
    <row r="49" spans="1:41" s="36" customFormat="1" ht="12" customHeight="1" x14ac:dyDescent="0.2">
      <c r="A49" s="236" t="s">
        <v>72</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row>
    <row r="50" spans="1:41" s="36" customFormat="1" ht="12" customHeight="1" x14ac:dyDescent="0.2">
      <c r="A50" s="237">
        <v>1</v>
      </c>
      <c r="B50" s="19">
        <f>('AVIA25%'!B50)+25</f>
        <v>67525</v>
      </c>
      <c r="C50" s="19">
        <f>('AVIA25%'!C50)+25</f>
        <v>67525</v>
      </c>
      <c r="D50" s="19">
        <f>('AVIA25%'!D50)+25</f>
        <v>67525</v>
      </c>
      <c r="E50" s="19">
        <f>('AVIA25%'!E50)+25</f>
        <v>67525</v>
      </c>
      <c r="F50" s="19">
        <f>('AVIA25%'!F50)+25</f>
        <v>67525</v>
      </c>
      <c r="G50" s="19">
        <f>('AVIA25%'!G50)+25</f>
        <v>67525</v>
      </c>
      <c r="H50" s="19">
        <f>('AVIA25%'!H50)+25</f>
        <v>67525</v>
      </c>
      <c r="I50" s="19">
        <f>('AVIA25%'!I50)+25</f>
        <v>67525</v>
      </c>
      <c r="J50" s="19">
        <f>('AVIA25%'!J50)+25</f>
        <v>67525</v>
      </c>
      <c r="K50" s="19">
        <f>('AVIA25%'!K50)+25</f>
        <v>67525</v>
      </c>
      <c r="L50" s="19">
        <f>('AVIA25%'!L50)+25</f>
        <v>67525</v>
      </c>
      <c r="M50" s="19">
        <f>('AVIA25%'!M50)+25</f>
        <v>67525</v>
      </c>
      <c r="N50" s="19">
        <f>('AVIA25%'!N50)+25</f>
        <v>67525</v>
      </c>
      <c r="O50" s="19">
        <f>('AVIA25%'!O50)+25</f>
        <v>67525</v>
      </c>
      <c r="P50" s="19">
        <f>('AVIA25%'!P50)+25</f>
        <v>67525</v>
      </c>
      <c r="Q50" s="19">
        <f>('AVIA25%'!Q50)+25</f>
        <v>67525</v>
      </c>
      <c r="R50" s="19">
        <f>('AVIA25%'!R50)+25</f>
        <v>67525</v>
      </c>
      <c r="S50" s="19">
        <f>('AVIA25%'!S50)+25</f>
        <v>67525</v>
      </c>
      <c r="T50" s="19">
        <f>('AVIA25%'!T50)+25</f>
        <v>67525</v>
      </c>
      <c r="U50" s="19">
        <f>('AVIA25%'!U50)+25</f>
        <v>67525</v>
      </c>
      <c r="V50" s="19">
        <f>('AVIA25%'!V50)+25</f>
        <v>67525</v>
      </c>
      <c r="W50" s="19">
        <f>('AVIA25%'!W50)+25</f>
        <v>67525</v>
      </c>
      <c r="X50" s="19">
        <f>('AVIA25%'!X50)+25</f>
        <v>67525</v>
      </c>
      <c r="Y50" s="19">
        <f>('AVIA25%'!Y50)+25</f>
        <v>67525</v>
      </c>
      <c r="Z50" s="19">
        <f>('AVIA25%'!Z50)+25</f>
        <v>67525</v>
      </c>
      <c r="AA50" s="19">
        <f>('AVIA25%'!AA50)+25</f>
        <v>67525</v>
      </c>
      <c r="AB50" s="19">
        <f>('AVIA25%'!AB50)+25</f>
        <v>67525</v>
      </c>
      <c r="AC50" s="19">
        <f>('AVIA25%'!AC50)+25</f>
        <v>67525</v>
      </c>
      <c r="AD50" s="19">
        <f>('AVIA25%'!AD50)+25</f>
        <v>67525</v>
      </c>
      <c r="AE50" s="19">
        <f>('AVIA25%'!AE50)+25</f>
        <v>67525</v>
      </c>
      <c r="AF50" s="19">
        <f>('AVIA25%'!AF50)+25</f>
        <v>67525</v>
      </c>
      <c r="AG50" s="19">
        <f>('AVIA25%'!AG50)+25</f>
        <v>67525</v>
      </c>
      <c r="AH50" s="19">
        <f>('AVIA25%'!AH50)+25</f>
        <v>67525</v>
      </c>
      <c r="AI50" s="19">
        <f>('AVIA25%'!AI50)+25</f>
        <v>67525</v>
      </c>
      <c r="AJ50" s="19">
        <f>('AVIA25%'!AJ50)+25</f>
        <v>67525</v>
      </c>
      <c r="AK50" s="19">
        <f>('AVIA25%'!AK50)+25</f>
        <v>67525</v>
      </c>
      <c r="AL50" s="19">
        <f>('AVIA25%'!AL50)+25</f>
        <v>67525</v>
      </c>
      <c r="AM50" s="19">
        <f>('AVIA25%'!AM50)+25</f>
        <v>67525</v>
      </c>
      <c r="AN50" s="19">
        <f>('AVIA25%'!AN50)+25</f>
        <v>67525</v>
      </c>
      <c r="AO50" s="19">
        <f>('AVIA25%'!AO50)+25</f>
        <v>67525</v>
      </c>
    </row>
    <row r="51" spans="1:41" s="36" customFormat="1" ht="12" customHeight="1" x14ac:dyDescent="0.2">
      <c r="A51" s="237">
        <v>2</v>
      </c>
      <c r="B51" s="19">
        <f>('AVIA25%'!B51)+25</f>
        <v>69775</v>
      </c>
      <c r="C51" s="19">
        <f>('AVIA25%'!C51)+25</f>
        <v>69775</v>
      </c>
      <c r="D51" s="19">
        <f>('AVIA25%'!D51)+25</f>
        <v>69775</v>
      </c>
      <c r="E51" s="19">
        <f>('AVIA25%'!E51)+25</f>
        <v>69775</v>
      </c>
      <c r="F51" s="19">
        <f>('AVIA25%'!F51)+25</f>
        <v>69775</v>
      </c>
      <c r="G51" s="19">
        <f>('AVIA25%'!G51)+25</f>
        <v>69775</v>
      </c>
      <c r="H51" s="19">
        <f>('AVIA25%'!H51)+25</f>
        <v>69775</v>
      </c>
      <c r="I51" s="19">
        <f>('AVIA25%'!I51)+25</f>
        <v>69775</v>
      </c>
      <c r="J51" s="19">
        <f>('AVIA25%'!J51)+25</f>
        <v>69775</v>
      </c>
      <c r="K51" s="19">
        <f>('AVIA25%'!K51)+25</f>
        <v>69775</v>
      </c>
      <c r="L51" s="19">
        <f>('AVIA25%'!L51)+25</f>
        <v>69775</v>
      </c>
      <c r="M51" s="19">
        <f>('AVIA25%'!M51)+25</f>
        <v>69775</v>
      </c>
      <c r="N51" s="19">
        <f>('AVIA25%'!N51)+25</f>
        <v>69775</v>
      </c>
      <c r="O51" s="19">
        <f>('AVIA25%'!O51)+25</f>
        <v>69775</v>
      </c>
      <c r="P51" s="19">
        <f>('AVIA25%'!P51)+25</f>
        <v>69775</v>
      </c>
      <c r="Q51" s="19">
        <f>('AVIA25%'!Q51)+25</f>
        <v>69775</v>
      </c>
      <c r="R51" s="19">
        <f>('AVIA25%'!R51)+25</f>
        <v>69775</v>
      </c>
      <c r="S51" s="19">
        <f>('AVIA25%'!S51)+25</f>
        <v>69775</v>
      </c>
      <c r="T51" s="19">
        <f>('AVIA25%'!T51)+25</f>
        <v>69775</v>
      </c>
      <c r="U51" s="19">
        <f>('AVIA25%'!U51)+25</f>
        <v>69775</v>
      </c>
      <c r="V51" s="19">
        <f>('AVIA25%'!V51)+25</f>
        <v>69775</v>
      </c>
      <c r="W51" s="19">
        <f>('AVIA25%'!W51)+25</f>
        <v>69775</v>
      </c>
      <c r="X51" s="19">
        <f>('AVIA25%'!X51)+25</f>
        <v>69775</v>
      </c>
      <c r="Y51" s="19">
        <f>('AVIA25%'!Y51)+25</f>
        <v>69775</v>
      </c>
      <c r="Z51" s="19">
        <f>('AVIA25%'!Z51)+25</f>
        <v>69775</v>
      </c>
      <c r="AA51" s="19">
        <f>('AVIA25%'!AA51)+25</f>
        <v>69775</v>
      </c>
      <c r="AB51" s="19">
        <f>('AVIA25%'!AB51)+25</f>
        <v>69775</v>
      </c>
      <c r="AC51" s="19">
        <f>('AVIA25%'!AC51)+25</f>
        <v>69775</v>
      </c>
      <c r="AD51" s="19">
        <f>('AVIA25%'!AD51)+25</f>
        <v>69775</v>
      </c>
      <c r="AE51" s="19">
        <f>('AVIA25%'!AE51)+25</f>
        <v>69775</v>
      </c>
      <c r="AF51" s="19">
        <f>('AVIA25%'!AF51)+25</f>
        <v>69775</v>
      </c>
      <c r="AG51" s="19">
        <f>('AVIA25%'!AG51)+25</f>
        <v>69775</v>
      </c>
      <c r="AH51" s="19">
        <f>('AVIA25%'!AH51)+25</f>
        <v>69775</v>
      </c>
      <c r="AI51" s="19">
        <f>('AVIA25%'!AI51)+25</f>
        <v>69775</v>
      </c>
      <c r="AJ51" s="19">
        <f>('AVIA25%'!AJ51)+25</f>
        <v>69775</v>
      </c>
      <c r="AK51" s="19">
        <f>('AVIA25%'!AK51)+25</f>
        <v>69775</v>
      </c>
      <c r="AL51" s="19">
        <f>('AVIA25%'!AL51)+25</f>
        <v>69775</v>
      </c>
      <c r="AM51" s="19">
        <f>('AVIA25%'!AM51)+25</f>
        <v>69775</v>
      </c>
      <c r="AN51" s="19">
        <f>('AVIA25%'!AN51)+25</f>
        <v>69775</v>
      </c>
      <c r="AO51" s="19">
        <f>('AVIA25%'!AO51)+25</f>
        <v>69775</v>
      </c>
    </row>
    <row r="52" spans="1:41" s="36" customFormat="1" ht="12" customHeight="1" x14ac:dyDescent="0.2">
      <c r="A52" s="236" t="s">
        <v>184</v>
      </c>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row>
    <row r="53" spans="1:41" s="36" customFormat="1" ht="12" customHeight="1" x14ac:dyDescent="0.2">
      <c r="A53" s="237">
        <v>1</v>
      </c>
      <c r="B53" s="19">
        <f>('AVIA25%'!B53)+25</f>
        <v>60025</v>
      </c>
      <c r="C53" s="19">
        <f>('AVIA25%'!C53)+25</f>
        <v>60025</v>
      </c>
      <c r="D53" s="19">
        <f>('AVIA25%'!D53)+25</f>
        <v>60025</v>
      </c>
      <c r="E53" s="19">
        <f>('AVIA25%'!E53)+25</f>
        <v>60025</v>
      </c>
      <c r="F53" s="19">
        <f>('AVIA25%'!F53)+25</f>
        <v>60025</v>
      </c>
      <c r="G53" s="19">
        <f>('AVIA25%'!G53)+25</f>
        <v>60025</v>
      </c>
      <c r="H53" s="19">
        <f>('AVIA25%'!H53)+25</f>
        <v>75025</v>
      </c>
      <c r="I53" s="19">
        <f>('AVIA25%'!I53)+25</f>
        <v>75025</v>
      </c>
      <c r="J53" s="19">
        <f>('AVIA25%'!J53)+25</f>
        <v>75025</v>
      </c>
      <c r="K53" s="19">
        <f>('AVIA25%'!K53)+25</f>
        <v>75025</v>
      </c>
      <c r="L53" s="19">
        <f>('AVIA25%'!L53)+25</f>
        <v>75025</v>
      </c>
      <c r="M53" s="19">
        <f>('AVIA25%'!M53)+25</f>
        <v>75025</v>
      </c>
      <c r="N53" s="19">
        <f>('AVIA25%'!N53)+25</f>
        <v>75025</v>
      </c>
      <c r="O53" s="19">
        <f>('AVIA25%'!O53)+25</f>
        <v>75025</v>
      </c>
      <c r="P53" s="19">
        <f>('AVIA25%'!P53)+25</f>
        <v>75025</v>
      </c>
      <c r="Q53" s="19">
        <f>('AVIA25%'!Q53)+25</f>
        <v>75025</v>
      </c>
      <c r="R53" s="19">
        <f>('AVIA25%'!R53)+25</f>
        <v>75025</v>
      </c>
      <c r="S53" s="19">
        <f>('AVIA25%'!S53)+25</f>
        <v>75025</v>
      </c>
      <c r="T53" s="19">
        <f>('AVIA25%'!T53)+25</f>
        <v>75025</v>
      </c>
      <c r="U53" s="19">
        <f>('AVIA25%'!U53)+25</f>
        <v>75025</v>
      </c>
      <c r="V53" s="19">
        <f>('AVIA25%'!V53)+25</f>
        <v>75025</v>
      </c>
      <c r="W53" s="19">
        <f>('AVIA25%'!W53)+25</f>
        <v>75025</v>
      </c>
      <c r="X53" s="19">
        <f>('AVIA25%'!X53)+25</f>
        <v>75025</v>
      </c>
      <c r="Y53" s="19">
        <f>('AVIA25%'!Y53)+25</f>
        <v>75025</v>
      </c>
      <c r="Z53" s="19">
        <f>('AVIA25%'!Z53)+25</f>
        <v>75025</v>
      </c>
      <c r="AA53" s="19">
        <f>('AVIA25%'!AA53)+25</f>
        <v>75025</v>
      </c>
      <c r="AB53" s="19">
        <f>('AVIA25%'!AB53)+25</f>
        <v>75025</v>
      </c>
      <c r="AC53" s="19">
        <f>('AVIA25%'!AC53)+25</f>
        <v>75025</v>
      </c>
      <c r="AD53" s="19">
        <f>('AVIA25%'!AD53)+25</f>
        <v>75025</v>
      </c>
      <c r="AE53" s="19">
        <f>('AVIA25%'!AE53)+25</f>
        <v>75025</v>
      </c>
      <c r="AF53" s="19">
        <f>('AVIA25%'!AF53)+25</f>
        <v>75025</v>
      </c>
      <c r="AG53" s="19">
        <f>('AVIA25%'!AG53)+25</f>
        <v>60025</v>
      </c>
      <c r="AH53" s="19">
        <f>('AVIA25%'!AH53)+25</f>
        <v>60025</v>
      </c>
      <c r="AI53" s="19">
        <f>('AVIA25%'!AI53)+25</f>
        <v>60025</v>
      </c>
      <c r="AJ53" s="19">
        <f>('AVIA25%'!AJ53)+25</f>
        <v>60025</v>
      </c>
      <c r="AK53" s="19">
        <f>('AVIA25%'!AK53)+25</f>
        <v>60025</v>
      </c>
      <c r="AL53" s="19">
        <f>('AVIA25%'!AL53)+25</f>
        <v>60025</v>
      </c>
      <c r="AM53" s="19">
        <f>('AVIA25%'!AM53)+25</f>
        <v>60025</v>
      </c>
      <c r="AN53" s="19">
        <f>('AVIA25%'!AN53)+25</f>
        <v>60025</v>
      </c>
      <c r="AO53" s="19">
        <f>('AVIA25%'!AO53)+25</f>
        <v>60025</v>
      </c>
    </row>
    <row r="54" spans="1:41" s="36" customFormat="1" ht="12" customHeight="1" x14ac:dyDescent="0.2">
      <c r="A54" s="237">
        <v>2</v>
      </c>
      <c r="B54" s="19">
        <f>('AVIA25%'!B54)+25</f>
        <v>62275</v>
      </c>
      <c r="C54" s="19">
        <f>('AVIA25%'!C54)+25</f>
        <v>62275</v>
      </c>
      <c r="D54" s="19">
        <f>('AVIA25%'!D54)+25</f>
        <v>62275</v>
      </c>
      <c r="E54" s="19">
        <f>('AVIA25%'!E54)+25</f>
        <v>62275</v>
      </c>
      <c r="F54" s="19">
        <f>('AVIA25%'!F54)+25</f>
        <v>62275</v>
      </c>
      <c r="G54" s="19">
        <f>('AVIA25%'!G54)+25</f>
        <v>62275</v>
      </c>
      <c r="H54" s="19">
        <f>('AVIA25%'!H54)+25</f>
        <v>77275</v>
      </c>
      <c r="I54" s="19">
        <f>('AVIA25%'!I54)+25</f>
        <v>77275</v>
      </c>
      <c r="J54" s="19">
        <f>('AVIA25%'!J54)+25</f>
        <v>77275</v>
      </c>
      <c r="K54" s="19">
        <f>('AVIA25%'!K54)+25</f>
        <v>77275</v>
      </c>
      <c r="L54" s="19">
        <f>('AVIA25%'!L54)+25</f>
        <v>77275</v>
      </c>
      <c r="M54" s="19">
        <f>('AVIA25%'!M54)+25</f>
        <v>77275</v>
      </c>
      <c r="N54" s="19">
        <f>('AVIA25%'!N54)+25</f>
        <v>77275</v>
      </c>
      <c r="O54" s="19">
        <f>('AVIA25%'!O54)+25</f>
        <v>77275</v>
      </c>
      <c r="P54" s="19">
        <f>('AVIA25%'!P54)+25</f>
        <v>77275</v>
      </c>
      <c r="Q54" s="19">
        <f>('AVIA25%'!Q54)+25</f>
        <v>77275</v>
      </c>
      <c r="R54" s="19">
        <f>('AVIA25%'!R54)+25</f>
        <v>77275</v>
      </c>
      <c r="S54" s="19">
        <f>('AVIA25%'!S54)+25</f>
        <v>77275</v>
      </c>
      <c r="T54" s="19">
        <f>('AVIA25%'!T54)+25</f>
        <v>77275</v>
      </c>
      <c r="U54" s="19">
        <f>('AVIA25%'!U54)+25</f>
        <v>77275</v>
      </c>
      <c r="V54" s="19">
        <f>('AVIA25%'!V54)+25</f>
        <v>77275</v>
      </c>
      <c r="W54" s="19">
        <f>('AVIA25%'!W54)+25</f>
        <v>77275</v>
      </c>
      <c r="X54" s="19">
        <f>('AVIA25%'!X54)+25</f>
        <v>77275</v>
      </c>
      <c r="Y54" s="19">
        <f>('AVIA25%'!Y54)+25</f>
        <v>77275</v>
      </c>
      <c r="Z54" s="19">
        <f>('AVIA25%'!Z54)+25</f>
        <v>77275</v>
      </c>
      <c r="AA54" s="19">
        <f>('AVIA25%'!AA54)+25</f>
        <v>77275</v>
      </c>
      <c r="AB54" s="19">
        <f>('AVIA25%'!AB54)+25</f>
        <v>77275</v>
      </c>
      <c r="AC54" s="19">
        <f>('AVIA25%'!AC54)+25</f>
        <v>77275</v>
      </c>
      <c r="AD54" s="19">
        <f>('AVIA25%'!AD54)+25</f>
        <v>77275</v>
      </c>
      <c r="AE54" s="19">
        <f>('AVIA25%'!AE54)+25</f>
        <v>77275</v>
      </c>
      <c r="AF54" s="19">
        <f>('AVIA25%'!AF54)+25</f>
        <v>77275</v>
      </c>
      <c r="AG54" s="19">
        <f>('AVIA25%'!AG54)+25</f>
        <v>62275</v>
      </c>
      <c r="AH54" s="19">
        <f>('AVIA25%'!AH54)+25</f>
        <v>62275</v>
      </c>
      <c r="AI54" s="19">
        <f>('AVIA25%'!AI54)+25</f>
        <v>62275</v>
      </c>
      <c r="AJ54" s="19">
        <f>('AVIA25%'!AJ54)+25</f>
        <v>62275</v>
      </c>
      <c r="AK54" s="19">
        <f>('AVIA25%'!AK54)+25</f>
        <v>62275</v>
      </c>
      <c r="AL54" s="19">
        <f>('AVIA25%'!AL54)+25</f>
        <v>62275</v>
      </c>
      <c r="AM54" s="19">
        <f>('AVIA25%'!AM54)+25</f>
        <v>62275</v>
      </c>
      <c r="AN54" s="19">
        <f>('AVIA25%'!AN54)+25</f>
        <v>62275</v>
      </c>
      <c r="AO54" s="19">
        <f>('AVIA25%'!AO54)+25</f>
        <v>62275</v>
      </c>
    </row>
    <row r="55" spans="1:41" s="36" customFormat="1" ht="12" customHeight="1" x14ac:dyDescent="0.2">
      <c r="A55" s="237">
        <v>3</v>
      </c>
      <c r="B55" s="19">
        <f>('AVIA25%'!B55)+25</f>
        <v>64525</v>
      </c>
      <c r="C55" s="19">
        <f>('AVIA25%'!C55)+25</f>
        <v>64525</v>
      </c>
      <c r="D55" s="19">
        <f>('AVIA25%'!D55)+25</f>
        <v>64525</v>
      </c>
      <c r="E55" s="19">
        <f>('AVIA25%'!E55)+25</f>
        <v>64525</v>
      </c>
      <c r="F55" s="19">
        <f>('AVIA25%'!F55)+25</f>
        <v>64525</v>
      </c>
      <c r="G55" s="19">
        <f>('AVIA25%'!G55)+25</f>
        <v>64525</v>
      </c>
      <c r="H55" s="19">
        <f>('AVIA25%'!H55)+25</f>
        <v>79525</v>
      </c>
      <c r="I55" s="19">
        <f>('AVIA25%'!I55)+25</f>
        <v>79525</v>
      </c>
      <c r="J55" s="19">
        <f>('AVIA25%'!J55)+25</f>
        <v>79525</v>
      </c>
      <c r="K55" s="19">
        <f>('AVIA25%'!K55)+25</f>
        <v>79525</v>
      </c>
      <c r="L55" s="19">
        <f>('AVIA25%'!L55)+25</f>
        <v>79525</v>
      </c>
      <c r="M55" s="19">
        <f>('AVIA25%'!M55)+25</f>
        <v>79525</v>
      </c>
      <c r="N55" s="19">
        <f>('AVIA25%'!N55)+25</f>
        <v>79525</v>
      </c>
      <c r="O55" s="19">
        <f>('AVIA25%'!O55)+25</f>
        <v>79525</v>
      </c>
      <c r="P55" s="19">
        <f>('AVIA25%'!P55)+25</f>
        <v>79525</v>
      </c>
      <c r="Q55" s="19">
        <f>('AVIA25%'!Q55)+25</f>
        <v>79525</v>
      </c>
      <c r="R55" s="19">
        <f>('AVIA25%'!R55)+25</f>
        <v>79525</v>
      </c>
      <c r="S55" s="19">
        <f>('AVIA25%'!S55)+25</f>
        <v>79525</v>
      </c>
      <c r="T55" s="19">
        <f>('AVIA25%'!T55)+25</f>
        <v>79525</v>
      </c>
      <c r="U55" s="19">
        <f>('AVIA25%'!U55)+25</f>
        <v>79525</v>
      </c>
      <c r="V55" s="19">
        <f>('AVIA25%'!V55)+25</f>
        <v>79525</v>
      </c>
      <c r="W55" s="19">
        <f>('AVIA25%'!W55)+25</f>
        <v>79525</v>
      </c>
      <c r="X55" s="19">
        <f>('AVIA25%'!X55)+25</f>
        <v>79525</v>
      </c>
      <c r="Y55" s="19">
        <f>('AVIA25%'!Y55)+25</f>
        <v>79525</v>
      </c>
      <c r="Z55" s="19">
        <f>('AVIA25%'!Z55)+25</f>
        <v>79525</v>
      </c>
      <c r="AA55" s="19">
        <f>('AVIA25%'!AA55)+25</f>
        <v>79525</v>
      </c>
      <c r="AB55" s="19">
        <f>('AVIA25%'!AB55)+25</f>
        <v>79525</v>
      </c>
      <c r="AC55" s="19">
        <f>('AVIA25%'!AC55)+25</f>
        <v>79525</v>
      </c>
      <c r="AD55" s="19">
        <f>('AVIA25%'!AD55)+25</f>
        <v>79525</v>
      </c>
      <c r="AE55" s="19">
        <f>('AVIA25%'!AE55)+25</f>
        <v>79525</v>
      </c>
      <c r="AF55" s="19">
        <f>('AVIA25%'!AF55)+25</f>
        <v>79525</v>
      </c>
      <c r="AG55" s="19">
        <f>('AVIA25%'!AG55)+25</f>
        <v>64525</v>
      </c>
      <c r="AH55" s="19">
        <f>('AVIA25%'!AH55)+25</f>
        <v>64525</v>
      </c>
      <c r="AI55" s="19">
        <f>('AVIA25%'!AI55)+25</f>
        <v>64525</v>
      </c>
      <c r="AJ55" s="19">
        <f>('AVIA25%'!AJ55)+25</f>
        <v>64525</v>
      </c>
      <c r="AK55" s="19">
        <f>('AVIA25%'!AK55)+25</f>
        <v>64525</v>
      </c>
      <c r="AL55" s="19">
        <f>('AVIA25%'!AL55)+25</f>
        <v>64525</v>
      </c>
      <c r="AM55" s="19">
        <f>('AVIA25%'!AM55)+25</f>
        <v>64525</v>
      </c>
      <c r="AN55" s="19">
        <f>('AVIA25%'!AN55)+25</f>
        <v>64525</v>
      </c>
      <c r="AO55" s="19">
        <f>('AVIA25%'!AO55)+25</f>
        <v>64525</v>
      </c>
    </row>
    <row r="56" spans="1:41" s="36" customFormat="1" ht="12" customHeight="1" x14ac:dyDescent="0.2">
      <c r="A56" s="237">
        <v>4</v>
      </c>
      <c r="B56" s="19">
        <f>('AVIA25%'!B56)+25</f>
        <v>66775</v>
      </c>
      <c r="C56" s="19">
        <f>('AVIA25%'!C56)+25</f>
        <v>66775</v>
      </c>
      <c r="D56" s="19">
        <f>('AVIA25%'!D56)+25</f>
        <v>66775</v>
      </c>
      <c r="E56" s="19">
        <f>('AVIA25%'!E56)+25</f>
        <v>66775</v>
      </c>
      <c r="F56" s="19">
        <f>('AVIA25%'!F56)+25</f>
        <v>66775</v>
      </c>
      <c r="G56" s="19">
        <f>('AVIA25%'!G56)+25</f>
        <v>66775</v>
      </c>
      <c r="H56" s="19">
        <f>('AVIA25%'!H56)+25</f>
        <v>81775</v>
      </c>
      <c r="I56" s="19">
        <f>('AVIA25%'!I56)+25</f>
        <v>81775</v>
      </c>
      <c r="J56" s="19">
        <f>('AVIA25%'!J56)+25</f>
        <v>81775</v>
      </c>
      <c r="K56" s="19">
        <f>('AVIA25%'!K56)+25</f>
        <v>81775</v>
      </c>
      <c r="L56" s="19">
        <f>('AVIA25%'!L56)+25</f>
        <v>81775</v>
      </c>
      <c r="M56" s="19">
        <f>('AVIA25%'!M56)+25</f>
        <v>81775</v>
      </c>
      <c r="N56" s="19">
        <f>('AVIA25%'!N56)+25</f>
        <v>81775</v>
      </c>
      <c r="O56" s="19">
        <f>('AVIA25%'!O56)+25</f>
        <v>81775</v>
      </c>
      <c r="P56" s="19">
        <f>('AVIA25%'!P56)+25</f>
        <v>81775</v>
      </c>
      <c r="Q56" s="19">
        <f>('AVIA25%'!Q56)+25</f>
        <v>81775</v>
      </c>
      <c r="R56" s="19">
        <f>('AVIA25%'!R56)+25</f>
        <v>81775</v>
      </c>
      <c r="S56" s="19">
        <f>('AVIA25%'!S56)+25</f>
        <v>81775</v>
      </c>
      <c r="T56" s="19">
        <f>('AVIA25%'!T56)+25</f>
        <v>81775</v>
      </c>
      <c r="U56" s="19">
        <f>('AVIA25%'!U56)+25</f>
        <v>81775</v>
      </c>
      <c r="V56" s="19">
        <f>('AVIA25%'!V56)+25</f>
        <v>81775</v>
      </c>
      <c r="W56" s="19">
        <f>('AVIA25%'!W56)+25</f>
        <v>81775</v>
      </c>
      <c r="X56" s="19">
        <f>('AVIA25%'!X56)+25</f>
        <v>81775</v>
      </c>
      <c r="Y56" s="19">
        <f>('AVIA25%'!Y56)+25</f>
        <v>81775</v>
      </c>
      <c r="Z56" s="19">
        <f>('AVIA25%'!Z56)+25</f>
        <v>81775</v>
      </c>
      <c r="AA56" s="19">
        <f>('AVIA25%'!AA56)+25</f>
        <v>81775</v>
      </c>
      <c r="AB56" s="19">
        <f>('AVIA25%'!AB56)+25</f>
        <v>81775</v>
      </c>
      <c r="AC56" s="19">
        <f>('AVIA25%'!AC56)+25</f>
        <v>81775</v>
      </c>
      <c r="AD56" s="19">
        <f>('AVIA25%'!AD56)+25</f>
        <v>81775</v>
      </c>
      <c r="AE56" s="19">
        <f>('AVIA25%'!AE56)+25</f>
        <v>81775</v>
      </c>
      <c r="AF56" s="19">
        <f>('AVIA25%'!AF56)+25</f>
        <v>81775</v>
      </c>
      <c r="AG56" s="19">
        <f>('AVIA25%'!AG56)+25</f>
        <v>66775</v>
      </c>
      <c r="AH56" s="19">
        <f>('AVIA25%'!AH56)+25</f>
        <v>66775</v>
      </c>
      <c r="AI56" s="19">
        <f>('AVIA25%'!AI56)+25</f>
        <v>66775</v>
      </c>
      <c r="AJ56" s="19">
        <f>('AVIA25%'!AJ56)+25</f>
        <v>66775</v>
      </c>
      <c r="AK56" s="19">
        <f>('AVIA25%'!AK56)+25</f>
        <v>66775</v>
      </c>
      <c r="AL56" s="19">
        <f>('AVIA25%'!AL56)+25</f>
        <v>66775</v>
      </c>
      <c r="AM56" s="19">
        <f>('AVIA25%'!AM56)+25</f>
        <v>66775</v>
      </c>
      <c r="AN56" s="19">
        <f>('AVIA25%'!AN56)+25</f>
        <v>66775</v>
      </c>
      <c r="AO56" s="19">
        <f>('AVIA25%'!AO56)+25</f>
        <v>66775</v>
      </c>
    </row>
    <row r="57" spans="1:41" s="36" customFormat="1" ht="12" customHeight="1" x14ac:dyDescent="0.2">
      <c r="A57" s="237">
        <v>5</v>
      </c>
      <c r="B57" s="19">
        <f>('AVIA25%'!B57)+25</f>
        <v>69025</v>
      </c>
      <c r="C57" s="19">
        <f>('AVIA25%'!C57)+25</f>
        <v>69025</v>
      </c>
      <c r="D57" s="19">
        <f>('AVIA25%'!D57)+25</f>
        <v>69025</v>
      </c>
      <c r="E57" s="19">
        <f>('AVIA25%'!E57)+25</f>
        <v>69025</v>
      </c>
      <c r="F57" s="19">
        <f>('AVIA25%'!F57)+25</f>
        <v>69025</v>
      </c>
      <c r="G57" s="19">
        <f>('AVIA25%'!G57)+25</f>
        <v>69025</v>
      </c>
      <c r="H57" s="19">
        <f>('AVIA25%'!H57)+25</f>
        <v>84025</v>
      </c>
      <c r="I57" s="19">
        <f>('AVIA25%'!I57)+25</f>
        <v>84025</v>
      </c>
      <c r="J57" s="19">
        <f>('AVIA25%'!J57)+25</f>
        <v>84025</v>
      </c>
      <c r="K57" s="19">
        <f>('AVIA25%'!K57)+25</f>
        <v>84025</v>
      </c>
      <c r="L57" s="19">
        <f>('AVIA25%'!L57)+25</f>
        <v>84025</v>
      </c>
      <c r="M57" s="19">
        <f>('AVIA25%'!M57)+25</f>
        <v>84025</v>
      </c>
      <c r="N57" s="19">
        <f>('AVIA25%'!N57)+25</f>
        <v>84025</v>
      </c>
      <c r="O57" s="19">
        <f>('AVIA25%'!O57)+25</f>
        <v>84025</v>
      </c>
      <c r="P57" s="19">
        <f>('AVIA25%'!P57)+25</f>
        <v>84025</v>
      </c>
      <c r="Q57" s="19">
        <f>('AVIA25%'!Q57)+25</f>
        <v>84025</v>
      </c>
      <c r="R57" s="19">
        <f>('AVIA25%'!R57)+25</f>
        <v>84025</v>
      </c>
      <c r="S57" s="19">
        <f>('AVIA25%'!S57)+25</f>
        <v>84025</v>
      </c>
      <c r="T57" s="19">
        <f>('AVIA25%'!T57)+25</f>
        <v>84025</v>
      </c>
      <c r="U57" s="19">
        <f>('AVIA25%'!U57)+25</f>
        <v>84025</v>
      </c>
      <c r="V57" s="19">
        <f>('AVIA25%'!V57)+25</f>
        <v>84025</v>
      </c>
      <c r="W57" s="19">
        <f>('AVIA25%'!W57)+25</f>
        <v>84025</v>
      </c>
      <c r="X57" s="19">
        <f>('AVIA25%'!X57)+25</f>
        <v>84025</v>
      </c>
      <c r="Y57" s="19">
        <f>('AVIA25%'!Y57)+25</f>
        <v>84025</v>
      </c>
      <c r="Z57" s="19">
        <f>('AVIA25%'!Z57)+25</f>
        <v>84025</v>
      </c>
      <c r="AA57" s="19">
        <f>('AVIA25%'!AA57)+25</f>
        <v>84025</v>
      </c>
      <c r="AB57" s="19">
        <f>('AVIA25%'!AB57)+25</f>
        <v>84025</v>
      </c>
      <c r="AC57" s="19">
        <f>('AVIA25%'!AC57)+25</f>
        <v>84025</v>
      </c>
      <c r="AD57" s="19">
        <f>('AVIA25%'!AD57)+25</f>
        <v>84025</v>
      </c>
      <c r="AE57" s="19">
        <f>('AVIA25%'!AE57)+25</f>
        <v>84025</v>
      </c>
      <c r="AF57" s="19">
        <f>('AVIA25%'!AF57)+25</f>
        <v>84025</v>
      </c>
      <c r="AG57" s="19">
        <f>('AVIA25%'!AG57)+25</f>
        <v>69025</v>
      </c>
      <c r="AH57" s="19">
        <f>('AVIA25%'!AH57)+25</f>
        <v>69025</v>
      </c>
      <c r="AI57" s="19">
        <f>('AVIA25%'!AI57)+25</f>
        <v>69025</v>
      </c>
      <c r="AJ57" s="19">
        <f>('AVIA25%'!AJ57)+25</f>
        <v>69025</v>
      </c>
      <c r="AK57" s="19">
        <f>('AVIA25%'!AK57)+25</f>
        <v>69025</v>
      </c>
      <c r="AL57" s="19">
        <f>('AVIA25%'!AL57)+25</f>
        <v>69025</v>
      </c>
      <c r="AM57" s="19">
        <f>('AVIA25%'!AM57)+25</f>
        <v>69025</v>
      </c>
      <c r="AN57" s="19">
        <f>('AVIA25%'!AN57)+25</f>
        <v>69025</v>
      </c>
      <c r="AO57" s="19">
        <f>('AVIA25%'!AO57)+25</f>
        <v>69025</v>
      </c>
    </row>
    <row r="58" spans="1:41" s="36" customFormat="1" ht="12" customHeight="1" x14ac:dyDescent="0.2">
      <c r="A58" s="237">
        <v>6</v>
      </c>
      <c r="B58" s="19">
        <f>('AVIA25%'!B58)+25</f>
        <v>71275</v>
      </c>
      <c r="C58" s="19">
        <f>('AVIA25%'!C58)+25</f>
        <v>71275</v>
      </c>
      <c r="D58" s="19">
        <f>('AVIA25%'!D58)+25</f>
        <v>71275</v>
      </c>
      <c r="E58" s="19">
        <f>('AVIA25%'!E58)+25</f>
        <v>71275</v>
      </c>
      <c r="F58" s="19">
        <f>('AVIA25%'!F58)+25</f>
        <v>71275</v>
      </c>
      <c r="G58" s="19">
        <f>('AVIA25%'!G58)+25</f>
        <v>71275</v>
      </c>
      <c r="H58" s="19">
        <f>('AVIA25%'!H58)+25</f>
        <v>86275</v>
      </c>
      <c r="I58" s="19">
        <f>('AVIA25%'!I58)+25</f>
        <v>86275</v>
      </c>
      <c r="J58" s="19">
        <f>('AVIA25%'!J58)+25</f>
        <v>86275</v>
      </c>
      <c r="K58" s="19">
        <f>('AVIA25%'!K58)+25</f>
        <v>86275</v>
      </c>
      <c r="L58" s="19">
        <f>('AVIA25%'!L58)+25</f>
        <v>86275</v>
      </c>
      <c r="M58" s="19">
        <f>('AVIA25%'!M58)+25</f>
        <v>86275</v>
      </c>
      <c r="N58" s="19">
        <f>('AVIA25%'!N58)+25</f>
        <v>86275</v>
      </c>
      <c r="O58" s="19">
        <f>('AVIA25%'!O58)+25</f>
        <v>86275</v>
      </c>
      <c r="P58" s="19">
        <f>('AVIA25%'!P58)+25</f>
        <v>86275</v>
      </c>
      <c r="Q58" s="19">
        <f>('AVIA25%'!Q58)+25</f>
        <v>86275</v>
      </c>
      <c r="R58" s="19">
        <f>('AVIA25%'!R58)+25</f>
        <v>86275</v>
      </c>
      <c r="S58" s="19">
        <f>('AVIA25%'!S58)+25</f>
        <v>86275</v>
      </c>
      <c r="T58" s="19">
        <f>('AVIA25%'!T58)+25</f>
        <v>86275</v>
      </c>
      <c r="U58" s="19">
        <f>('AVIA25%'!U58)+25</f>
        <v>86275</v>
      </c>
      <c r="V58" s="19">
        <f>('AVIA25%'!V58)+25</f>
        <v>86275</v>
      </c>
      <c r="W58" s="19">
        <f>('AVIA25%'!W58)+25</f>
        <v>86275</v>
      </c>
      <c r="X58" s="19">
        <f>('AVIA25%'!X58)+25</f>
        <v>86275</v>
      </c>
      <c r="Y58" s="19">
        <f>('AVIA25%'!Y58)+25</f>
        <v>86275</v>
      </c>
      <c r="Z58" s="19">
        <f>('AVIA25%'!Z58)+25</f>
        <v>86275</v>
      </c>
      <c r="AA58" s="19">
        <f>('AVIA25%'!AA58)+25</f>
        <v>86275</v>
      </c>
      <c r="AB58" s="19">
        <f>('AVIA25%'!AB58)+25</f>
        <v>86275</v>
      </c>
      <c r="AC58" s="19">
        <f>('AVIA25%'!AC58)+25</f>
        <v>86275</v>
      </c>
      <c r="AD58" s="19">
        <f>('AVIA25%'!AD58)+25</f>
        <v>86275</v>
      </c>
      <c r="AE58" s="19">
        <f>('AVIA25%'!AE58)+25</f>
        <v>86275</v>
      </c>
      <c r="AF58" s="19">
        <f>('AVIA25%'!AF58)+25</f>
        <v>86275</v>
      </c>
      <c r="AG58" s="19">
        <f>('AVIA25%'!AG58)+25</f>
        <v>71275</v>
      </c>
      <c r="AH58" s="19">
        <f>('AVIA25%'!AH58)+25</f>
        <v>71275</v>
      </c>
      <c r="AI58" s="19">
        <f>('AVIA25%'!AI58)+25</f>
        <v>71275</v>
      </c>
      <c r="AJ58" s="19">
        <f>('AVIA25%'!AJ58)+25</f>
        <v>71275</v>
      </c>
      <c r="AK58" s="19">
        <f>('AVIA25%'!AK58)+25</f>
        <v>71275</v>
      </c>
      <c r="AL58" s="19">
        <f>('AVIA25%'!AL58)+25</f>
        <v>71275</v>
      </c>
      <c r="AM58" s="19">
        <f>('AVIA25%'!AM58)+25</f>
        <v>71275</v>
      </c>
      <c r="AN58" s="19">
        <f>('AVIA25%'!AN58)+25</f>
        <v>71275</v>
      </c>
      <c r="AO58" s="19">
        <f>('AVIA25%'!AO58)+25</f>
        <v>71275</v>
      </c>
    </row>
    <row r="59" spans="1:41" s="36" customFormat="1" ht="12" hidden="1" customHeight="1" x14ac:dyDescent="0.2">
      <c r="A59" s="89"/>
    </row>
    <row r="60" spans="1:41" s="36" customFormat="1" ht="12" hidden="1" customHeight="1" x14ac:dyDescent="0.2">
      <c r="A60" s="89"/>
    </row>
    <row r="61" spans="1:41" s="36" customFormat="1" ht="12" hidden="1" customHeight="1" x14ac:dyDescent="0.2">
      <c r="A61" s="89"/>
    </row>
    <row r="62" spans="1:41" s="36" customFormat="1" ht="12" hidden="1" customHeight="1" x14ac:dyDescent="0.2">
      <c r="A62" s="89"/>
    </row>
    <row r="63" spans="1:41" s="36" customFormat="1" ht="12" hidden="1" customHeight="1" x14ac:dyDescent="0.2">
      <c r="A63" s="89"/>
    </row>
    <row r="64" spans="1:41"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69" t="s">
        <v>172</v>
      </c>
    </row>
    <row r="72" spans="1:1" s="36" customFormat="1" ht="12" customHeight="1" x14ac:dyDescent="0.2">
      <c r="A72" s="369"/>
    </row>
    <row r="74" spans="1:1" x14ac:dyDescent="0.2">
      <c r="A74" s="212" t="s">
        <v>83</v>
      </c>
    </row>
    <row r="75" spans="1:1" ht="24.75" customHeight="1" x14ac:dyDescent="0.2">
      <c r="A75" s="220" t="s">
        <v>430</v>
      </c>
    </row>
    <row r="76" spans="1:1" ht="70.5" customHeight="1" x14ac:dyDescent="0.2">
      <c r="A76" s="220" t="s">
        <v>431</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24" customHeight="1" x14ac:dyDescent="0.2">
      <c r="A80" s="173" t="s">
        <v>76</v>
      </c>
    </row>
    <row r="81" spans="1:1" s="6" customFormat="1" ht="26.25" customHeight="1" x14ac:dyDescent="0.2">
      <c r="A81" s="173" t="s">
        <v>77</v>
      </c>
    </row>
    <row r="82" spans="1:1" s="6" customFormat="1" ht="26.25" customHeight="1" x14ac:dyDescent="0.2">
      <c r="A82" s="173" t="s">
        <v>78</v>
      </c>
    </row>
    <row r="83" spans="1:1" s="6" customFormat="1" ht="21" customHeight="1" x14ac:dyDescent="0.2">
      <c r="A83" s="173" t="s">
        <v>442</v>
      </c>
    </row>
    <row r="84" spans="1:1" s="6" customFormat="1" ht="23.25" customHeight="1" x14ac:dyDescent="0.2">
      <c r="A84" s="173" t="s">
        <v>79</v>
      </c>
    </row>
    <row r="85" spans="1:1" s="6" customFormat="1" ht="22.5" customHeight="1" x14ac:dyDescent="0.2">
      <c r="A85" s="175" t="s">
        <v>187</v>
      </c>
    </row>
    <row r="86" spans="1:1" x14ac:dyDescent="0.2">
      <c r="A86" s="33"/>
    </row>
    <row r="87" spans="1:1" x14ac:dyDescent="0.2">
      <c r="A87" s="171" t="s">
        <v>81</v>
      </c>
    </row>
    <row r="88" spans="1:1" ht="108" x14ac:dyDescent="0.2">
      <c r="A88" s="176" t="s">
        <v>462</v>
      </c>
    </row>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row r="101"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304</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69" t="s">
        <v>172</v>
      </c>
    </row>
    <row r="18" spans="1:1" x14ac:dyDescent="0.2">
      <c r="A18" s="369"/>
    </row>
    <row r="19" spans="1:1" s="154" customFormat="1" ht="12.75" customHeight="1" x14ac:dyDescent="0.2"/>
    <row r="20" spans="1:1" x14ac:dyDescent="0.2">
      <c r="A20" s="190" t="s">
        <v>83</v>
      </c>
    </row>
    <row r="21" spans="1:1" ht="25.5" customHeight="1" x14ac:dyDescent="0.2">
      <c r="A21" s="185" t="s">
        <v>373</v>
      </c>
    </row>
    <row r="22" spans="1:1" ht="24.75" customHeight="1" x14ac:dyDescent="0.2">
      <c r="A22" s="185" t="s">
        <v>374</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362</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1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8.5703125" style="32" customWidth="1"/>
    <col min="2" max="16384" width="10" style="31"/>
  </cols>
  <sheetData>
    <row r="1" spans="1:7" ht="24" x14ac:dyDescent="0.2">
      <c r="A1" s="180" t="s">
        <v>61</v>
      </c>
    </row>
    <row r="2" spans="1:7" ht="24" x14ac:dyDescent="0.2">
      <c r="A2" s="167" t="s">
        <v>214</v>
      </c>
    </row>
    <row r="3" spans="1:7" x14ac:dyDescent="0.2">
      <c r="A3" s="167" t="s">
        <v>192</v>
      </c>
    </row>
    <row r="4" spans="1:7" s="154" customFormat="1" ht="21.7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row>
    <row r="5" spans="1:7" s="154" customFormat="1" ht="21.7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row>
    <row r="6" spans="1:7" s="154" customFormat="1" x14ac:dyDescent="0.2">
      <c r="A6" s="145" t="s">
        <v>63</v>
      </c>
    </row>
    <row r="7" spans="1:7" s="154" customFormat="1" x14ac:dyDescent="0.2">
      <c r="A7" s="145">
        <v>1</v>
      </c>
      <c r="B7" s="57" t="e">
        <f>'BAR BB| Open rates'!#REF!*0.75</f>
        <v>#REF!</v>
      </c>
      <c r="C7" s="57" t="e">
        <f>'BAR BB| Open rates'!#REF!*0.75</f>
        <v>#REF!</v>
      </c>
      <c r="D7" s="57" t="e">
        <f>'BAR BB| Open rates'!#REF!*0.75</f>
        <v>#REF!</v>
      </c>
      <c r="E7" s="57" t="e">
        <f>'BAR BB| Open rates'!#REF!*0.75</f>
        <v>#REF!</v>
      </c>
      <c r="F7" s="57" t="e">
        <f>'BAR BB| Open rates'!#REF!*0.75</f>
        <v>#REF!</v>
      </c>
      <c r="G7" s="57" t="e">
        <f>'BAR BB| Open rates'!#REF!*0.75</f>
        <v>#REF!</v>
      </c>
    </row>
    <row r="8" spans="1:7" s="154" customFormat="1" x14ac:dyDescent="0.2">
      <c r="A8" s="145">
        <v>2</v>
      </c>
      <c r="B8" s="57" t="e">
        <f>'BAR BB| Open rates'!#REF!*0.75</f>
        <v>#REF!</v>
      </c>
      <c r="C8" s="57" t="e">
        <f>'BAR BB| Open rates'!#REF!*0.75</f>
        <v>#REF!</v>
      </c>
      <c r="D8" s="57" t="e">
        <f>'BAR BB| Open rates'!#REF!*0.75</f>
        <v>#REF!</v>
      </c>
      <c r="E8" s="57" t="e">
        <f>'BAR BB| Open rates'!#REF!*0.75</f>
        <v>#REF!</v>
      </c>
      <c r="F8" s="57" t="e">
        <f>'BAR BB| Open rates'!#REF!*0.75</f>
        <v>#REF!</v>
      </c>
      <c r="G8" s="57" t="e">
        <f>'BAR BB| Open rates'!#REF!*0.75</f>
        <v>#REF!</v>
      </c>
    </row>
    <row r="9" spans="1:7" s="154" customFormat="1" x14ac:dyDescent="0.2">
      <c r="A9" s="145" t="s">
        <v>175</v>
      </c>
      <c r="B9" s="57"/>
      <c r="C9" s="57"/>
      <c r="D9" s="57"/>
      <c r="E9" s="57"/>
      <c r="F9" s="57"/>
      <c r="G9" s="57"/>
    </row>
    <row r="10" spans="1:7" s="154" customFormat="1" x14ac:dyDescent="0.2">
      <c r="A10" s="145">
        <v>1</v>
      </c>
      <c r="B10" s="57" t="e">
        <f>'BAR BB| Open rates'!#REF!*0.75</f>
        <v>#REF!</v>
      </c>
      <c r="C10" s="57" t="e">
        <f>'BAR BB| Open rates'!#REF!*0.75</f>
        <v>#REF!</v>
      </c>
      <c r="D10" s="57" t="e">
        <f>'BAR BB| Open rates'!#REF!*0.75</f>
        <v>#REF!</v>
      </c>
      <c r="E10" s="57" t="e">
        <f>'BAR BB| Open rates'!#REF!*0.75</f>
        <v>#REF!</v>
      </c>
      <c r="F10" s="57" t="e">
        <f>'BAR BB| Open rates'!#REF!*0.75</f>
        <v>#REF!</v>
      </c>
      <c r="G10" s="57" t="e">
        <f>'BAR BB| Open rates'!#REF!*0.75</f>
        <v>#REF!</v>
      </c>
    </row>
    <row r="11" spans="1:7" s="154" customFormat="1" x14ac:dyDescent="0.2">
      <c r="A11" s="145">
        <v>2</v>
      </c>
      <c r="B11" s="57" t="e">
        <f>'BAR BB| Open rates'!#REF!*0.75</f>
        <v>#REF!</v>
      </c>
      <c r="C11" s="57" t="e">
        <f>'BAR BB| Open rates'!#REF!*0.75</f>
        <v>#REF!</v>
      </c>
      <c r="D11" s="57" t="e">
        <f>'BAR BB| Open rates'!#REF!*0.75</f>
        <v>#REF!</v>
      </c>
      <c r="E11" s="57" t="e">
        <f>'BAR BB| Open rates'!#REF!*0.75</f>
        <v>#REF!</v>
      </c>
      <c r="F11" s="57" t="e">
        <f>'BAR BB| Open rates'!#REF!*0.75</f>
        <v>#REF!</v>
      </c>
      <c r="G11" s="57" t="e">
        <f>'BAR BB| Open rates'!#REF!*0.75</f>
        <v>#REF!</v>
      </c>
    </row>
    <row r="12" spans="1:7" s="154" customFormat="1" x14ac:dyDescent="0.2">
      <c r="A12" s="145" t="s">
        <v>176</v>
      </c>
      <c r="B12" s="57"/>
      <c r="C12" s="57"/>
      <c r="D12" s="57"/>
      <c r="E12" s="57"/>
      <c r="F12" s="57"/>
      <c r="G12" s="57"/>
    </row>
    <row r="13" spans="1:7" s="154" customFormat="1" x14ac:dyDescent="0.2">
      <c r="A13" s="145">
        <v>1</v>
      </c>
      <c r="B13" s="57" t="e">
        <f>'BAR BB| Open rates'!#REF!*0.75</f>
        <v>#REF!</v>
      </c>
      <c r="C13" s="57" t="e">
        <f>'BAR BB| Open rates'!#REF!*0.75</f>
        <v>#REF!</v>
      </c>
      <c r="D13" s="57" t="e">
        <f>'BAR BB| Open rates'!#REF!*0.75</f>
        <v>#REF!</v>
      </c>
      <c r="E13" s="57" t="e">
        <f>'BAR BB| Open rates'!#REF!*0.75</f>
        <v>#REF!</v>
      </c>
      <c r="F13" s="57" t="e">
        <f>'BAR BB| Open rates'!#REF!*0.75</f>
        <v>#REF!</v>
      </c>
      <c r="G13" s="57" t="e">
        <f>'BAR BB| Open rates'!#REF!*0.75</f>
        <v>#REF!</v>
      </c>
    </row>
    <row r="14" spans="1:7" s="154" customFormat="1" x14ac:dyDescent="0.2">
      <c r="A14" s="145">
        <v>2</v>
      </c>
      <c r="B14" s="57" t="e">
        <f>'BAR BB| Open rates'!#REF!*0.75</f>
        <v>#REF!</v>
      </c>
      <c r="C14" s="57" t="e">
        <f>'BAR BB| Open rates'!#REF!*0.75</f>
        <v>#REF!</v>
      </c>
      <c r="D14" s="57" t="e">
        <f>'BAR BB| Open rates'!#REF!*0.75</f>
        <v>#REF!</v>
      </c>
      <c r="E14" s="57" t="e">
        <f>'BAR BB| Open rates'!#REF!*0.75</f>
        <v>#REF!</v>
      </c>
      <c r="F14" s="57" t="e">
        <f>'BAR BB| Open rates'!#REF!*0.75</f>
        <v>#REF!</v>
      </c>
      <c r="G14" s="57" t="e">
        <f>'BAR BB| Open rates'!#REF!*0.75</f>
        <v>#REF!</v>
      </c>
    </row>
    <row r="15" spans="1:7" x14ac:dyDescent="0.2">
      <c r="A15" s="89"/>
    </row>
    <row r="16" spans="1:7" x14ac:dyDescent="0.2">
      <c r="A16" s="168"/>
    </row>
    <row r="17" spans="1:1" ht="12.75" customHeight="1" x14ac:dyDescent="0.2">
      <c r="A17" s="369" t="s">
        <v>172</v>
      </c>
    </row>
    <row r="18" spans="1:1" x14ac:dyDescent="0.2">
      <c r="A18" s="369"/>
    </row>
    <row r="19" spans="1:1" s="154" customFormat="1" ht="12.75" customHeight="1" x14ac:dyDescent="0.2"/>
    <row r="20" spans="1:1" x14ac:dyDescent="0.2">
      <c r="A20" s="190" t="s">
        <v>83</v>
      </c>
    </row>
    <row r="21" spans="1:1" ht="25.5" customHeight="1" x14ac:dyDescent="0.2">
      <c r="A21" s="185" t="s">
        <v>406</v>
      </c>
    </row>
    <row r="22" spans="1:1" ht="24.75" customHeight="1" x14ac:dyDescent="0.2">
      <c r="A22" s="185" t="s">
        <v>407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408</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132"/>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 style="32" customWidth="1"/>
    <col min="2" max="16384" width="10" style="31"/>
  </cols>
  <sheetData>
    <row r="1" spans="1:7" ht="24" x14ac:dyDescent="0.2">
      <c r="A1" s="180" t="s">
        <v>61</v>
      </c>
    </row>
    <row r="2" spans="1:7" ht="24" x14ac:dyDescent="0.2">
      <c r="A2" s="167" t="s">
        <v>214</v>
      </c>
    </row>
    <row r="3" spans="1:7" x14ac:dyDescent="0.2">
      <c r="A3" s="167" t="s">
        <v>275</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rates'!#REF!*0.75*0.87</f>
        <v>#REF!</v>
      </c>
      <c r="C7" s="57" t="e">
        <f>'BAR BB| Open rates'!#REF!*0.75*0.87</f>
        <v>#REF!</v>
      </c>
      <c r="D7" s="57" t="e">
        <f>'BAR BB| Open rates'!#REF!*0.75*0.87</f>
        <v>#REF!</v>
      </c>
      <c r="E7" s="57" t="e">
        <f>'BAR BB| Open rates'!#REF!*0.75*0.87</f>
        <v>#REF!</v>
      </c>
      <c r="F7" s="57" t="e">
        <f>'BAR BB| Open rates'!#REF!*0.75*0.87</f>
        <v>#REF!</v>
      </c>
      <c r="G7" s="57" t="e">
        <f>'BAR BB| Open rates'!#REF!*0.75*0.87</f>
        <v>#REF!</v>
      </c>
    </row>
    <row r="8" spans="1:7" s="154" customFormat="1" x14ac:dyDescent="0.2">
      <c r="A8" s="163">
        <v>2</v>
      </c>
      <c r="B8" s="57" t="e">
        <f>'BAR BB| Open rates'!#REF!*0.75*0.87</f>
        <v>#REF!</v>
      </c>
      <c r="C8" s="57" t="e">
        <f>'BAR BB| Open rates'!#REF!*0.75*0.87</f>
        <v>#REF!</v>
      </c>
      <c r="D8" s="57" t="e">
        <f>'BAR BB| Open rates'!#REF!*0.75*0.87</f>
        <v>#REF!</v>
      </c>
      <c r="E8" s="57" t="e">
        <f>'BAR BB| Open rates'!#REF!*0.75*0.87</f>
        <v>#REF!</v>
      </c>
      <c r="F8" s="57" t="e">
        <f>'BAR BB| Open rates'!#REF!*0.75*0.87</f>
        <v>#REF!</v>
      </c>
      <c r="G8" s="57" t="e">
        <f>'BAR BB| Open rates'!#REF!*0.75*0.87</f>
        <v>#REF!</v>
      </c>
    </row>
    <row r="9" spans="1:7" s="154" customFormat="1" x14ac:dyDescent="0.2">
      <c r="A9" s="163" t="s">
        <v>175</v>
      </c>
      <c r="B9" s="57"/>
      <c r="C9" s="57"/>
      <c r="D9" s="57"/>
      <c r="E9" s="57"/>
      <c r="F9" s="57"/>
      <c r="G9" s="57"/>
    </row>
    <row r="10" spans="1:7" s="154" customFormat="1" x14ac:dyDescent="0.2">
      <c r="A10" s="163">
        <v>1</v>
      </c>
      <c r="B10" s="57" t="e">
        <f>'BAR BB| Open rates'!#REF!*0.75*0.87</f>
        <v>#REF!</v>
      </c>
      <c r="C10" s="57" t="e">
        <f>'BAR BB| Open rates'!#REF!*0.75*0.87</f>
        <v>#REF!</v>
      </c>
      <c r="D10" s="57" t="e">
        <f>'BAR BB| Open rates'!#REF!*0.75*0.87</f>
        <v>#REF!</v>
      </c>
      <c r="E10" s="57" t="e">
        <f>'BAR BB| Open rates'!#REF!*0.75*0.87</f>
        <v>#REF!</v>
      </c>
      <c r="F10" s="57" t="e">
        <f>'BAR BB| Open rates'!#REF!*0.75*0.87</f>
        <v>#REF!</v>
      </c>
      <c r="G10" s="57" t="e">
        <f>'BAR BB| Open rates'!#REF!*0.75*0.87</f>
        <v>#REF!</v>
      </c>
    </row>
    <row r="11" spans="1:7" s="154" customFormat="1" x14ac:dyDescent="0.2">
      <c r="A11" s="163">
        <v>2</v>
      </c>
      <c r="B11" s="57" t="e">
        <f>'BAR BB| Open rates'!#REF!*0.75*0.87</f>
        <v>#REF!</v>
      </c>
      <c r="C11" s="57" t="e">
        <f>'BAR BB| Open rates'!#REF!*0.75*0.87</f>
        <v>#REF!</v>
      </c>
      <c r="D11" s="57" t="e">
        <f>'BAR BB| Open rates'!#REF!*0.75*0.87</f>
        <v>#REF!</v>
      </c>
      <c r="E11" s="57" t="e">
        <f>'BAR BB| Open rates'!#REF!*0.75*0.87</f>
        <v>#REF!</v>
      </c>
      <c r="F11" s="57" t="e">
        <f>'BAR BB| Open rates'!#REF!*0.75*0.87</f>
        <v>#REF!</v>
      </c>
      <c r="G11" s="57" t="e">
        <f>'BAR BB| Open rates'!#REF!*0.75*0.87</f>
        <v>#REF!</v>
      </c>
    </row>
    <row r="12" spans="1:7" s="154" customFormat="1" x14ac:dyDescent="0.2">
      <c r="A12" s="163" t="s">
        <v>176</v>
      </c>
      <c r="B12" s="57"/>
      <c r="C12" s="57"/>
      <c r="D12" s="57"/>
      <c r="E12" s="57"/>
      <c r="F12" s="57"/>
      <c r="G12" s="57"/>
    </row>
    <row r="13" spans="1:7" s="154" customFormat="1" x14ac:dyDescent="0.2">
      <c r="A13" s="163">
        <v>1</v>
      </c>
      <c r="B13" s="57" t="e">
        <f>'BAR BB| Open rates'!#REF!*0.75*0.87</f>
        <v>#REF!</v>
      </c>
      <c r="C13" s="57" t="e">
        <f>'BAR BB| Open rates'!#REF!*0.75*0.87</f>
        <v>#REF!</v>
      </c>
      <c r="D13" s="57" t="e">
        <f>'BAR BB| Open rates'!#REF!*0.75*0.87</f>
        <v>#REF!</v>
      </c>
      <c r="E13" s="57" t="e">
        <f>'BAR BB| Open rates'!#REF!*0.75*0.87</f>
        <v>#REF!</v>
      </c>
      <c r="F13" s="57" t="e">
        <f>'BAR BB| Open rates'!#REF!*0.75*0.87</f>
        <v>#REF!</v>
      </c>
      <c r="G13" s="57" t="e">
        <f>'BAR BB| Open rates'!#REF!*0.75*0.87</f>
        <v>#REF!</v>
      </c>
    </row>
    <row r="14" spans="1:7" s="154" customFormat="1" x14ac:dyDescent="0.2">
      <c r="A14" s="163">
        <v>2</v>
      </c>
      <c r="B14" s="57" t="e">
        <f>'BAR BB| Open rates'!#REF!*0.75*0.87</f>
        <v>#REF!</v>
      </c>
      <c r="C14" s="57" t="e">
        <f>'BAR BB| Open rates'!#REF!*0.75*0.87</f>
        <v>#REF!</v>
      </c>
      <c r="D14" s="57" t="e">
        <f>'BAR BB| Open rates'!#REF!*0.75*0.87</f>
        <v>#REF!</v>
      </c>
      <c r="E14" s="57" t="e">
        <f>'BAR BB| Open rates'!#REF!*0.75*0.87</f>
        <v>#REF!</v>
      </c>
      <c r="F14" s="57" t="e">
        <f>'BAR BB| Open rates'!#REF!*0.75*0.87</f>
        <v>#REF!</v>
      </c>
      <c r="G14" s="57" t="e">
        <f>'BAR BB| Open rates'!#REF!*0.75*0.87</f>
        <v>#REF!</v>
      </c>
    </row>
    <row r="15" spans="1:7" s="154" customFormat="1" x14ac:dyDescent="0.2">
      <c r="A15" s="193"/>
    </row>
    <row r="16" spans="1:7" x14ac:dyDescent="0.2">
      <c r="A16" s="369" t="s">
        <v>172</v>
      </c>
    </row>
    <row r="17" spans="1:1" x14ac:dyDescent="0.2">
      <c r="A17" s="369"/>
    </row>
    <row r="18" spans="1:1" s="154" customFormat="1" ht="12.75" customHeight="1" x14ac:dyDescent="0.2"/>
    <row r="19" spans="1:1" x14ac:dyDescent="0.2">
      <c r="A19" s="190" t="s">
        <v>83</v>
      </c>
    </row>
    <row r="20" spans="1:1" ht="25.5" customHeight="1" x14ac:dyDescent="0.2">
      <c r="A20" s="185" t="s">
        <v>406</v>
      </c>
    </row>
    <row r="21" spans="1:1" ht="24.75" customHeight="1" x14ac:dyDescent="0.2">
      <c r="A21" s="185" t="s">
        <v>407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408</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100"/>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6.8554687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304</v>
      </c>
    </row>
    <row r="5" spans="1:7" s="154" customFormat="1" ht="21.75" customHeight="1" x14ac:dyDescent="0.2">
      <c r="A5" s="88" t="s">
        <v>62</v>
      </c>
      <c r="B5" s="115" t="e">
        <f>'Stay&amp;Get 4=3 | FIT18'!B4</f>
        <v>#REF!</v>
      </c>
      <c r="C5" s="115" t="e">
        <f>'Stay&amp;Get 4=3 | FIT18'!C4</f>
        <v>#REF!</v>
      </c>
      <c r="D5" s="115" t="e">
        <f>'Stay&amp;Get 4=3 | FIT18'!D4</f>
        <v>#REF!</v>
      </c>
      <c r="E5" s="115" t="e">
        <f>'Stay&amp;Get 4=3 | FIT18'!E4</f>
        <v>#REF!</v>
      </c>
      <c r="F5" s="115" t="e">
        <f>'Stay&amp;Get 4=3 | FIT18'!F4</f>
        <v>#REF!</v>
      </c>
      <c r="G5" s="115" t="e">
        <f>'Stay&amp;Get 4=3 | FIT18'!G4</f>
        <v>#REF!</v>
      </c>
    </row>
    <row r="6" spans="1:7" s="154" customFormat="1" ht="21.75" customHeight="1" x14ac:dyDescent="0.2">
      <c r="A6" s="104"/>
      <c r="B6" s="115" t="e">
        <f>'Stay&amp;Get 4=3 | FIT18'!B5</f>
        <v>#REF!</v>
      </c>
      <c r="C6" s="115" t="e">
        <f>'Stay&amp;Get 4=3 | FIT18'!C5</f>
        <v>#REF!</v>
      </c>
      <c r="D6" s="115" t="e">
        <f>'Stay&amp;Get 4=3 | FIT18'!D5</f>
        <v>#REF!</v>
      </c>
      <c r="E6" s="115" t="e">
        <f>'Stay&amp;Get 4=3 | FIT18'!E5</f>
        <v>#REF!</v>
      </c>
      <c r="F6" s="115" t="e">
        <f>'Stay&amp;Get 4=3 | FIT18'!F5</f>
        <v>#REF!</v>
      </c>
      <c r="G6" s="115" t="e">
        <f>'Stay&amp;Get 4=3 | FIT18'!G5</f>
        <v>#REF!</v>
      </c>
    </row>
    <row r="7" spans="1:7" s="154" customFormat="1" x14ac:dyDescent="0.2">
      <c r="A7" s="163" t="s">
        <v>63</v>
      </c>
    </row>
    <row r="8" spans="1:7" s="154" customFormat="1" x14ac:dyDescent="0.2">
      <c r="A8" s="163">
        <v>1</v>
      </c>
      <c r="B8" s="57" t="e">
        <f>'Stay&amp;Get 4=3 | FIT18'!B7+25</f>
        <v>#REF!</v>
      </c>
      <c r="C8" s="57" t="e">
        <f>'Stay&amp;Get 4=3 | FIT18'!C7+25</f>
        <v>#REF!</v>
      </c>
      <c r="D8" s="57" t="e">
        <f>'Stay&amp;Get 4=3 | FIT18'!D7+25</f>
        <v>#REF!</v>
      </c>
      <c r="E8" s="57" t="e">
        <f>'Stay&amp;Get 4=3 | FIT18'!E7+25</f>
        <v>#REF!</v>
      </c>
      <c r="F8" s="57" t="e">
        <f>'Stay&amp;Get 4=3 | FIT18'!F7+25</f>
        <v>#REF!</v>
      </c>
      <c r="G8" s="57" t="e">
        <f>'Stay&amp;Get 4=3 | FIT18'!G7+25</f>
        <v>#REF!</v>
      </c>
    </row>
    <row r="9" spans="1:7" s="154" customFormat="1" x14ac:dyDescent="0.2">
      <c r="A9" s="163">
        <v>2</v>
      </c>
      <c r="B9" s="57" t="e">
        <f>'Stay&amp;Get 4=3 | FIT18'!B8+25</f>
        <v>#REF!</v>
      </c>
      <c r="C9" s="57" t="e">
        <f>'Stay&amp;Get 4=3 | FIT18'!C8+25</f>
        <v>#REF!</v>
      </c>
      <c r="D9" s="57" t="e">
        <f>'Stay&amp;Get 4=3 | FIT18'!D8+25</f>
        <v>#REF!</v>
      </c>
      <c r="E9" s="57" t="e">
        <f>'Stay&amp;Get 4=3 | FIT18'!E8+25</f>
        <v>#REF!</v>
      </c>
      <c r="F9" s="57" t="e">
        <f>'Stay&amp;Get 4=3 | FIT18'!F8+25</f>
        <v>#REF!</v>
      </c>
      <c r="G9" s="57" t="e">
        <f>'Stay&amp;Get 4=3 | FIT18'!G8+25</f>
        <v>#REF!</v>
      </c>
    </row>
    <row r="10" spans="1:7" s="154" customFormat="1" x14ac:dyDescent="0.2">
      <c r="A10" s="163" t="s">
        <v>175</v>
      </c>
      <c r="B10" s="57"/>
      <c r="C10" s="57"/>
      <c r="D10" s="57"/>
      <c r="E10" s="57"/>
      <c r="F10" s="57"/>
      <c r="G10" s="57"/>
    </row>
    <row r="11" spans="1:7" s="154" customFormat="1" x14ac:dyDescent="0.2">
      <c r="A11" s="163">
        <v>1</v>
      </c>
      <c r="B11" s="57" t="e">
        <f>'Stay&amp;Get 4=3 | FIT18'!B10+25</f>
        <v>#REF!</v>
      </c>
      <c r="C11" s="57" t="e">
        <f>'Stay&amp;Get 4=3 | FIT18'!C10+25</f>
        <v>#REF!</v>
      </c>
      <c r="D11" s="57" t="e">
        <f>'Stay&amp;Get 4=3 | FIT18'!D10+25</f>
        <v>#REF!</v>
      </c>
      <c r="E11" s="57" t="e">
        <f>'Stay&amp;Get 4=3 | FIT18'!E10+25</f>
        <v>#REF!</v>
      </c>
      <c r="F11" s="57" t="e">
        <f>'Stay&amp;Get 4=3 | FIT18'!F10+25</f>
        <v>#REF!</v>
      </c>
      <c r="G11" s="57" t="e">
        <f>'Stay&amp;Get 4=3 | FIT18'!G10+25</f>
        <v>#REF!</v>
      </c>
    </row>
    <row r="12" spans="1:7" s="154" customFormat="1" x14ac:dyDescent="0.2">
      <c r="A12" s="163">
        <v>2</v>
      </c>
      <c r="B12" s="57" t="e">
        <f>'Stay&amp;Get 4=3 | FIT18'!B11+25</f>
        <v>#REF!</v>
      </c>
      <c r="C12" s="57" t="e">
        <f>'Stay&amp;Get 4=3 | FIT18'!C11+25</f>
        <v>#REF!</v>
      </c>
      <c r="D12" s="57" t="e">
        <f>'Stay&amp;Get 4=3 | FIT18'!D11+25</f>
        <v>#REF!</v>
      </c>
      <c r="E12" s="57" t="e">
        <f>'Stay&amp;Get 4=3 | FIT18'!E11+25</f>
        <v>#REF!</v>
      </c>
      <c r="F12" s="57" t="e">
        <f>'Stay&amp;Get 4=3 | FIT18'!F11+25</f>
        <v>#REF!</v>
      </c>
      <c r="G12" s="57" t="e">
        <f>'Stay&amp;Get 4=3 | FIT18'!G11+25</f>
        <v>#REF!</v>
      </c>
    </row>
    <row r="13" spans="1:7" s="154" customFormat="1" x14ac:dyDescent="0.2">
      <c r="A13" s="163" t="s">
        <v>176</v>
      </c>
      <c r="B13" s="57"/>
      <c r="C13" s="57"/>
      <c r="D13" s="57"/>
      <c r="E13" s="57"/>
      <c r="F13" s="57"/>
      <c r="G13" s="57"/>
    </row>
    <row r="14" spans="1:7" s="154" customFormat="1" x14ac:dyDescent="0.2">
      <c r="A14" s="163">
        <v>1</v>
      </c>
      <c r="B14" s="57" t="e">
        <f>'Stay&amp;Get 4=3 | FIT18'!B13+25</f>
        <v>#REF!</v>
      </c>
      <c r="C14" s="57" t="e">
        <f>'Stay&amp;Get 4=3 | FIT18'!C13+25</f>
        <v>#REF!</v>
      </c>
      <c r="D14" s="57" t="e">
        <f>'Stay&amp;Get 4=3 | FIT18'!D13+25</f>
        <v>#REF!</v>
      </c>
      <c r="E14" s="57" t="e">
        <f>'Stay&amp;Get 4=3 | FIT18'!E13+25</f>
        <v>#REF!</v>
      </c>
      <c r="F14" s="57" t="e">
        <f>'Stay&amp;Get 4=3 | FIT18'!F13+25</f>
        <v>#REF!</v>
      </c>
      <c r="G14" s="57" t="e">
        <f>'Stay&amp;Get 4=3 | FIT18'!G13+25</f>
        <v>#REF!</v>
      </c>
    </row>
    <row r="15" spans="1:7" s="154" customFormat="1" x14ac:dyDescent="0.2">
      <c r="A15" s="163">
        <v>2</v>
      </c>
      <c r="B15" s="57" t="e">
        <f>'Stay&amp;Get 4=3 | FIT18'!B14+25</f>
        <v>#REF!</v>
      </c>
      <c r="C15" s="57" t="e">
        <f>'Stay&amp;Get 4=3 | FIT18'!C14+25</f>
        <v>#REF!</v>
      </c>
      <c r="D15" s="57" t="e">
        <f>'Stay&amp;Get 4=3 | FIT18'!D14+25</f>
        <v>#REF!</v>
      </c>
      <c r="E15" s="57" t="e">
        <f>'Stay&amp;Get 4=3 | FIT18'!E14+25</f>
        <v>#REF!</v>
      </c>
      <c r="F15" s="57" t="e">
        <f>'Stay&amp;Get 4=3 | FIT18'!F14+25</f>
        <v>#REF!</v>
      </c>
      <c r="G15" s="57" t="e">
        <f>'Stay&amp;Get 4=3 | FIT18'!G14+25</f>
        <v>#REF!</v>
      </c>
    </row>
    <row r="16" spans="1:7" s="154" customFormat="1" x14ac:dyDescent="0.2">
      <c r="A16" s="193"/>
    </row>
    <row r="17" spans="1:1" ht="12.75" customHeight="1" x14ac:dyDescent="0.2">
      <c r="A17" s="369" t="s">
        <v>172</v>
      </c>
    </row>
    <row r="18" spans="1:1" x14ac:dyDescent="0.2">
      <c r="A18" s="369"/>
    </row>
    <row r="19" spans="1:1" s="154" customFormat="1" ht="12.75" customHeight="1" x14ac:dyDescent="0.2"/>
    <row r="20" spans="1:1" x14ac:dyDescent="0.2">
      <c r="A20" s="190" t="s">
        <v>83</v>
      </c>
    </row>
    <row r="21" spans="1:1" ht="25.5" customHeight="1" x14ac:dyDescent="0.2">
      <c r="A21" s="185" t="s">
        <v>406</v>
      </c>
    </row>
    <row r="22" spans="1:1" ht="24.75" customHeight="1" x14ac:dyDescent="0.2">
      <c r="A22" s="185" t="s">
        <v>407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408</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75"/>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42578125" style="32" customWidth="1"/>
    <col min="2" max="16384" width="10" style="31"/>
  </cols>
  <sheetData>
    <row r="1" spans="1:7" ht="24" x14ac:dyDescent="0.2">
      <c r="A1" s="180" t="s">
        <v>61</v>
      </c>
    </row>
    <row r="2" spans="1:7" ht="24" x14ac:dyDescent="0.2">
      <c r="A2" s="167" t="s">
        <v>214</v>
      </c>
    </row>
    <row r="3" spans="1:7" x14ac:dyDescent="0.2">
      <c r="A3" s="167" t="s">
        <v>199</v>
      </c>
    </row>
    <row r="4" spans="1:7" s="154" customFormat="1" ht="21.75" customHeight="1" x14ac:dyDescent="0.2">
      <c r="A4" s="88" t="s">
        <v>62</v>
      </c>
      <c r="B4" s="115" t="e">
        <f>'Stay&amp;Get 4=3 | COMISS'!B4</f>
        <v>#REF!</v>
      </c>
      <c r="C4" s="115" t="e">
        <f>'Stay&amp;Get 4=3 | COMISS'!C4</f>
        <v>#REF!</v>
      </c>
      <c r="D4" s="115" t="e">
        <f>'Stay&amp;Get 4=3 | COMISS'!D4</f>
        <v>#REF!</v>
      </c>
      <c r="E4" s="115" t="e">
        <f>'Stay&amp;Get 4=3 | COMISS'!E4</f>
        <v>#REF!</v>
      </c>
      <c r="F4" s="115" t="e">
        <f>'Stay&amp;Get 4=3 | COMISS'!F4</f>
        <v>#REF!</v>
      </c>
      <c r="G4" s="115" t="e">
        <f>'Stay&amp;Get 4=3 | COMISS'!G4</f>
        <v>#REF!</v>
      </c>
    </row>
    <row r="5" spans="1:7" s="154" customFormat="1" ht="21.75" customHeight="1" x14ac:dyDescent="0.2">
      <c r="A5" s="104"/>
      <c r="B5" s="115" t="e">
        <f>'Stay&amp;Get 4=3 | COMISS'!B5</f>
        <v>#REF!</v>
      </c>
      <c r="C5" s="115" t="e">
        <f>'Stay&amp;Get 4=3 | COMISS'!C5</f>
        <v>#REF!</v>
      </c>
      <c r="D5" s="115" t="e">
        <f>'Stay&amp;Get 4=3 | COMISS'!D5</f>
        <v>#REF!</v>
      </c>
      <c r="E5" s="115" t="e">
        <f>'Stay&amp;Get 4=3 | COMISS'!E5</f>
        <v>#REF!</v>
      </c>
      <c r="F5" s="115" t="e">
        <f>'Stay&amp;Get 4=3 | COMISS'!F5</f>
        <v>#REF!</v>
      </c>
      <c r="G5" s="115" t="e">
        <f>'Stay&amp;Get 4=3 | COMISS'!G5</f>
        <v>#REF!</v>
      </c>
    </row>
    <row r="6" spans="1:7" s="154" customFormat="1" x14ac:dyDescent="0.2">
      <c r="A6" s="163" t="s">
        <v>63</v>
      </c>
    </row>
    <row r="7" spans="1:7" s="154" customFormat="1" x14ac:dyDescent="0.2">
      <c r="A7" s="163">
        <v>1</v>
      </c>
      <c r="B7" s="57" t="e">
        <f>'BAR BB| Open rates'!#REF!*0.75*0.9</f>
        <v>#REF!</v>
      </c>
      <c r="C7" s="57" t="e">
        <f>'BAR BB| Open rates'!#REF!*0.75*0.9</f>
        <v>#REF!</v>
      </c>
      <c r="D7" s="57" t="e">
        <f>'BAR BB| Open rates'!#REF!*0.75*0.9</f>
        <v>#REF!</v>
      </c>
      <c r="E7" s="57" t="e">
        <f>'BAR BB| Open rates'!#REF!*0.75*0.9</f>
        <v>#REF!</v>
      </c>
      <c r="F7" s="57" t="e">
        <f>'BAR BB| Open rates'!#REF!*0.75*0.9</f>
        <v>#REF!</v>
      </c>
      <c r="G7" s="57" t="e">
        <f>'BAR BB| Open rates'!#REF!*0.75*0.9</f>
        <v>#REF!</v>
      </c>
    </row>
    <row r="8" spans="1:7" s="154" customFormat="1" x14ac:dyDescent="0.2">
      <c r="A8" s="163">
        <v>2</v>
      </c>
      <c r="B8" s="57" t="e">
        <f>'BAR BB| Open rates'!#REF!*0.75*0.9</f>
        <v>#REF!</v>
      </c>
      <c r="C8" s="57" t="e">
        <f>'BAR BB| Open rates'!#REF!*0.75*0.9</f>
        <v>#REF!</v>
      </c>
      <c r="D8" s="57" t="e">
        <f>'BAR BB| Open rates'!#REF!*0.75*0.9</f>
        <v>#REF!</v>
      </c>
      <c r="E8" s="57" t="e">
        <f>'BAR BB| Open rates'!#REF!*0.75*0.9</f>
        <v>#REF!</v>
      </c>
      <c r="F8" s="57" t="e">
        <f>'BAR BB| Open rates'!#REF!*0.75*0.9</f>
        <v>#REF!</v>
      </c>
      <c r="G8" s="57" t="e">
        <f>'BAR BB| Open rates'!#REF!*0.75*0.9</f>
        <v>#REF!</v>
      </c>
    </row>
    <row r="9" spans="1:7" s="154" customFormat="1" x14ac:dyDescent="0.2">
      <c r="A9" s="163" t="s">
        <v>175</v>
      </c>
      <c r="B9" s="57"/>
      <c r="C9" s="57"/>
      <c r="D9" s="57"/>
      <c r="E9" s="57"/>
      <c r="F9" s="57"/>
      <c r="G9" s="57"/>
    </row>
    <row r="10" spans="1:7" s="154" customFormat="1" x14ac:dyDescent="0.2">
      <c r="A10" s="163">
        <v>1</v>
      </c>
      <c r="B10" s="57" t="e">
        <f>'BAR BB| Open rates'!#REF!*0.75*0.9</f>
        <v>#REF!</v>
      </c>
      <c r="C10" s="57" t="e">
        <f>'BAR BB| Open rates'!#REF!*0.75*0.9</f>
        <v>#REF!</v>
      </c>
      <c r="D10" s="57" t="e">
        <f>'BAR BB| Open rates'!#REF!*0.75*0.9</f>
        <v>#REF!</v>
      </c>
      <c r="E10" s="57" t="e">
        <f>'BAR BB| Open rates'!#REF!*0.75*0.9</f>
        <v>#REF!</v>
      </c>
      <c r="F10" s="57" t="e">
        <f>'BAR BB| Open rates'!#REF!*0.75*0.9</f>
        <v>#REF!</v>
      </c>
      <c r="G10" s="57" t="e">
        <f>'BAR BB| Open rates'!#REF!*0.75*0.9</f>
        <v>#REF!</v>
      </c>
    </row>
    <row r="11" spans="1:7" s="154" customFormat="1" x14ac:dyDescent="0.2">
      <c r="A11" s="163">
        <v>2</v>
      </c>
      <c r="B11" s="57" t="e">
        <f>'BAR BB| Open rates'!#REF!*0.75*0.9</f>
        <v>#REF!</v>
      </c>
      <c r="C11" s="57" t="e">
        <f>'BAR BB| Open rates'!#REF!*0.75*0.9</f>
        <v>#REF!</v>
      </c>
      <c r="D11" s="57" t="e">
        <f>'BAR BB| Open rates'!#REF!*0.75*0.9</f>
        <v>#REF!</v>
      </c>
      <c r="E11" s="57" t="e">
        <f>'BAR BB| Open rates'!#REF!*0.75*0.9</f>
        <v>#REF!</v>
      </c>
      <c r="F11" s="57" t="e">
        <f>'BAR BB| Open rates'!#REF!*0.75*0.9</f>
        <v>#REF!</v>
      </c>
      <c r="G11" s="57" t="e">
        <f>'BAR BB| Open rates'!#REF!*0.75*0.9</f>
        <v>#REF!</v>
      </c>
    </row>
    <row r="12" spans="1:7" s="154" customFormat="1" x14ac:dyDescent="0.2">
      <c r="A12" s="163" t="s">
        <v>176</v>
      </c>
      <c r="B12" s="57"/>
      <c r="C12" s="57"/>
      <c r="D12" s="57"/>
      <c r="E12" s="57"/>
      <c r="F12" s="57"/>
      <c r="G12" s="57"/>
    </row>
    <row r="13" spans="1:7" s="154" customFormat="1" x14ac:dyDescent="0.2">
      <c r="A13" s="163">
        <v>1</v>
      </c>
      <c r="B13" s="57" t="e">
        <f>'BAR BB| Open rates'!#REF!*0.75*0.9</f>
        <v>#REF!</v>
      </c>
      <c r="C13" s="57" t="e">
        <f>'BAR BB| Open rates'!#REF!*0.75*0.9</f>
        <v>#REF!</v>
      </c>
      <c r="D13" s="57" t="e">
        <f>'BAR BB| Open rates'!#REF!*0.75*0.9</f>
        <v>#REF!</v>
      </c>
      <c r="E13" s="57" t="e">
        <f>'BAR BB| Open rates'!#REF!*0.75*0.9</f>
        <v>#REF!</v>
      </c>
      <c r="F13" s="57" t="e">
        <f>'BAR BB| Open rates'!#REF!*0.75*0.9</f>
        <v>#REF!</v>
      </c>
      <c r="G13" s="57" t="e">
        <f>'BAR BB| Open rates'!#REF!*0.75*0.9</f>
        <v>#REF!</v>
      </c>
    </row>
    <row r="14" spans="1:7" s="154" customFormat="1" x14ac:dyDescent="0.2">
      <c r="A14" s="163">
        <v>2</v>
      </c>
      <c r="B14" s="57" t="e">
        <f>'BAR BB| Open rates'!#REF!*0.75*0.9</f>
        <v>#REF!</v>
      </c>
      <c r="C14" s="57" t="e">
        <f>'BAR BB| Open rates'!#REF!*0.75*0.9</f>
        <v>#REF!</v>
      </c>
      <c r="D14" s="57" t="e">
        <f>'BAR BB| Open rates'!#REF!*0.75*0.9</f>
        <v>#REF!</v>
      </c>
      <c r="E14" s="57" t="e">
        <f>'BAR BB| Open rates'!#REF!*0.75*0.9</f>
        <v>#REF!</v>
      </c>
      <c r="F14" s="57" t="e">
        <f>'BAR BB| Open rates'!#REF!*0.75*0.9</f>
        <v>#REF!</v>
      </c>
      <c r="G14" s="57" t="e">
        <f>'BAR BB| Open rates'!#REF!*0.75*0.9</f>
        <v>#REF!</v>
      </c>
    </row>
    <row r="15" spans="1:7" x14ac:dyDescent="0.2">
      <c r="A15" s="89"/>
    </row>
    <row r="16" spans="1:7" ht="12.75" customHeight="1" x14ac:dyDescent="0.2">
      <c r="A16" s="369" t="s">
        <v>172</v>
      </c>
    </row>
    <row r="17" spans="1:1" x14ac:dyDescent="0.2">
      <c r="A17" s="369"/>
    </row>
    <row r="18" spans="1:1" s="154" customFormat="1" ht="12.75" customHeight="1" x14ac:dyDescent="0.2"/>
    <row r="19" spans="1:1" x14ac:dyDescent="0.2">
      <c r="A19" s="190" t="s">
        <v>83</v>
      </c>
    </row>
    <row r="20" spans="1:1" ht="25.5" customHeight="1" x14ac:dyDescent="0.2">
      <c r="A20" s="185" t="s">
        <v>406</v>
      </c>
    </row>
    <row r="21" spans="1:1" ht="24.75" customHeight="1" x14ac:dyDescent="0.2">
      <c r="A21" s="185" t="s">
        <v>407</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408</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570312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363</v>
      </c>
    </row>
    <row r="5" spans="1:7" s="154" customFormat="1" ht="21.75" customHeight="1" x14ac:dyDescent="0.2">
      <c r="A5" s="88" t="s">
        <v>62</v>
      </c>
      <c r="B5" s="115" t="e">
        <f>'Stay&amp;Get 4=3 | FIT18+25'!B5</f>
        <v>#REF!</v>
      </c>
      <c r="C5" s="115" t="e">
        <f>'Stay&amp;Get 4=3 | FIT18+25'!C5</f>
        <v>#REF!</v>
      </c>
      <c r="D5" s="115" t="e">
        <f>'Stay&amp;Get 4=3 | FIT18+25'!D5</f>
        <v>#REF!</v>
      </c>
      <c r="E5" s="115" t="e">
        <f>'Stay&amp;Get 4=3 | FIT18+25'!E5</f>
        <v>#REF!</v>
      </c>
      <c r="F5" s="115" t="e">
        <f>'Stay&amp;Get 4=3 | FIT18+25'!F5</f>
        <v>#REF!</v>
      </c>
      <c r="G5" s="115" t="e">
        <f>'Stay&amp;Get 4=3 | FIT18+25'!G5</f>
        <v>#REF!</v>
      </c>
    </row>
    <row r="6" spans="1:7" s="154" customFormat="1" ht="21.75" customHeight="1" x14ac:dyDescent="0.2">
      <c r="A6" s="104"/>
      <c r="B6" s="115" t="e">
        <f>'Stay&amp;Get 4=3 | FIT18+25'!B6</f>
        <v>#REF!</v>
      </c>
      <c r="C6" s="115" t="e">
        <f>'Stay&amp;Get 4=3 | FIT18+25'!C6</f>
        <v>#REF!</v>
      </c>
      <c r="D6" s="115" t="e">
        <f>'Stay&amp;Get 4=3 | FIT18+25'!D6</f>
        <v>#REF!</v>
      </c>
      <c r="E6" s="115" t="e">
        <f>'Stay&amp;Get 4=3 | FIT18+25'!E6</f>
        <v>#REF!</v>
      </c>
      <c r="F6" s="115" t="e">
        <f>'Stay&amp;Get 4=3 | FIT18+25'!F6</f>
        <v>#REF!</v>
      </c>
      <c r="G6" s="115" t="e">
        <f>'Stay&amp;Get 4=3 | FIT18+25'!G6</f>
        <v>#REF!</v>
      </c>
    </row>
    <row r="7" spans="1:7" s="154" customFormat="1" x14ac:dyDescent="0.2">
      <c r="A7" s="163" t="s">
        <v>63</v>
      </c>
    </row>
    <row r="8" spans="1:7" s="154" customFormat="1" x14ac:dyDescent="0.2">
      <c r="A8" s="163">
        <v>1</v>
      </c>
      <c r="B8" s="57" t="e">
        <f>'BAR BB| Open rates'!#REF!*0.75*0.85</f>
        <v>#REF!</v>
      </c>
      <c r="C8" s="57" t="e">
        <f>'BAR BB| Open rates'!#REF!*0.75*0.85</f>
        <v>#REF!</v>
      </c>
      <c r="D8" s="57" t="e">
        <f>'BAR BB| Open rates'!#REF!*0.75*0.85</f>
        <v>#REF!</v>
      </c>
      <c r="E8" s="57" t="e">
        <f>'BAR BB| Open rates'!#REF!*0.75*0.85</f>
        <v>#REF!</v>
      </c>
      <c r="F8" s="57" t="e">
        <f>'BAR BB| Open rates'!#REF!*0.75*0.85</f>
        <v>#REF!</v>
      </c>
      <c r="G8" s="57" t="e">
        <f>'BAR BB| Open rates'!#REF!*0.75*0.85</f>
        <v>#REF!</v>
      </c>
    </row>
    <row r="9" spans="1:7" s="154" customFormat="1" x14ac:dyDescent="0.2">
      <c r="A9" s="163">
        <v>2</v>
      </c>
      <c r="B9" s="57" t="e">
        <f>'BAR BB| Open rates'!#REF!*0.75*0.85</f>
        <v>#REF!</v>
      </c>
      <c r="C9" s="57" t="e">
        <f>'BAR BB| Open rates'!#REF!*0.75*0.85</f>
        <v>#REF!</v>
      </c>
      <c r="D9" s="57" t="e">
        <f>'BAR BB| Open rates'!#REF!*0.75*0.85</f>
        <v>#REF!</v>
      </c>
      <c r="E9" s="57" t="e">
        <f>'BAR BB| Open rates'!#REF!*0.75*0.85</f>
        <v>#REF!</v>
      </c>
      <c r="F9" s="57" t="e">
        <f>'BAR BB| Open rates'!#REF!*0.75*0.85</f>
        <v>#REF!</v>
      </c>
      <c r="G9" s="57" t="e">
        <f>'BAR BB| Open rates'!#REF!*0.75*0.85</f>
        <v>#REF!</v>
      </c>
    </row>
    <row r="10" spans="1:7" s="154" customFormat="1" x14ac:dyDescent="0.2">
      <c r="A10" s="163" t="s">
        <v>175</v>
      </c>
      <c r="B10" s="57"/>
      <c r="C10" s="57"/>
      <c r="D10" s="57"/>
      <c r="E10" s="57"/>
      <c r="F10" s="57"/>
      <c r="G10" s="57"/>
    </row>
    <row r="11" spans="1:7" s="154" customFormat="1" x14ac:dyDescent="0.2">
      <c r="A11" s="163">
        <v>1</v>
      </c>
      <c r="B11" s="57" t="e">
        <f>'BAR BB| Open rates'!#REF!*0.75*0.85</f>
        <v>#REF!</v>
      </c>
      <c r="C11" s="57" t="e">
        <f>'BAR BB| Open rates'!#REF!*0.75*0.85</f>
        <v>#REF!</v>
      </c>
      <c r="D11" s="57" t="e">
        <f>'BAR BB| Open rates'!#REF!*0.75*0.85</f>
        <v>#REF!</v>
      </c>
      <c r="E11" s="57" t="e">
        <f>'BAR BB| Open rates'!#REF!*0.75*0.85</f>
        <v>#REF!</v>
      </c>
      <c r="F11" s="57" t="e">
        <f>'BAR BB| Open rates'!#REF!*0.75*0.85</f>
        <v>#REF!</v>
      </c>
      <c r="G11" s="57" t="e">
        <f>'BAR BB| Open rates'!#REF!*0.75*0.85</f>
        <v>#REF!</v>
      </c>
    </row>
    <row r="12" spans="1:7" s="154" customFormat="1" x14ac:dyDescent="0.2">
      <c r="A12" s="163">
        <v>2</v>
      </c>
      <c r="B12" s="57" t="e">
        <f>'BAR BB| Open rates'!#REF!*0.75*0.85</f>
        <v>#REF!</v>
      </c>
      <c r="C12" s="57" t="e">
        <f>'BAR BB| Open rates'!#REF!*0.75*0.85</f>
        <v>#REF!</v>
      </c>
      <c r="D12" s="57" t="e">
        <f>'BAR BB| Open rates'!#REF!*0.75*0.85</f>
        <v>#REF!</v>
      </c>
      <c r="E12" s="57" t="e">
        <f>'BAR BB| Open rates'!#REF!*0.75*0.85</f>
        <v>#REF!</v>
      </c>
      <c r="F12" s="57" t="e">
        <f>'BAR BB| Open rates'!#REF!*0.75*0.85</f>
        <v>#REF!</v>
      </c>
      <c r="G12" s="57" t="e">
        <f>'BAR BB| Open rates'!#REF!*0.75*0.85</f>
        <v>#REF!</v>
      </c>
    </row>
    <row r="13" spans="1:7" s="154" customFormat="1" x14ac:dyDescent="0.2">
      <c r="A13" s="163" t="s">
        <v>176</v>
      </c>
      <c r="B13" s="57"/>
      <c r="C13" s="57"/>
      <c r="D13" s="57"/>
      <c r="E13" s="57"/>
      <c r="F13" s="57"/>
      <c r="G13" s="57"/>
    </row>
    <row r="14" spans="1:7" s="154" customFormat="1" x14ac:dyDescent="0.2">
      <c r="A14" s="163">
        <v>1</v>
      </c>
      <c r="B14" s="57" t="e">
        <f>'BAR BB| Open rates'!#REF!*0.75*0.85</f>
        <v>#REF!</v>
      </c>
      <c r="C14" s="57" t="e">
        <f>'BAR BB| Open rates'!#REF!*0.75*0.85</f>
        <v>#REF!</v>
      </c>
      <c r="D14" s="57" t="e">
        <f>'BAR BB| Open rates'!#REF!*0.75*0.85</f>
        <v>#REF!</v>
      </c>
      <c r="E14" s="57" t="e">
        <f>'BAR BB| Open rates'!#REF!*0.75*0.85</f>
        <v>#REF!</v>
      </c>
      <c r="F14" s="57" t="e">
        <f>'BAR BB| Open rates'!#REF!*0.75*0.85</f>
        <v>#REF!</v>
      </c>
      <c r="G14" s="57" t="e">
        <f>'BAR BB| Open rates'!#REF!*0.75*0.85</f>
        <v>#REF!</v>
      </c>
    </row>
    <row r="15" spans="1:7" s="154" customFormat="1" x14ac:dyDescent="0.2">
      <c r="A15" s="163">
        <v>2</v>
      </c>
      <c r="B15" s="57" t="e">
        <f>'BAR BB| Open rates'!#REF!*0.75*0.85</f>
        <v>#REF!</v>
      </c>
      <c r="C15" s="57" t="e">
        <f>'BAR BB| Open rates'!#REF!*0.75*0.85</f>
        <v>#REF!</v>
      </c>
      <c r="D15" s="57" t="e">
        <f>'BAR BB| Open rates'!#REF!*0.75*0.85</f>
        <v>#REF!</v>
      </c>
      <c r="E15" s="57" t="e">
        <f>'BAR BB| Open rates'!#REF!*0.75*0.85</f>
        <v>#REF!</v>
      </c>
      <c r="F15" s="57" t="e">
        <f>'BAR BB| Open rates'!#REF!*0.75*0.85</f>
        <v>#REF!</v>
      </c>
      <c r="G15" s="57" t="e">
        <f>'BAR BB| Open rates'!#REF!*0.75*0.85</f>
        <v>#REF!</v>
      </c>
    </row>
    <row r="16" spans="1:7" s="154" customFormat="1" x14ac:dyDescent="0.2">
      <c r="A16" s="193"/>
    </row>
    <row r="17" spans="1:1" ht="12.75" customHeight="1" x14ac:dyDescent="0.2">
      <c r="A17" s="369" t="s">
        <v>172</v>
      </c>
    </row>
    <row r="18" spans="1:1" x14ac:dyDescent="0.2">
      <c r="A18" s="369"/>
    </row>
    <row r="19" spans="1:1" s="154" customFormat="1" ht="12.75" customHeight="1" x14ac:dyDescent="0.2"/>
    <row r="20" spans="1:1" x14ac:dyDescent="0.2">
      <c r="A20" s="190" t="s">
        <v>83</v>
      </c>
    </row>
    <row r="21" spans="1:1" ht="25.5" customHeight="1" x14ac:dyDescent="0.2">
      <c r="A21" s="185" t="s">
        <v>406</v>
      </c>
    </row>
    <row r="22" spans="1:1" ht="24.75" customHeight="1" x14ac:dyDescent="0.2">
      <c r="A22" s="185" t="s">
        <v>407</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408</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69" t="s">
        <v>172</v>
      </c>
    </row>
    <row r="35" spans="1:1" s="36" customFormat="1" ht="12" customHeight="1" x14ac:dyDescent="0.2">
      <c r="A35" s="369"/>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70" t="s">
        <v>272</v>
      </c>
    </row>
    <row r="47" spans="1:1" x14ac:dyDescent="0.2">
      <c r="A47" s="371"/>
    </row>
    <row r="48" spans="1:1" x14ac:dyDescent="0.2">
      <c r="A48" s="371"/>
    </row>
    <row r="49" spans="1:1" x14ac:dyDescent="0.2">
      <c r="A49" s="371"/>
    </row>
    <row r="50" spans="1:1" x14ac:dyDescent="0.2">
      <c r="A50" s="371"/>
    </row>
    <row r="51" spans="1:1" ht="36" customHeight="1" x14ac:dyDescent="0.2">
      <c r="A51" s="371"/>
    </row>
    <row r="52" spans="1:1" x14ac:dyDescent="0.2">
      <c r="A52" s="371"/>
    </row>
    <row r="53" spans="1:1" x14ac:dyDescent="0.2">
      <c r="A53" s="371"/>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400</v>
      </c>
    </row>
    <row r="3" spans="1:2" x14ac:dyDescent="0.2">
      <c r="A3" s="11" t="s">
        <v>192</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2" customHeight="1" x14ac:dyDescent="0.2">
      <c r="A6" s="236" t="s">
        <v>63</v>
      </c>
      <c r="B6" s="115"/>
    </row>
    <row r="7" spans="1:2" s="33" customFormat="1" ht="12.75" customHeight="1" x14ac:dyDescent="0.2">
      <c r="A7" s="237">
        <v>1</v>
      </c>
      <c r="B7" s="43" t="e">
        <f>'BAR BB| Open rates'!#REF!*0.8</f>
        <v>#REF!</v>
      </c>
    </row>
    <row r="8" spans="1:2" s="33" customFormat="1" ht="15.75" customHeight="1" x14ac:dyDescent="0.2">
      <c r="A8" s="237">
        <v>2</v>
      </c>
      <c r="B8" s="43" t="e">
        <f>'BAR BB| Open rates'!#REF!*0.8</f>
        <v>#REF!</v>
      </c>
    </row>
    <row r="9" spans="1:2" s="33" customFormat="1" ht="12.75" customHeight="1" x14ac:dyDescent="0.2">
      <c r="A9" s="236" t="s">
        <v>175</v>
      </c>
      <c r="B9" s="43"/>
    </row>
    <row r="10" spans="1:2" s="33" customFormat="1" ht="16.5" customHeight="1" x14ac:dyDescent="0.2">
      <c r="A10" s="237">
        <v>1</v>
      </c>
      <c r="B10" s="43" t="e">
        <f>'BAR BB| Open rates'!#REF!*0.8</f>
        <v>#REF!</v>
      </c>
    </row>
    <row r="11" spans="1:2" s="33" customFormat="1" ht="11.25" customHeight="1" x14ac:dyDescent="0.2">
      <c r="A11" s="237">
        <v>2</v>
      </c>
      <c r="B11" s="43" t="e">
        <f>'BAR BB| Open rates'!#REF!*0.8</f>
        <v>#REF!</v>
      </c>
    </row>
    <row r="12" spans="1:2" s="36" customFormat="1" ht="12" customHeight="1" x14ac:dyDescent="0.2">
      <c r="A12" s="236" t="s">
        <v>178</v>
      </c>
      <c r="B12" s="43"/>
    </row>
    <row r="13" spans="1:2" s="36" customFormat="1" ht="12" customHeight="1" x14ac:dyDescent="0.2">
      <c r="A13" s="237">
        <v>1</v>
      </c>
      <c r="B13" s="43" t="e">
        <f>'BAR BB| Open rates'!#REF!*0.8</f>
        <v>#REF!</v>
      </c>
    </row>
    <row r="14" spans="1:2" s="36" customFormat="1" ht="12" customHeight="1" x14ac:dyDescent="0.2">
      <c r="A14" s="237">
        <v>2</v>
      </c>
      <c r="B14" s="43" t="e">
        <f>'BAR BB| Open rates'!#REF!*0.8</f>
        <v>#REF!</v>
      </c>
    </row>
    <row r="15" spans="1:2" s="36" customFormat="1" ht="12" customHeight="1" x14ac:dyDescent="0.2">
      <c r="A15" s="236" t="s">
        <v>179</v>
      </c>
      <c r="B15" s="43"/>
    </row>
    <row r="16" spans="1:2" s="36" customFormat="1" ht="12" customHeight="1" x14ac:dyDescent="0.2">
      <c r="A16" s="237">
        <v>1</v>
      </c>
      <c r="B16" s="43" t="e">
        <f>'BAR BB| Open rates'!#REF!*0.8</f>
        <v>#REF!</v>
      </c>
    </row>
    <row r="17" spans="1:2" s="36" customFormat="1" ht="12" customHeight="1" x14ac:dyDescent="0.2">
      <c r="A17" s="237">
        <v>2</v>
      </c>
      <c r="B17" s="43" t="e">
        <f>'BAR BB| Open rates'!#REF!*0.8</f>
        <v>#REF!</v>
      </c>
    </row>
    <row r="18" spans="1:2" s="36" customFormat="1" ht="12" customHeight="1" x14ac:dyDescent="0.2">
      <c r="A18" s="236" t="s">
        <v>180</v>
      </c>
      <c r="B18" s="43"/>
    </row>
    <row r="19" spans="1:2" s="36" customFormat="1" ht="12" customHeight="1" x14ac:dyDescent="0.2">
      <c r="A19" s="237">
        <v>1</v>
      </c>
      <c r="B19" s="43" t="e">
        <f>'BAR BB| Open rates'!#REF!*0.8</f>
        <v>#REF!</v>
      </c>
    </row>
    <row r="20" spans="1:2" s="36" customFormat="1" ht="12" customHeight="1" x14ac:dyDescent="0.2">
      <c r="A20" s="237">
        <v>2</v>
      </c>
      <c r="B20" s="43" t="e">
        <f>'BAR BB| Open rates'!#REF!*0.8</f>
        <v>#REF!</v>
      </c>
    </row>
    <row r="21" spans="1:2" s="36" customFormat="1" ht="12" customHeight="1" x14ac:dyDescent="0.2">
      <c r="A21" s="237">
        <v>3</v>
      </c>
      <c r="B21" s="43" t="e">
        <f>'BAR BB| Open rates'!#REF!*0.8</f>
        <v>#REF!</v>
      </c>
    </row>
    <row r="22" spans="1:2" s="36" customFormat="1" ht="12" customHeight="1" x14ac:dyDescent="0.2">
      <c r="A22" s="237">
        <v>4</v>
      </c>
      <c r="B22" s="43" t="e">
        <f>'BAR BB| Open rates'!#REF!*0.8</f>
        <v>#REF!</v>
      </c>
    </row>
    <row r="23" spans="1:2" s="36" customFormat="1" ht="12" customHeight="1" x14ac:dyDescent="0.2">
      <c r="A23" s="236" t="s">
        <v>181</v>
      </c>
      <c r="B23" s="43"/>
    </row>
    <row r="24" spans="1:2" s="36" customFormat="1" ht="12" customHeight="1" x14ac:dyDescent="0.2">
      <c r="A24" s="237">
        <v>1</v>
      </c>
      <c r="B24" s="43" t="e">
        <f>'BAR BB| Open rates'!#REF!*0.8</f>
        <v>#REF!</v>
      </c>
    </row>
    <row r="25" spans="1:2" s="36" customFormat="1" ht="12" customHeight="1" x14ac:dyDescent="0.2">
      <c r="A25" s="237">
        <v>2</v>
      </c>
      <c r="B25" s="43" t="e">
        <f>'BAR BB| Open rates'!#REF!*0.8</f>
        <v>#REF!</v>
      </c>
    </row>
    <row r="26" spans="1:2" s="36" customFormat="1" ht="12" customHeight="1" x14ac:dyDescent="0.2">
      <c r="A26" s="237">
        <v>3</v>
      </c>
      <c r="B26" s="43" t="e">
        <f>'BAR BB| Open rates'!#REF!*0.8</f>
        <v>#REF!</v>
      </c>
    </row>
    <row r="27" spans="1:2" s="36" customFormat="1" ht="12" customHeight="1" x14ac:dyDescent="0.2">
      <c r="A27" s="237">
        <v>4</v>
      </c>
      <c r="B27" s="43" t="e">
        <f>'BAR BB| Open rates'!#REF!*0.8</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x14ac:dyDescent="0.2">
      <c r="A49" s="369" t="s">
        <v>172</v>
      </c>
    </row>
    <row r="50" spans="1:1" s="33" customFormat="1" x14ac:dyDescent="0.2">
      <c r="A50" s="369"/>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24" customHeight="1" x14ac:dyDescent="0.2">
      <c r="A54" s="172" t="s">
        <v>375</v>
      </c>
    </row>
    <row r="55" spans="1:1" s="6" customFormat="1" ht="24.75" customHeight="1" x14ac:dyDescent="0.2">
      <c r="A55" s="172" t="s">
        <v>76</v>
      </c>
    </row>
    <row r="56" spans="1:1" s="6" customFormat="1" ht="28.5" customHeight="1" x14ac:dyDescent="0.2">
      <c r="A56" s="172" t="s">
        <v>77</v>
      </c>
    </row>
    <row r="57" spans="1:1" s="6" customFormat="1" ht="21.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400</v>
      </c>
    </row>
    <row r="3" spans="1:2" x14ac:dyDescent="0.2">
      <c r="A3" s="11" t="s">
        <v>275</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1.25" customHeight="1" x14ac:dyDescent="0.2">
      <c r="A6" s="236" t="s">
        <v>63</v>
      </c>
      <c r="B6" s="115"/>
    </row>
    <row r="7" spans="1:2" s="33" customFormat="1" ht="12.75" customHeight="1" x14ac:dyDescent="0.2">
      <c r="A7" s="237">
        <v>1</v>
      </c>
      <c r="B7" s="57" t="e">
        <f>'BAR BB| Open rates'!#REF!*0.8*0.87</f>
        <v>#REF!</v>
      </c>
    </row>
    <row r="8" spans="1:2" s="33" customFormat="1" ht="12.75" customHeight="1" x14ac:dyDescent="0.2">
      <c r="A8" s="237">
        <v>2</v>
      </c>
      <c r="B8" s="57" t="e">
        <f>'BAR BB| Open rates'!#REF!*0.8*0.87</f>
        <v>#REF!</v>
      </c>
    </row>
    <row r="9" spans="1:2" s="33" customFormat="1" ht="15.75" customHeight="1" x14ac:dyDescent="0.2">
      <c r="A9" s="236" t="s">
        <v>175</v>
      </c>
      <c r="B9" s="57"/>
    </row>
    <row r="10" spans="1:2" s="33" customFormat="1" ht="16.5" customHeight="1" x14ac:dyDescent="0.2">
      <c r="A10" s="237">
        <v>1</v>
      </c>
      <c r="B10" s="57" t="e">
        <f>'BAR BB| Open rates'!#REF!*0.8*0.87</f>
        <v>#REF!</v>
      </c>
    </row>
    <row r="11" spans="1:2" s="33" customFormat="1" ht="13.5" customHeight="1" x14ac:dyDescent="0.2">
      <c r="A11" s="237">
        <v>2</v>
      </c>
      <c r="B11" s="57" t="e">
        <f>'BAR BB| Open rates'!#REF!*0.8*0.87</f>
        <v>#REF!</v>
      </c>
    </row>
    <row r="12" spans="1:2" s="36" customFormat="1" ht="12" customHeight="1" x14ac:dyDescent="0.2">
      <c r="A12" s="236" t="s">
        <v>178</v>
      </c>
      <c r="B12" s="43"/>
    </row>
    <row r="13" spans="1:2" s="36" customFormat="1" ht="12" customHeight="1" x14ac:dyDescent="0.2">
      <c r="A13" s="237">
        <v>1</v>
      </c>
      <c r="B13" s="57" t="e">
        <f>'BAR BB| Open rates'!#REF!*0.8*0.87</f>
        <v>#REF!</v>
      </c>
    </row>
    <row r="14" spans="1:2" s="36" customFormat="1" ht="12" customHeight="1" x14ac:dyDescent="0.2">
      <c r="A14" s="237">
        <v>2</v>
      </c>
      <c r="B14" s="57" t="e">
        <f>'BAR BB| Open rates'!#REF!*0.8*0.87</f>
        <v>#REF!</v>
      </c>
    </row>
    <row r="15" spans="1:2" s="36" customFormat="1" ht="12" customHeight="1" x14ac:dyDescent="0.2">
      <c r="A15" s="236" t="s">
        <v>179</v>
      </c>
      <c r="B15" s="57"/>
    </row>
    <row r="16" spans="1:2" s="36" customFormat="1" ht="12" customHeight="1" x14ac:dyDescent="0.2">
      <c r="A16" s="237">
        <v>1</v>
      </c>
      <c r="B16" s="57" t="e">
        <f>'BAR BB| Open rates'!#REF!*0.8*0.87</f>
        <v>#REF!</v>
      </c>
    </row>
    <row r="17" spans="1:2" s="36" customFormat="1" ht="12" customHeight="1" x14ac:dyDescent="0.2">
      <c r="A17" s="237">
        <v>2</v>
      </c>
      <c r="B17" s="57" t="e">
        <f>'BAR BB| Open rates'!#REF!*0.8*0.87</f>
        <v>#REF!</v>
      </c>
    </row>
    <row r="18" spans="1:2" s="36" customFormat="1" ht="12" customHeight="1" x14ac:dyDescent="0.2">
      <c r="A18" s="236" t="s">
        <v>180</v>
      </c>
      <c r="B18" s="57"/>
    </row>
    <row r="19" spans="1:2" s="36" customFormat="1" ht="12" customHeight="1" x14ac:dyDescent="0.2">
      <c r="A19" s="237">
        <v>1</v>
      </c>
      <c r="B19" s="57" t="e">
        <f>'BAR BB| Open rates'!#REF!*0.8*0.87</f>
        <v>#REF!</v>
      </c>
    </row>
    <row r="20" spans="1:2" s="36" customFormat="1" ht="12" customHeight="1" x14ac:dyDescent="0.2">
      <c r="A20" s="237">
        <v>2</v>
      </c>
      <c r="B20" s="57" t="e">
        <f>'BAR BB| Open rates'!#REF!*0.8*0.87</f>
        <v>#REF!</v>
      </c>
    </row>
    <row r="21" spans="1:2" s="36" customFormat="1" ht="12" customHeight="1" x14ac:dyDescent="0.2">
      <c r="A21" s="237">
        <v>3</v>
      </c>
      <c r="B21" s="57" t="e">
        <f>'BAR BB| Open rates'!#REF!*0.8*0.87</f>
        <v>#REF!</v>
      </c>
    </row>
    <row r="22" spans="1:2" s="36" customFormat="1" ht="12" customHeight="1" x14ac:dyDescent="0.2">
      <c r="A22" s="237">
        <v>4</v>
      </c>
      <c r="B22" s="57" t="e">
        <f>'BAR BB| Open rates'!#REF!*0.8*0.87</f>
        <v>#REF!</v>
      </c>
    </row>
    <row r="23" spans="1:2" s="36" customFormat="1" ht="12" customHeight="1" x14ac:dyDescent="0.2">
      <c r="A23" s="236" t="s">
        <v>181</v>
      </c>
      <c r="B23" s="57"/>
    </row>
    <row r="24" spans="1:2" s="36" customFormat="1" ht="12" customHeight="1" x14ac:dyDescent="0.2">
      <c r="A24" s="237">
        <v>1</v>
      </c>
      <c r="B24" s="57" t="e">
        <f>'BAR BB| Open rates'!#REF!*0.8*0.87</f>
        <v>#REF!</v>
      </c>
    </row>
    <row r="25" spans="1:2" s="36" customFormat="1" ht="12" customHeight="1" x14ac:dyDescent="0.2">
      <c r="A25" s="237">
        <v>2</v>
      </c>
      <c r="B25" s="57" t="e">
        <f>'BAR BB| Open rates'!#REF!*0.8*0.87</f>
        <v>#REF!</v>
      </c>
    </row>
    <row r="26" spans="1:2" s="36" customFormat="1" ht="12" customHeight="1" x14ac:dyDescent="0.2">
      <c r="A26" s="237">
        <v>3</v>
      </c>
      <c r="B26" s="57" t="e">
        <f>'BAR BB| Open rates'!#REF!*0.8*0.87</f>
        <v>#REF!</v>
      </c>
    </row>
    <row r="27" spans="1:2" s="36" customFormat="1" ht="12" customHeight="1" x14ac:dyDescent="0.2">
      <c r="A27" s="237">
        <v>4</v>
      </c>
      <c r="B27" s="57" t="e">
        <f>'BAR BB| Open rates'!#REF!*0.8*0.87</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69" t="s">
        <v>172</v>
      </c>
    </row>
    <row r="50" spans="1:1" s="33" customFormat="1" x14ac:dyDescent="0.2">
      <c r="A50" s="369"/>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375</v>
      </c>
    </row>
    <row r="55" spans="1:1" s="6" customFormat="1" ht="26.25" customHeight="1" x14ac:dyDescent="0.2">
      <c r="A55" s="172" t="s">
        <v>76</v>
      </c>
    </row>
    <row r="56" spans="1:1" s="6" customFormat="1" ht="24" customHeight="1" x14ac:dyDescent="0.2">
      <c r="A56" s="172" t="s">
        <v>77</v>
      </c>
    </row>
    <row r="57" spans="1:1" s="6" customFormat="1" ht="27.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654"/>
  <sheetViews>
    <sheetView workbookViewId="0">
      <pane xSplit="1" ySplit="5" topLeftCell="B6" activePane="bottomRight" state="frozen"/>
      <selection pane="topRight" activeCell="B1" sqref="B1"/>
      <selection pane="bottomLeft" activeCell="A5" sqref="A5"/>
      <selection pane="bottomRight" activeCell="B7" sqref="B7"/>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400</v>
      </c>
    </row>
    <row r="3" spans="1:2" x14ac:dyDescent="0.2">
      <c r="A3" s="11" t="s">
        <v>297</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4.25" customHeight="1" x14ac:dyDescent="0.2">
      <c r="A6" s="236" t="s">
        <v>63</v>
      </c>
      <c r="B6" s="115"/>
    </row>
    <row r="7" spans="1:2" s="33" customFormat="1" ht="14.25" customHeight="1" x14ac:dyDescent="0.2">
      <c r="A7" s="237">
        <v>1</v>
      </c>
      <c r="B7" s="57" t="e">
        <f>'BAR BB| Open rates'!#REF!*0.8*0.87+25</f>
        <v>#REF!</v>
      </c>
    </row>
    <row r="8" spans="1:2" s="33" customFormat="1" ht="13.5" customHeight="1" x14ac:dyDescent="0.2">
      <c r="A8" s="237">
        <v>2</v>
      </c>
      <c r="B8" s="57" t="e">
        <f>'BAR BB| Open rates'!#REF!*0.8*0.87+25</f>
        <v>#REF!</v>
      </c>
    </row>
    <row r="9" spans="1:2" s="33" customFormat="1" ht="13.5" customHeight="1" x14ac:dyDescent="0.2">
      <c r="A9" s="236" t="s">
        <v>175</v>
      </c>
      <c r="B9" s="57"/>
    </row>
    <row r="10" spans="1:2" s="33" customFormat="1" ht="11.25" customHeight="1" x14ac:dyDescent="0.2">
      <c r="A10" s="237">
        <v>1</v>
      </c>
      <c r="B10" s="57" t="e">
        <f>'BAR BB| Open rates'!#REF!*0.8*0.87+25</f>
        <v>#REF!</v>
      </c>
    </row>
    <row r="11" spans="1:2" s="33" customFormat="1" ht="17.25" customHeight="1" x14ac:dyDescent="0.2">
      <c r="A11" s="237">
        <v>2</v>
      </c>
      <c r="B11" s="57" t="e">
        <f>'BAR BB| Open rates'!#REF!*0.8*0.87+25</f>
        <v>#REF!</v>
      </c>
    </row>
    <row r="12" spans="1:2" s="36" customFormat="1" ht="12" customHeight="1" x14ac:dyDescent="0.2">
      <c r="A12" s="236" t="s">
        <v>178</v>
      </c>
      <c r="B12" s="43"/>
    </row>
    <row r="13" spans="1:2" s="36" customFormat="1" ht="12" customHeight="1" x14ac:dyDescent="0.2">
      <c r="A13" s="237">
        <v>1</v>
      </c>
      <c r="B13" s="57" t="e">
        <f>'BAR BB| Open rates'!#REF!*0.8*0.87+25</f>
        <v>#REF!</v>
      </c>
    </row>
    <row r="14" spans="1:2" s="36" customFormat="1" ht="12" customHeight="1" x14ac:dyDescent="0.2">
      <c r="A14" s="237">
        <v>2</v>
      </c>
      <c r="B14" s="57" t="e">
        <f>'BAR BB| Open rates'!#REF!*0.8*0.87+25</f>
        <v>#REF!</v>
      </c>
    </row>
    <row r="15" spans="1:2" s="36" customFormat="1" ht="12" customHeight="1" x14ac:dyDescent="0.2">
      <c r="A15" s="236" t="s">
        <v>179</v>
      </c>
      <c r="B15" s="57"/>
    </row>
    <row r="16" spans="1:2" s="36" customFormat="1" ht="12" customHeight="1" x14ac:dyDescent="0.2">
      <c r="A16" s="237">
        <v>1</v>
      </c>
      <c r="B16" s="57" t="e">
        <f>'BAR BB| Open rates'!#REF!*0.8*0.87+25</f>
        <v>#REF!</v>
      </c>
    </row>
    <row r="17" spans="1:2" s="36" customFormat="1" ht="12" customHeight="1" x14ac:dyDescent="0.2">
      <c r="A17" s="237">
        <v>2</v>
      </c>
      <c r="B17" s="57" t="e">
        <f>'BAR BB| Open rates'!#REF!*0.8*0.87+25</f>
        <v>#REF!</v>
      </c>
    </row>
    <row r="18" spans="1:2" s="36" customFormat="1" ht="12" customHeight="1" x14ac:dyDescent="0.2">
      <c r="A18" s="236" t="s">
        <v>180</v>
      </c>
      <c r="B18" s="57"/>
    </row>
    <row r="19" spans="1:2" s="36" customFormat="1" ht="12" customHeight="1" x14ac:dyDescent="0.2">
      <c r="A19" s="237">
        <v>1</v>
      </c>
      <c r="B19" s="57" t="e">
        <f>'BAR BB| Open rates'!#REF!*0.8*0.87+25</f>
        <v>#REF!</v>
      </c>
    </row>
    <row r="20" spans="1:2" s="36" customFormat="1" ht="12" customHeight="1" x14ac:dyDescent="0.2">
      <c r="A20" s="237">
        <v>2</v>
      </c>
      <c r="B20" s="57" t="e">
        <f>'BAR BB| Open rates'!#REF!*0.8*0.87+25</f>
        <v>#REF!</v>
      </c>
    </row>
    <row r="21" spans="1:2" s="36" customFormat="1" ht="12" customHeight="1" x14ac:dyDescent="0.2">
      <c r="A21" s="237">
        <v>3</v>
      </c>
      <c r="B21" s="57" t="e">
        <f>'BAR BB| Open rates'!#REF!*0.8*0.87+25</f>
        <v>#REF!</v>
      </c>
    </row>
    <row r="22" spans="1:2" s="36" customFormat="1" ht="12" customHeight="1" x14ac:dyDescent="0.2">
      <c r="A22" s="237">
        <v>4</v>
      </c>
      <c r="B22" s="57" t="e">
        <f>'BAR BB| Open rates'!#REF!*0.8*0.87+25</f>
        <v>#REF!</v>
      </c>
    </row>
    <row r="23" spans="1:2" s="36" customFormat="1" ht="12" customHeight="1" x14ac:dyDescent="0.2">
      <c r="A23" s="236" t="s">
        <v>181</v>
      </c>
      <c r="B23" s="57"/>
    </row>
    <row r="24" spans="1:2" s="36" customFormat="1" ht="12" customHeight="1" x14ac:dyDescent="0.2">
      <c r="A24" s="237">
        <v>1</v>
      </c>
      <c r="B24" s="57" t="e">
        <f>'BAR BB| Open rates'!#REF!*0.8*0.87+25</f>
        <v>#REF!</v>
      </c>
    </row>
    <row r="25" spans="1:2" s="36" customFormat="1" ht="12" customHeight="1" x14ac:dyDescent="0.2">
      <c r="A25" s="237">
        <v>2</v>
      </c>
      <c r="B25" s="57" t="e">
        <f>'BAR BB| Open rates'!#REF!*0.8*0.87+25</f>
        <v>#REF!</v>
      </c>
    </row>
    <row r="26" spans="1:2" s="36" customFormat="1" ht="12" customHeight="1" x14ac:dyDescent="0.2">
      <c r="A26" s="237">
        <v>3</v>
      </c>
      <c r="B26" s="57" t="e">
        <f>'BAR BB| Open rates'!#REF!*0.8*0.87+25</f>
        <v>#REF!</v>
      </c>
    </row>
    <row r="27" spans="1:2" s="36" customFormat="1" ht="12" customHeight="1" x14ac:dyDescent="0.2">
      <c r="A27" s="237">
        <v>4</v>
      </c>
      <c r="B27" s="57" t="e">
        <f>'BAR BB| Open rates'!#REF!*0.8*0.87+25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0.5" customHeight="1" x14ac:dyDescent="0.2">
      <c r="A47" s="250"/>
    </row>
    <row r="48" spans="1:1" s="33" customFormat="1" x14ac:dyDescent="0.2">
      <c r="A48" s="89"/>
    </row>
    <row r="49" spans="1:1" s="33" customFormat="1" ht="12.75" customHeight="1" x14ac:dyDescent="0.2">
      <c r="A49" s="369" t="s">
        <v>172</v>
      </c>
    </row>
    <row r="50" spans="1:1" s="33" customFormat="1" x14ac:dyDescent="0.2">
      <c r="A50" s="369"/>
    </row>
    <row r="51" spans="1:1" s="31" customFormat="1" ht="22.5" customHeight="1" x14ac:dyDescent="0.2"/>
    <row r="52" spans="1:1" s="6" customFormat="1" ht="26.25" customHeight="1" x14ac:dyDescent="0.2">
      <c r="A52" s="174" t="s">
        <v>74</v>
      </c>
    </row>
    <row r="53" spans="1:1" s="6" customFormat="1" ht="21" customHeight="1" x14ac:dyDescent="0.2">
      <c r="A53" s="172" t="s">
        <v>75</v>
      </c>
    </row>
    <row r="54" spans="1:1" s="6" customFormat="1" ht="27" customHeight="1" x14ac:dyDescent="0.2">
      <c r="A54" s="172" t="s">
        <v>375</v>
      </c>
    </row>
    <row r="55" spans="1:1" s="6" customFormat="1" ht="39.75" customHeight="1" x14ac:dyDescent="0.2">
      <c r="A55" s="172" t="s">
        <v>76</v>
      </c>
    </row>
    <row r="56" spans="1:1" s="6" customFormat="1" ht="22.5" customHeight="1" x14ac:dyDescent="0.2">
      <c r="A56" s="172" t="s">
        <v>77</v>
      </c>
    </row>
    <row r="57" spans="1:1" s="6" customFormat="1" ht="12.75" customHeight="1" x14ac:dyDescent="0.2">
      <c r="A57" s="172" t="s">
        <v>78</v>
      </c>
    </row>
    <row r="58" spans="1:1" s="36" customFormat="1" ht="37.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654"/>
  <sheetViews>
    <sheetView workbookViewId="0">
      <pane xSplit="1" ySplit="5" topLeftCell="B6" activePane="bottomRight" state="frozen"/>
      <selection pane="topRight" activeCell="B1" sqref="B1"/>
      <selection pane="bottomLeft" activeCell="A5" sqref="A5"/>
      <selection pane="bottomRight" activeCell="B1" sqref="B1:B1048576"/>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400</v>
      </c>
    </row>
    <row r="3" spans="1:2" x14ac:dyDescent="0.2">
      <c r="A3" s="11" t="s">
        <v>173</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6.5" customHeight="1" x14ac:dyDescent="0.2">
      <c r="A6" s="236" t="s">
        <v>63</v>
      </c>
      <c r="B6" s="115"/>
    </row>
    <row r="7" spans="1:2" s="33" customFormat="1" ht="15" customHeight="1" x14ac:dyDescent="0.2">
      <c r="A7" s="237">
        <v>1</v>
      </c>
      <c r="B7" s="57" t="e">
        <f>'BAR BB| Open rates'!#REF!*0.8*0.9</f>
        <v>#REF!</v>
      </c>
    </row>
    <row r="8" spans="1:2" s="33" customFormat="1" ht="15" customHeight="1" x14ac:dyDescent="0.2">
      <c r="A8" s="237">
        <v>2</v>
      </c>
      <c r="B8" s="57" t="e">
        <f>'BAR BB| Open rates'!#REF!*0.8*0.9</f>
        <v>#REF!</v>
      </c>
    </row>
    <row r="9" spans="1:2" s="33" customFormat="1" ht="13.5" customHeight="1" x14ac:dyDescent="0.2">
      <c r="A9" s="236" t="s">
        <v>175</v>
      </c>
      <c r="B9" s="57"/>
    </row>
    <row r="10" spans="1:2" s="33" customFormat="1" ht="13.5" customHeight="1" x14ac:dyDescent="0.2">
      <c r="A10" s="237">
        <v>1</v>
      </c>
      <c r="B10" s="57" t="e">
        <f>'BAR BB| Open rates'!#REF!*0.8*0.9</f>
        <v>#REF!</v>
      </c>
    </row>
    <row r="11" spans="1:2" s="33" customFormat="1" ht="13.5" customHeight="1" x14ac:dyDescent="0.2">
      <c r="A11" s="237">
        <v>2</v>
      </c>
      <c r="B11" s="57" t="e">
        <f>'BAR BB| Open rates'!#REF!*0.8*0.9</f>
        <v>#REF!</v>
      </c>
    </row>
    <row r="12" spans="1:2" s="36" customFormat="1" ht="12" customHeight="1" x14ac:dyDescent="0.2">
      <c r="A12" s="236" t="s">
        <v>178</v>
      </c>
      <c r="B12" s="43"/>
    </row>
    <row r="13" spans="1:2" s="36" customFormat="1" ht="12" customHeight="1" x14ac:dyDescent="0.2">
      <c r="A13" s="237">
        <v>1</v>
      </c>
      <c r="B13" s="57" t="e">
        <f>'BAR BB| Open rates'!#REF!*0.8*0.9</f>
        <v>#REF!</v>
      </c>
    </row>
    <row r="14" spans="1:2" s="36" customFormat="1" ht="12" customHeight="1" x14ac:dyDescent="0.2">
      <c r="A14" s="237">
        <v>2</v>
      </c>
      <c r="B14" s="57" t="e">
        <f>'BAR BB| Open rates'!#REF!*0.8*0.9</f>
        <v>#REF!</v>
      </c>
    </row>
    <row r="15" spans="1:2" s="36" customFormat="1" ht="12" customHeight="1" x14ac:dyDescent="0.2">
      <c r="A15" s="236" t="s">
        <v>179</v>
      </c>
      <c r="B15" s="57"/>
    </row>
    <row r="16" spans="1:2" s="36" customFormat="1" ht="12" customHeight="1" x14ac:dyDescent="0.2">
      <c r="A16" s="237">
        <v>1</v>
      </c>
      <c r="B16" s="57" t="e">
        <f>'BAR BB| Open rates'!#REF!*0.8*0.9</f>
        <v>#REF!</v>
      </c>
    </row>
    <row r="17" spans="1:2" s="36" customFormat="1" ht="12" customHeight="1" x14ac:dyDescent="0.2">
      <c r="A17" s="237">
        <v>2</v>
      </c>
      <c r="B17" s="57" t="e">
        <f>'BAR BB| Open rates'!#REF!*0.8*0.9</f>
        <v>#REF!</v>
      </c>
    </row>
    <row r="18" spans="1:2" s="36" customFormat="1" ht="12" customHeight="1" x14ac:dyDescent="0.2">
      <c r="A18" s="236" t="s">
        <v>180</v>
      </c>
      <c r="B18" s="57"/>
    </row>
    <row r="19" spans="1:2" s="36" customFormat="1" ht="12" customHeight="1" x14ac:dyDescent="0.2">
      <c r="A19" s="237">
        <v>1</v>
      </c>
      <c r="B19" s="57" t="e">
        <f>'BAR BB| Open rates'!#REF!*0.8*0.9</f>
        <v>#REF!</v>
      </c>
    </row>
    <row r="20" spans="1:2" s="36" customFormat="1" ht="12" customHeight="1" x14ac:dyDescent="0.2">
      <c r="A20" s="237">
        <v>2</v>
      </c>
      <c r="B20" s="57" t="e">
        <f>'BAR BB| Open rates'!#REF!*0.8*0.9</f>
        <v>#REF!</v>
      </c>
    </row>
    <row r="21" spans="1:2" s="36" customFormat="1" ht="12" customHeight="1" x14ac:dyDescent="0.2">
      <c r="A21" s="237">
        <v>3</v>
      </c>
      <c r="B21" s="57" t="e">
        <f>'BAR BB| Open rates'!#REF!*0.8*0.9</f>
        <v>#REF!</v>
      </c>
    </row>
    <row r="22" spans="1:2" s="36" customFormat="1" ht="12" customHeight="1" x14ac:dyDescent="0.2">
      <c r="A22" s="237">
        <v>4</v>
      </c>
      <c r="B22" s="57" t="e">
        <f>'BAR BB| Open rates'!#REF!*0.8*0.9</f>
        <v>#REF!</v>
      </c>
    </row>
    <row r="23" spans="1:2" s="36" customFormat="1" ht="12" customHeight="1" x14ac:dyDescent="0.2">
      <c r="A23" s="236" t="s">
        <v>181</v>
      </c>
      <c r="B23" s="57"/>
    </row>
    <row r="24" spans="1:2" s="36" customFormat="1" ht="12" customHeight="1" x14ac:dyDescent="0.2">
      <c r="A24" s="237">
        <v>1</v>
      </c>
      <c r="B24" s="57" t="e">
        <f>'BAR BB| Open rates'!#REF!*0.8*0.9</f>
        <v>#REF!</v>
      </c>
    </row>
    <row r="25" spans="1:2" s="36" customFormat="1" ht="12" customHeight="1" x14ac:dyDescent="0.2">
      <c r="A25" s="237">
        <v>2</v>
      </c>
      <c r="B25" s="57" t="e">
        <f>'BAR BB| Open rates'!#REF!*0.8*0.9</f>
        <v>#REF!</v>
      </c>
    </row>
    <row r="26" spans="1:2" s="36" customFormat="1" ht="12" customHeight="1" x14ac:dyDescent="0.2">
      <c r="A26" s="237">
        <v>3</v>
      </c>
      <c r="B26" s="57" t="e">
        <f>'BAR BB| Open rates'!#REF!*0.8*0.9</f>
        <v>#REF!</v>
      </c>
    </row>
    <row r="27" spans="1:2" s="36" customFormat="1" ht="12" customHeight="1" x14ac:dyDescent="0.2">
      <c r="A27" s="237">
        <v>4</v>
      </c>
      <c r="B27" s="57" t="e">
        <f>'BAR BB| Open rates'!#REF!*0.8*0.9</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69" t="s">
        <v>172</v>
      </c>
    </row>
    <row r="50" spans="1:1" s="33" customFormat="1" x14ac:dyDescent="0.2">
      <c r="A50" s="369"/>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375</v>
      </c>
    </row>
    <row r="55" spans="1:1" s="6" customFormat="1" ht="22.5" customHeight="1" x14ac:dyDescent="0.2">
      <c r="A55" s="172" t="s">
        <v>76</v>
      </c>
    </row>
    <row r="56" spans="1:1" s="6" customFormat="1" ht="20.25" customHeight="1" x14ac:dyDescent="0.2">
      <c r="A56" s="172" t="s">
        <v>77</v>
      </c>
    </row>
    <row r="57" spans="1:1" s="6" customFormat="1" ht="28.5" customHeight="1" x14ac:dyDescent="0.2">
      <c r="A57" s="172" t="s">
        <v>78</v>
      </c>
    </row>
    <row r="58" spans="1:1" s="36" customFormat="1" ht="33"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377</v>
      </c>
    </row>
    <row r="66" spans="1:1" s="33" customFormat="1" ht="24" x14ac:dyDescent="0.2">
      <c r="A66" s="213" t="s">
        <v>378</v>
      </c>
    </row>
    <row r="67" spans="1:1" s="33" customFormat="1" x14ac:dyDescent="0.2"/>
    <row r="68" spans="1:1" s="33" customFormat="1" ht="24" x14ac:dyDescent="0.2">
      <c r="A68" s="263" t="s">
        <v>381</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654"/>
  <sheetViews>
    <sheetView workbookViewId="0">
      <pane xSplit="1" ySplit="5" topLeftCell="B6" activePane="bottomRight" state="frozen"/>
      <selection pane="topRight" activeCell="B1" sqref="B1"/>
      <selection pane="bottomLeft" activeCell="A5" sqref="A5"/>
      <selection pane="bottomRight" activeCell="B21" sqref="B21"/>
    </sheetView>
  </sheetViews>
  <sheetFormatPr defaultColWidth="9.85546875" defaultRowHeight="12.75" x14ac:dyDescent="0.2"/>
  <cols>
    <col min="1" max="1" width="36.85546875" style="32" customWidth="1"/>
    <col min="2" max="16384" width="9.85546875" style="32"/>
  </cols>
  <sheetData>
    <row r="1" spans="1:2" x14ac:dyDescent="0.2">
      <c r="A1" s="63" t="s">
        <v>61</v>
      </c>
    </row>
    <row r="2" spans="1:2" x14ac:dyDescent="0.2">
      <c r="A2" s="11" t="s">
        <v>400</v>
      </c>
    </row>
    <row r="3" spans="1:2" x14ac:dyDescent="0.2">
      <c r="A3" s="11" t="s">
        <v>399</v>
      </c>
    </row>
    <row r="4" spans="1:2" s="33" customFormat="1" ht="24.75" customHeight="1" x14ac:dyDescent="0.2">
      <c r="A4" s="88" t="s">
        <v>62</v>
      </c>
      <c r="B4" s="113" t="e">
        <f>'BAR BB| Open rates'!#REF!</f>
        <v>#REF!</v>
      </c>
    </row>
    <row r="5" spans="1:2" s="33" customFormat="1" ht="24.75" customHeight="1" x14ac:dyDescent="0.2">
      <c r="A5" s="104"/>
      <c r="B5" s="113" t="e">
        <f>'BAR BB| Open rates'!#REF!</f>
        <v>#REF!</v>
      </c>
    </row>
    <row r="6" spans="1:2" s="33" customFormat="1" ht="13.5" customHeight="1" x14ac:dyDescent="0.2">
      <c r="A6" s="236" t="s">
        <v>63</v>
      </c>
      <c r="B6" s="115"/>
    </row>
    <row r="7" spans="1:2" s="33" customFormat="1" ht="14.25" customHeight="1" x14ac:dyDescent="0.2">
      <c r="A7" s="237">
        <v>1</v>
      </c>
      <c r="B7" s="57" t="e">
        <f>'BAR BB| Open rates'!#REF!*0.8*0.85</f>
        <v>#REF!</v>
      </c>
    </row>
    <row r="8" spans="1:2" s="33" customFormat="1" ht="14.25" customHeight="1" x14ac:dyDescent="0.2">
      <c r="A8" s="237">
        <v>2</v>
      </c>
      <c r="B8" s="57" t="e">
        <f>'BAR BB| Open rates'!#REF!*0.8*0.85</f>
        <v>#REF!</v>
      </c>
    </row>
    <row r="9" spans="1:2" s="33" customFormat="1" ht="12.75" customHeight="1" x14ac:dyDescent="0.2">
      <c r="A9" s="236" t="s">
        <v>175</v>
      </c>
      <c r="B9" s="57" t="e">
        <f>'BAR BB| Open rates'!#REF!*0.8*0.85</f>
        <v>#REF!</v>
      </c>
    </row>
    <row r="10" spans="1:2" s="33" customFormat="1" ht="12" customHeight="1" x14ac:dyDescent="0.2">
      <c r="A10" s="237">
        <v>1</v>
      </c>
      <c r="B10" s="57" t="e">
        <f>'BAR BB| Open rates'!#REF!*0.8*0.85</f>
        <v>#REF!</v>
      </c>
    </row>
    <row r="11" spans="1:2" s="33" customFormat="1" ht="14.25" customHeight="1" x14ac:dyDescent="0.2">
      <c r="A11" s="237">
        <v>2</v>
      </c>
      <c r="B11" s="57" t="e">
        <f>'BAR BB| Open rates'!#REF!*0.8*0.85</f>
        <v>#REF!</v>
      </c>
    </row>
    <row r="12" spans="1:2" s="36" customFormat="1" ht="12" customHeight="1" x14ac:dyDescent="0.2">
      <c r="A12" s="236" t="s">
        <v>178</v>
      </c>
      <c r="B12" s="57" t="e">
        <f>'BAR BB| Open rates'!#REF!*0.8*0.85</f>
        <v>#REF!</v>
      </c>
    </row>
    <row r="13" spans="1:2" s="36" customFormat="1" ht="12" customHeight="1" x14ac:dyDescent="0.2">
      <c r="A13" s="237">
        <v>1</v>
      </c>
      <c r="B13" s="57" t="e">
        <f>'BAR BB| Open rates'!#REF!*0.8*0.85</f>
        <v>#REF!</v>
      </c>
    </row>
    <row r="14" spans="1:2" s="36" customFormat="1" ht="12" customHeight="1" x14ac:dyDescent="0.2">
      <c r="A14" s="237">
        <v>2</v>
      </c>
      <c r="B14" s="57" t="e">
        <f>'BAR BB| Open rates'!#REF!*0.8*0.85</f>
        <v>#REF!</v>
      </c>
    </row>
    <row r="15" spans="1:2" s="36" customFormat="1" ht="12" customHeight="1" x14ac:dyDescent="0.2">
      <c r="A15" s="236" t="s">
        <v>179</v>
      </c>
      <c r="B15" s="57" t="e">
        <f>'BAR BB| Open rates'!#REF!*0.8*0.85</f>
        <v>#REF!</v>
      </c>
    </row>
    <row r="16" spans="1:2" s="36" customFormat="1" ht="12" customHeight="1" x14ac:dyDescent="0.2">
      <c r="A16" s="237">
        <v>1</v>
      </c>
      <c r="B16" s="57" t="e">
        <f>'BAR BB| Open rates'!#REF!*0.8*0.85</f>
        <v>#REF!</v>
      </c>
    </row>
    <row r="17" spans="1:2" s="36" customFormat="1" ht="12" customHeight="1" x14ac:dyDescent="0.2">
      <c r="A17" s="237">
        <v>2</v>
      </c>
      <c r="B17" s="57" t="e">
        <f>'BAR BB| Open rates'!#REF!*0.8*0.85</f>
        <v>#REF!</v>
      </c>
    </row>
    <row r="18" spans="1:2" s="36" customFormat="1" ht="12" customHeight="1" x14ac:dyDescent="0.2">
      <c r="A18" s="236" t="s">
        <v>180</v>
      </c>
      <c r="B18" s="57" t="e">
        <f>'BAR BB| Open rates'!#REF!*0.8*0.85</f>
        <v>#REF!</v>
      </c>
    </row>
    <row r="19" spans="1:2" s="36" customFormat="1" ht="12" customHeight="1" x14ac:dyDescent="0.2">
      <c r="A19" s="237">
        <v>1</v>
      </c>
      <c r="B19" s="57" t="e">
        <f>'BAR BB| Open rates'!#REF!*0.8*0.85</f>
        <v>#REF!</v>
      </c>
    </row>
    <row r="20" spans="1:2" s="36" customFormat="1" ht="12" customHeight="1" x14ac:dyDescent="0.2">
      <c r="A20" s="237">
        <v>2</v>
      </c>
      <c r="B20" s="57" t="e">
        <f>'BAR BB| Open rates'!#REF!*0.8*0.85</f>
        <v>#REF!</v>
      </c>
    </row>
    <row r="21" spans="1:2" s="36" customFormat="1" ht="12" customHeight="1" x14ac:dyDescent="0.2">
      <c r="A21" s="237">
        <v>3</v>
      </c>
      <c r="B21" s="57" t="e">
        <f>'BAR BB| Open rates'!#REF!*0.8*0.85</f>
        <v>#REF!</v>
      </c>
    </row>
    <row r="22" spans="1:2" s="36" customFormat="1" ht="12" customHeight="1" x14ac:dyDescent="0.2">
      <c r="A22" s="237">
        <v>4</v>
      </c>
      <c r="B22" s="57" t="e">
        <f>'BAR BB| Open rates'!#REF!*0.8*0.85</f>
        <v>#REF!</v>
      </c>
    </row>
    <row r="23" spans="1:2" s="36" customFormat="1" ht="12" customHeight="1" x14ac:dyDescent="0.2">
      <c r="A23" s="236" t="s">
        <v>181</v>
      </c>
      <c r="B23" s="57" t="e">
        <f>'BAR BB| Open rates'!#REF!*0.8*0.85</f>
        <v>#REF!</v>
      </c>
    </row>
    <row r="24" spans="1:2" s="36" customFormat="1" ht="12" customHeight="1" x14ac:dyDescent="0.2">
      <c r="A24" s="237">
        <v>1</v>
      </c>
      <c r="B24" s="57" t="e">
        <f>'BAR BB| Open rates'!#REF!*0.8*0.85</f>
        <v>#REF!</v>
      </c>
    </row>
    <row r="25" spans="1:2" s="36" customFormat="1" ht="12" customHeight="1" x14ac:dyDescent="0.2">
      <c r="A25" s="237">
        <v>2</v>
      </c>
      <c r="B25" s="57" t="e">
        <f>'BAR BB| Open rates'!#REF!*0.8*0.85</f>
        <v>#REF!</v>
      </c>
    </row>
    <row r="26" spans="1:2" s="36" customFormat="1" ht="12" customHeight="1" x14ac:dyDescent="0.2">
      <c r="A26" s="237">
        <v>3</v>
      </c>
      <c r="B26" s="57" t="e">
        <f>'BAR BB| Open rates'!#REF!*0.8*0.85</f>
        <v>#REF!</v>
      </c>
    </row>
    <row r="27" spans="1:2" s="36" customFormat="1" ht="12" customHeight="1" x14ac:dyDescent="0.2">
      <c r="A27" s="237">
        <v>4</v>
      </c>
      <c r="B27" s="57" t="e">
        <f>'BAR BB| Open rates'!#REF!*0.8*0.85</f>
        <v>#REF!</v>
      </c>
    </row>
    <row r="28" spans="1:2" s="36" customFormat="1" ht="12" hidden="1" customHeight="1" x14ac:dyDescent="0.2">
      <c r="A28" s="236" t="s">
        <v>183</v>
      </c>
    </row>
    <row r="29" spans="1:2" s="36" customFormat="1" ht="12" hidden="1" customHeight="1" x14ac:dyDescent="0.2">
      <c r="A29" s="237">
        <v>1</v>
      </c>
    </row>
    <row r="30" spans="1:2" s="36" customFormat="1" ht="12" hidden="1" customHeight="1" x14ac:dyDescent="0.2">
      <c r="A30" s="237">
        <v>2</v>
      </c>
    </row>
    <row r="31" spans="1:2" s="36" customFormat="1" ht="12" hidden="1" customHeight="1" x14ac:dyDescent="0.2">
      <c r="A31" s="237">
        <v>3</v>
      </c>
    </row>
    <row r="32" spans="1:2" s="36" customFormat="1" ht="12" hidden="1" customHeight="1" x14ac:dyDescent="0.2">
      <c r="A32" s="237">
        <v>4</v>
      </c>
    </row>
    <row r="33" spans="1:1" s="36" customFormat="1" ht="12" hidden="1" customHeight="1" x14ac:dyDescent="0.2">
      <c r="A33" s="237">
        <v>5</v>
      </c>
    </row>
    <row r="34" spans="1:1" s="36" customFormat="1" ht="12" hidden="1" customHeight="1" x14ac:dyDescent="0.2">
      <c r="A34" s="237">
        <v>6</v>
      </c>
    </row>
    <row r="35" spans="1:1" s="36" customFormat="1" ht="12" hidden="1" customHeight="1" x14ac:dyDescent="0.2">
      <c r="A35" s="237">
        <v>7</v>
      </c>
    </row>
    <row r="36" spans="1:1" s="36" customFormat="1" ht="12" hidden="1" customHeight="1" x14ac:dyDescent="0.2">
      <c r="A36" s="237">
        <v>8</v>
      </c>
    </row>
    <row r="37" spans="1:1" s="36" customFormat="1" ht="12" hidden="1" customHeight="1" x14ac:dyDescent="0.2">
      <c r="A37" s="236" t="s">
        <v>72</v>
      </c>
    </row>
    <row r="38" spans="1:1" s="36" customFormat="1" ht="12" hidden="1" customHeight="1" x14ac:dyDescent="0.2">
      <c r="A38" s="237">
        <v>1</v>
      </c>
    </row>
    <row r="39" spans="1:1" s="36" customFormat="1" ht="12" hidden="1" customHeight="1" x14ac:dyDescent="0.2">
      <c r="A39" s="237">
        <v>2</v>
      </c>
    </row>
    <row r="40" spans="1:1" s="36" customFormat="1" ht="12" hidden="1" customHeight="1" x14ac:dyDescent="0.2">
      <c r="A40" s="236" t="s">
        <v>184</v>
      </c>
    </row>
    <row r="41" spans="1:1" s="36" customFormat="1" ht="12" hidden="1" customHeight="1" x14ac:dyDescent="0.2">
      <c r="A41" s="237">
        <v>1</v>
      </c>
    </row>
    <row r="42" spans="1:1" s="36" customFormat="1" ht="12" hidden="1" customHeight="1" x14ac:dyDescent="0.2">
      <c r="A42" s="237">
        <v>2</v>
      </c>
    </row>
    <row r="43" spans="1:1" s="36" customFormat="1" ht="12" hidden="1" customHeight="1" x14ac:dyDescent="0.2">
      <c r="A43" s="237">
        <v>3</v>
      </c>
    </row>
    <row r="44" spans="1:1" s="36" customFormat="1" ht="12" hidden="1" customHeight="1" x14ac:dyDescent="0.2">
      <c r="A44" s="237">
        <v>4</v>
      </c>
    </row>
    <row r="45" spans="1:1" s="36" customFormat="1" ht="12" hidden="1" customHeight="1" x14ac:dyDescent="0.2">
      <c r="A45" s="237">
        <v>5</v>
      </c>
    </row>
    <row r="46" spans="1:1" s="36" customFormat="1" ht="12" hidden="1" customHeight="1" x14ac:dyDescent="0.2">
      <c r="A46" s="237">
        <v>6</v>
      </c>
    </row>
    <row r="47" spans="1:1" s="36" customFormat="1" ht="12" hidden="1" customHeight="1" x14ac:dyDescent="0.2">
      <c r="A47" s="250"/>
    </row>
    <row r="48" spans="1:1" s="33" customFormat="1" x14ac:dyDescent="0.2">
      <c r="A48" s="89"/>
    </row>
    <row r="49" spans="1:1" s="33" customFormat="1" ht="12.75" customHeight="1" x14ac:dyDescent="0.2">
      <c r="A49" s="369" t="s">
        <v>172</v>
      </c>
    </row>
    <row r="50" spans="1:1" s="33" customFormat="1" x14ac:dyDescent="0.2">
      <c r="A50" s="369"/>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7.25" customHeight="1" x14ac:dyDescent="0.2">
      <c r="A54" s="172" t="s">
        <v>375</v>
      </c>
    </row>
    <row r="55" spans="1:1" s="6" customFormat="1" ht="30.75" customHeight="1" x14ac:dyDescent="0.2">
      <c r="A55" s="172" t="s">
        <v>76</v>
      </c>
    </row>
    <row r="56" spans="1:1" s="6" customFormat="1" ht="25.5" customHeight="1" x14ac:dyDescent="0.2">
      <c r="A56" s="172" t="s">
        <v>77</v>
      </c>
    </row>
    <row r="57" spans="1:1" s="6" customFormat="1" ht="22.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54" t="s">
        <v>376</v>
      </c>
    </row>
    <row r="63" spans="1:1" s="33" customFormat="1" x14ac:dyDescent="0.2"/>
    <row r="64" spans="1:1" s="33" customFormat="1" x14ac:dyDescent="0.2">
      <c r="A64" s="171" t="s">
        <v>83</v>
      </c>
    </row>
    <row r="65" spans="1:1" s="33" customFormat="1" ht="30" customHeight="1" x14ac:dyDescent="0.2">
      <c r="A65" s="256" t="s">
        <v>379</v>
      </c>
    </row>
    <row r="66" spans="1:1" s="33" customFormat="1" ht="24" x14ac:dyDescent="0.2">
      <c r="A66" s="213" t="s">
        <v>378</v>
      </c>
    </row>
    <row r="67" spans="1:1" s="33" customFormat="1" x14ac:dyDescent="0.2"/>
    <row r="68" spans="1:1" s="33" customFormat="1" ht="24" x14ac:dyDescent="0.2">
      <c r="A68" s="262" t="s">
        <v>380</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623"/>
  <sheetViews>
    <sheetView topLeftCell="A28"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396</v>
      </c>
    </row>
    <row r="3" spans="1:4" s="33" customFormat="1" ht="24.75" customHeight="1" x14ac:dyDescent="0.2">
      <c r="A3" s="88" t="s">
        <v>62</v>
      </c>
      <c r="B3" s="115" t="e">
        <f>'BAR BB| Open rates'!#REF!</f>
        <v>#REF!</v>
      </c>
      <c r="C3" s="115" t="e">
        <f>'BAR BB| Open rates'!#REF!</f>
        <v>#REF!</v>
      </c>
      <c r="D3" s="115" t="e">
        <f>'BAR BB| Open rates'!#REF!</f>
        <v>#REF!</v>
      </c>
    </row>
    <row r="4" spans="1:4" s="33" customFormat="1" ht="24.75" customHeight="1" x14ac:dyDescent="0.2">
      <c r="A4" s="104"/>
      <c r="B4" s="115" t="e">
        <f>'BAR BB| Open rates'!#REF!</f>
        <v>#REF!</v>
      </c>
      <c r="C4" s="115" t="e">
        <f>'BAR BB| Open rates'!#REF!</f>
        <v>#REF!</v>
      </c>
      <c r="D4" s="115" t="e">
        <f>'BAR BB| Open rates'!#REF!</f>
        <v>#REF!</v>
      </c>
    </row>
    <row r="5" spans="1:4" s="36" customFormat="1" ht="12" customHeight="1" x14ac:dyDescent="0.2">
      <c r="A5" s="184" t="s">
        <v>63</v>
      </c>
    </row>
    <row r="6" spans="1:4" s="36" customFormat="1" ht="12" customHeight="1" x14ac:dyDescent="0.2">
      <c r="A6" s="183">
        <v>1</v>
      </c>
      <c r="B6" s="43" t="e">
        <f>'BAR BB| Open rates'!#REF!*0.9</f>
        <v>#REF!</v>
      </c>
      <c r="C6" s="43" t="e">
        <f>'BAR BB| Open rates'!#REF!*0.9</f>
        <v>#REF!</v>
      </c>
      <c r="D6" s="43" t="e">
        <f>'BAR BB| Open rates'!#REF!*0.9</f>
        <v>#REF!</v>
      </c>
    </row>
    <row r="7" spans="1:4" s="36" customFormat="1" ht="12" customHeight="1" x14ac:dyDescent="0.2">
      <c r="A7" s="183">
        <v>2</v>
      </c>
      <c r="B7" s="43" t="e">
        <f>'BAR BB| Open rates'!#REF!*0.9</f>
        <v>#REF!</v>
      </c>
      <c r="C7" s="43" t="e">
        <f>'BAR BB| Open rates'!#REF!*0.9</f>
        <v>#REF!</v>
      </c>
      <c r="D7" s="43" t="e">
        <f>'BAR BB| Open rates'!#REF!*0.9</f>
        <v>#REF!</v>
      </c>
    </row>
    <row r="8" spans="1:4" s="36" customFormat="1" ht="12" customHeight="1" x14ac:dyDescent="0.2">
      <c r="A8" s="236" t="s">
        <v>175</v>
      </c>
      <c r="B8" s="43"/>
      <c r="C8" s="43"/>
      <c r="D8" s="43"/>
    </row>
    <row r="9" spans="1:4" s="36" customFormat="1" ht="12" customHeight="1" x14ac:dyDescent="0.2">
      <c r="A9" s="237">
        <v>1</v>
      </c>
      <c r="B9" s="43" t="e">
        <f>'BAR BB| Open rates'!#REF!*0.9</f>
        <v>#REF!</v>
      </c>
      <c r="C9" s="43" t="e">
        <f>'BAR BB| Open rates'!#REF!*0.9</f>
        <v>#REF!</v>
      </c>
      <c r="D9" s="43" t="e">
        <f>'BAR BB| Open rates'!#REF!*0.9</f>
        <v>#REF!</v>
      </c>
    </row>
    <row r="10" spans="1:4" s="36" customFormat="1" ht="12" customHeight="1" x14ac:dyDescent="0.2">
      <c r="A10" s="237">
        <v>2</v>
      </c>
      <c r="B10" s="43" t="e">
        <f>'BAR BB| Open rates'!#REF!*0.9</f>
        <v>#REF!</v>
      </c>
      <c r="C10" s="43" t="e">
        <f>'BAR BB| Open rates'!#REF!*0.9</f>
        <v>#REF!</v>
      </c>
      <c r="D10" s="43" t="e">
        <f>'BAR BB| Open rates'!#REF!*0.9</f>
        <v>#REF!</v>
      </c>
    </row>
    <row r="11" spans="1:4" s="36" customFormat="1" ht="12" customHeight="1" x14ac:dyDescent="0.2">
      <c r="A11" s="236" t="s">
        <v>176</v>
      </c>
      <c r="B11" s="43"/>
      <c r="C11" s="43"/>
      <c r="D11" s="43"/>
    </row>
    <row r="12" spans="1:4" s="36" customFormat="1" ht="12" customHeight="1" x14ac:dyDescent="0.2">
      <c r="A12" s="237">
        <v>1</v>
      </c>
      <c r="B12" s="43" t="e">
        <f>'BAR BB| Open rates'!#REF!*0.9</f>
        <v>#REF!</v>
      </c>
      <c r="C12" s="43" t="e">
        <f>'BAR BB| Open rates'!#REF!*0.9</f>
        <v>#REF!</v>
      </c>
      <c r="D12" s="43" t="e">
        <f>'BAR BB| Open rates'!#REF!*0.9</f>
        <v>#REF!</v>
      </c>
    </row>
    <row r="13" spans="1:4" s="36" customFormat="1" ht="12" customHeight="1" x14ac:dyDescent="0.2">
      <c r="A13" s="237">
        <v>2</v>
      </c>
      <c r="B13" s="43" t="e">
        <f>'BAR BB| Open rates'!#REF!*0.9</f>
        <v>#REF!</v>
      </c>
      <c r="C13" s="43" t="e">
        <f>'BAR BB| Open rates'!#REF!*0.9</f>
        <v>#REF!</v>
      </c>
      <c r="D13" s="43" t="e">
        <f>'BAR BB| Open rates'!#REF!*0.9</f>
        <v>#REF!</v>
      </c>
    </row>
    <row r="14" spans="1:4" s="33" customFormat="1" x14ac:dyDescent="0.2">
      <c r="A14" s="89"/>
    </row>
    <row r="15" spans="1:4" s="33" customFormat="1" x14ac:dyDescent="0.2">
      <c r="A15" s="369" t="s">
        <v>172</v>
      </c>
    </row>
    <row r="16" spans="1:4" s="33" customFormat="1" x14ac:dyDescent="0.2">
      <c r="A16" s="369"/>
    </row>
    <row r="17" spans="1:1" s="33" customFormat="1" x14ac:dyDescent="0.2">
      <c r="A17" s="269"/>
    </row>
    <row r="18" spans="1:1" s="33" customFormat="1" ht="33.75" customHeight="1" x14ac:dyDescent="0.2">
      <c r="A18" s="391" t="s">
        <v>276</v>
      </c>
    </row>
    <row r="19" spans="1:1" s="33" customFormat="1" ht="36" customHeight="1" x14ac:dyDescent="0.2">
      <c r="A19" s="391"/>
    </row>
    <row r="20" spans="1:1" s="33" customFormat="1" ht="36.75" customHeight="1" x14ac:dyDescent="0.2">
      <c r="A20" s="391"/>
    </row>
    <row r="21" spans="1:1" s="33" customFormat="1" ht="91.5" customHeight="1" x14ac:dyDescent="0.2">
      <c r="A21" s="391"/>
    </row>
    <row r="22" spans="1:1" s="33" customFormat="1" x14ac:dyDescent="0.2">
      <c r="A22" s="268"/>
    </row>
    <row r="23" spans="1:1" s="6" customFormat="1" ht="12" x14ac:dyDescent="0.2">
      <c r="A23" s="174" t="s">
        <v>74</v>
      </c>
    </row>
    <row r="24" spans="1:1" s="6" customFormat="1" ht="12" x14ac:dyDescent="0.2">
      <c r="A24" s="172" t="s">
        <v>75</v>
      </c>
    </row>
    <row r="25" spans="1:1" s="6" customFormat="1" ht="12" x14ac:dyDescent="0.2">
      <c r="A25" s="172" t="s">
        <v>372</v>
      </c>
    </row>
    <row r="26" spans="1:1" s="6" customFormat="1" ht="24" x14ac:dyDescent="0.2">
      <c r="A26" s="173" t="s">
        <v>76</v>
      </c>
    </row>
    <row r="27" spans="1:1" s="6" customFormat="1" ht="24" x14ac:dyDescent="0.2">
      <c r="A27" s="173" t="s">
        <v>77</v>
      </c>
    </row>
    <row r="28" spans="1:1" s="6" customFormat="1" ht="24" x14ac:dyDescent="0.2">
      <c r="A28" s="173" t="s">
        <v>78</v>
      </c>
    </row>
    <row r="29" spans="1:1" s="36" customFormat="1" ht="36" x14ac:dyDescent="0.2">
      <c r="A29" s="175" t="s">
        <v>79</v>
      </c>
    </row>
    <row r="30" spans="1:1" s="36" customFormat="1" ht="24" x14ac:dyDescent="0.2">
      <c r="A30" s="175" t="s">
        <v>187</v>
      </c>
    </row>
    <row r="31" spans="1:1" s="33" customFormat="1" ht="26.25" customHeight="1" x14ac:dyDescent="0.2">
      <c r="A31" s="266"/>
    </row>
    <row r="32" spans="1:1" s="33" customFormat="1" x14ac:dyDescent="0.2">
      <c r="A32" s="171" t="s">
        <v>81</v>
      </c>
    </row>
    <row r="33" spans="1:1" s="33" customFormat="1" x14ac:dyDescent="0.2">
      <c r="A33" s="15" t="s">
        <v>382</v>
      </c>
    </row>
    <row r="34" spans="1:1" s="33" customFormat="1" ht="140.25" x14ac:dyDescent="0.2">
      <c r="A34" s="264" t="s">
        <v>392</v>
      </c>
    </row>
    <row r="35" spans="1:1" s="33" customFormat="1" x14ac:dyDescent="0.2">
      <c r="A35" s="171" t="s">
        <v>83</v>
      </c>
    </row>
    <row r="36" spans="1:1" s="33" customFormat="1" ht="24" x14ac:dyDescent="0.2">
      <c r="A36" s="256" t="s">
        <v>393</v>
      </c>
    </row>
    <row r="37" spans="1:1" s="33" customFormat="1" ht="24" x14ac:dyDescent="0.2">
      <c r="A37" s="213" t="s">
        <v>394</v>
      </c>
    </row>
    <row r="38" spans="1:1" s="33" customFormat="1" ht="30" x14ac:dyDescent="0.2">
      <c r="A38" s="273" t="s">
        <v>383</v>
      </c>
    </row>
    <row r="39" spans="1:1" s="33" customFormat="1" ht="45" x14ac:dyDescent="0.2">
      <c r="A39" s="274" t="s">
        <v>384</v>
      </c>
    </row>
    <row r="40" spans="1:1" s="33" customFormat="1" ht="45" x14ac:dyDescent="0.2">
      <c r="A40" s="274" t="s">
        <v>401</v>
      </c>
    </row>
    <row r="41" spans="1:1" s="33" customFormat="1" ht="60" x14ac:dyDescent="0.2">
      <c r="A41" s="274" t="s">
        <v>402</v>
      </c>
    </row>
    <row r="42" spans="1:1" s="33" customFormat="1" ht="45" x14ac:dyDescent="0.2">
      <c r="A42" s="274" t="s">
        <v>403</v>
      </c>
    </row>
    <row r="43" spans="1:1" s="33" customFormat="1" ht="30" x14ac:dyDescent="0.2">
      <c r="A43" s="274" t="s">
        <v>404</v>
      </c>
    </row>
    <row r="44" spans="1:1" s="33" customFormat="1" ht="75" x14ac:dyDescent="0.2">
      <c r="A44" s="274" t="s">
        <v>385</v>
      </c>
    </row>
    <row r="45" spans="1:1" s="33" customFormat="1" ht="75" x14ac:dyDescent="0.2">
      <c r="A45" s="274" t="s">
        <v>386</v>
      </c>
    </row>
    <row r="46" spans="1:1" s="33" customFormat="1" ht="30" x14ac:dyDescent="0.2">
      <c r="A46" s="274" t="s">
        <v>387</v>
      </c>
    </row>
    <row r="47" spans="1:1" s="33" customFormat="1" ht="15" x14ac:dyDescent="0.2">
      <c r="A47" s="274"/>
    </row>
    <row r="48" spans="1:1" s="33" customFormat="1" ht="75" x14ac:dyDescent="0.2">
      <c r="A48" s="274" t="s">
        <v>388</v>
      </c>
    </row>
    <row r="49" spans="1:1" s="33" customFormat="1" ht="30" x14ac:dyDescent="0.2">
      <c r="A49" s="274" t="s">
        <v>389</v>
      </c>
    </row>
    <row r="50" spans="1:1" s="33" customFormat="1" ht="75" x14ac:dyDescent="0.2">
      <c r="A50" s="265" t="s">
        <v>390</v>
      </c>
    </row>
    <row r="51" spans="1:1" s="33" customFormat="1" ht="60" x14ac:dyDescent="0.2">
      <c r="A51" s="265" t="s">
        <v>391</v>
      </c>
    </row>
    <row r="52" spans="1:1" s="33" customFormat="1" ht="75" x14ac:dyDescent="0.2">
      <c r="A52" s="265" t="s">
        <v>395</v>
      </c>
    </row>
    <row r="53" spans="1:1" s="33" customFormat="1" ht="15" x14ac:dyDescent="0.2">
      <c r="A53" s="265"/>
    </row>
    <row r="54" spans="1:1" s="33" customFormat="1" ht="15" x14ac:dyDescent="0.2">
      <c r="A54" s="265"/>
    </row>
    <row r="55" spans="1:1" s="33" customFormat="1" ht="15" x14ac:dyDescent="0.2">
      <c r="A55" s="265"/>
    </row>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sheetData>
  <mergeCells count="2">
    <mergeCell ref="A15:A16"/>
    <mergeCell ref="A18:A2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626"/>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398</v>
      </c>
    </row>
    <row r="3" spans="1:4" x14ac:dyDescent="0.2">
      <c r="A3" s="11" t="s">
        <v>173</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43" t="e">
        <f>('BAR BB| Open rates'!#REF!*0.9)*0.9</f>
        <v>#REF!</v>
      </c>
      <c r="C7" s="43" t="e">
        <f>('BAR BB| Open rates'!#REF!*0.9)*0.9</f>
        <v>#REF!</v>
      </c>
      <c r="D7" s="43" t="e">
        <f>('BAR BB| Open rates'!#REF!*0.9)*0.9</f>
        <v>#REF!</v>
      </c>
    </row>
    <row r="8" spans="1:4" s="36" customFormat="1" ht="12" customHeight="1" x14ac:dyDescent="0.2">
      <c r="A8" s="183">
        <v>2</v>
      </c>
      <c r="B8" s="43" t="e">
        <f>('BAR BB| Open rates'!#REF!*0.9)*0.9</f>
        <v>#REF!</v>
      </c>
      <c r="C8" s="43" t="e">
        <f>('BAR BB| Open rates'!#REF!*0.9)*0.9</f>
        <v>#REF!</v>
      </c>
      <c r="D8" s="43" t="e">
        <f>('BAR BB| Open rates'!#REF!*0.9)*0.9</f>
        <v>#REF!</v>
      </c>
    </row>
    <row r="9" spans="1:4" s="36" customFormat="1" ht="12" customHeight="1" x14ac:dyDescent="0.2">
      <c r="A9" s="236" t="s">
        <v>175</v>
      </c>
      <c r="B9" s="43"/>
      <c r="C9" s="43"/>
      <c r="D9" s="43"/>
    </row>
    <row r="10" spans="1:4" s="36" customFormat="1" ht="12" customHeight="1" x14ac:dyDescent="0.2">
      <c r="A10" s="237">
        <v>1</v>
      </c>
      <c r="B10" s="43" t="e">
        <f>('BAR BB| Open rates'!#REF!*0.9)*0.9</f>
        <v>#REF!</v>
      </c>
      <c r="C10" s="43" t="e">
        <f>('BAR BB| Open rates'!#REF!*0.9)*0.9</f>
        <v>#REF!</v>
      </c>
      <c r="D10" s="43" t="e">
        <f>('BAR BB| Open rates'!#REF!*0.9)*0.9</f>
        <v>#REF!</v>
      </c>
    </row>
    <row r="11" spans="1:4" s="36" customFormat="1" ht="12" customHeight="1" x14ac:dyDescent="0.2">
      <c r="A11" s="237">
        <v>2</v>
      </c>
      <c r="B11" s="43" t="e">
        <f>('BAR BB| Open rates'!#REF!*0.9)*0.9</f>
        <v>#REF!</v>
      </c>
      <c r="C11" s="43" t="e">
        <f>('BAR BB| Open rates'!#REF!*0.9)*0.9</f>
        <v>#REF!</v>
      </c>
      <c r="D11" s="43" t="e">
        <f>('BAR BB| Open rates'!#REF!*0.9)*0.9</f>
        <v>#REF!</v>
      </c>
    </row>
    <row r="12" spans="1:4" s="36" customFormat="1" ht="12" customHeight="1" x14ac:dyDescent="0.2">
      <c r="A12" s="236" t="s">
        <v>176</v>
      </c>
      <c r="B12" s="43"/>
      <c r="C12" s="43"/>
      <c r="D12" s="43"/>
    </row>
    <row r="13" spans="1:4" s="36" customFormat="1" ht="12" customHeight="1" x14ac:dyDescent="0.2">
      <c r="A13" s="237">
        <v>1</v>
      </c>
      <c r="B13" s="43" t="e">
        <f>('BAR BB| Open rates'!#REF!*0.9)*0.9</f>
        <v>#REF!</v>
      </c>
      <c r="C13" s="43" t="e">
        <f>('BAR BB| Open rates'!#REF!*0.9)*0.9</f>
        <v>#REF!</v>
      </c>
      <c r="D13" s="43" t="e">
        <f>('BAR BB| Open rates'!#REF!*0.9)*0.9</f>
        <v>#REF!</v>
      </c>
    </row>
    <row r="14" spans="1:4" s="36" customFormat="1" ht="12" customHeight="1" x14ac:dyDescent="0.2">
      <c r="A14" s="237">
        <v>2</v>
      </c>
      <c r="B14" s="43" t="e">
        <f>('BAR BB| Open rates'!#REF!*0.9)*0.9</f>
        <v>#REF!</v>
      </c>
      <c r="C14" s="43" t="e">
        <f>('BAR BB| Open rates'!#REF!*0.9)*0.9</f>
        <v>#REF!</v>
      </c>
      <c r="D14" s="43" t="e">
        <f>('BAR BB| Open rates'!#REF!*0.9)*0.9</f>
        <v>#REF!</v>
      </c>
    </row>
    <row r="15" spans="1:4" s="33" customFormat="1" x14ac:dyDescent="0.2">
      <c r="A15" s="89"/>
    </row>
    <row r="16" spans="1:4" s="33" customFormat="1" ht="12.75" customHeight="1" x14ac:dyDescent="0.2">
      <c r="A16" s="369" t="s">
        <v>172</v>
      </c>
    </row>
    <row r="17" spans="1:1" s="33" customFormat="1" x14ac:dyDescent="0.2">
      <c r="A17" s="369"/>
    </row>
    <row r="18" spans="1:1" s="33" customFormat="1" x14ac:dyDescent="0.2">
      <c r="A18" s="267"/>
    </row>
    <row r="19" spans="1:1" s="33" customFormat="1" ht="51" customHeight="1" x14ac:dyDescent="0.2">
      <c r="A19" s="391" t="s">
        <v>276</v>
      </c>
    </row>
    <row r="20" spans="1:1" s="33" customFormat="1" ht="25.5" customHeight="1" x14ac:dyDescent="0.2">
      <c r="A20" s="391"/>
    </row>
    <row r="21" spans="1:1" s="33" customFormat="1" ht="31.5" customHeight="1" x14ac:dyDescent="0.2">
      <c r="A21" s="391"/>
    </row>
    <row r="22" spans="1:1" s="33" customFormat="1" ht="87.75" customHeight="1" x14ac:dyDescent="0.2">
      <c r="A22" s="391"/>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372</v>
      </c>
    </row>
    <row r="27" spans="1:1" s="6" customFormat="1" ht="24" x14ac:dyDescent="0.2">
      <c r="A27" s="173" t="s">
        <v>76</v>
      </c>
    </row>
    <row r="28" spans="1:1" s="6" customFormat="1" ht="24" x14ac:dyDescent="0.2">
      <c r="A28" s="173" t="s">
        <v>77</v>
      </c>
    </row>
    <row r="29" spans="1:1" s="6" customFormat="1" ht="24"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66"/>
    </row>
    <row r="33" spans="1:1" s="33" customFormat="1" x14ac:dyDescent="0.2">
      <c r="A33" s="171" t="s">
        <v>81</v>
      </c>
    </row>
    <row r="34" spans="1:1" s="33" customFormat="1" x14ac:dyDescent="0.2">
      <c r="A34" s="15" t="s">
        <v>382</v>
      </c>
    </row>
    <row r="35" spans="1:1" s="33" customFormat="1" ht="140.25" x14ac:dyDescent="0.2">
      <c r="A35" s="264" t="s">
        <v>392</v>
      </c>
    </row>
    <row r="36" spans="1:1" s="33" customFormat="1" x14ac:dyDescent="0.2">
      <c r="A36" s="171" t="s">
        <v>83</v>
      </c>
    </row>
    <row r="37" spans="1:1" s="33" customFormat="1" ht="24" x14ac:dyDescent="0.2">
      <c r="A37" s="256" t="s">
        <v>393</v>
      </c>
    </row>
    <row r="38" spans="1:1" s="33" customFormat="1" ht="24" x14ac:dyDescent="0.2">
      <c r="A38" s="213" t="s">
        <v>394</v>
      </c>
    </row>
    <row r="39" spans="1:1" s="33" customFormat="1" ht="30" x14ac:dyDescent="0.2">
      <c r="A39" s="273" t="s">
        <v>383</v>
      </c>
    </row>
    <row r="40" spans="1:1" s="33" customFormat="1" ht="45" x14ac:dyDescent="0.2">
      <c r="A40" s="274" t="s">
        <v>384</v>
      </c>
    </row>
    <row r="41" spans="1:1" s="33" customFormat="1" ht="45" x14ac:dyDescent="0.2">
      <c r="A41" s="274" t="s">
        <v>401</v>
      </c>
    </row>
    <row r="42" spans="1:1" s="33" customFormat="1" ht="60" x14ac:dyDescent="0.2">
      <c r="A42" s="274" t="s">
        <v>402</v>
      </c>
    </row>
    <row r="43" spans="1:1" s="33" customFormat="1" ht="45" x14ac:dyDescent="0.2">
      <c r="A43" s="274" t="s">
        <v>403</v>
      </c>
    </row>
    <row r="44" spans="1:1" s="33" customFormat="1" ht="30" x14ac:dyDescent="0.2">
      <c r="A44" s="274" t="s">
        <v>404</v>
      </c>
    </row>
    <row r="45" spans="1:1" s="33" customFormat="1" ht="75" x14ac:dyDescent="0.2">
      <c r="A45" s="274" t="s">
        <v>385</v>
      </c>
    </row>
    <row r="46" spans="1:1" s="33" customFormat="1" ht="75" x14ac:dyDescent="0.2">
      <c r="A46" s="274" t="s">
        <v>386</v>
      </c>
    </row>
    <row r="47" spans="1:1" s="33" customFormat="1" ht="30" x14ac:dyDescent="0.2">
      <c r="A47" s="274" t="s">
        <v>387</v>
      </c>
    </row>
    <row r="48" spans="1:1" s="33" customFormat="1" ht="15" x14ac:dyDescent="0.2">
      <c r="A48" s="274"/>
    </row>
    <row r="49" spans="1:1" s="33" customFormat="1" ht="75" x14ac:dyDescent="0.2">
      <c r="A49" s="274" t="s">
        <v>388</v>
      </c>
    </row>
    <row r="50" spans="1:1" s="33" customFormat="1" ht="30" x14ac:dyDescent="0.2">
      <c r="A50" s="274" t="s">
        <v>389</v>
      </c>
    </row>
    <row r="51" spans="1:1" s="33" customFormat="1" ht="75" x14ac:dyDescent="0.2">
      <c r="A51" s="265" t="s">
        <v>390</v>
      </c>
    </row>
    <row r="52" spans="1:1" s="33" customFormat="1" ht="60" x14ac:dyDescent="0.2">
      <c r="A52" s="265" t="s">
        <v>391</v>
      </c>
    </row>
    <row r="53" spans="1:1" s="33" customFormat="1" ht="30" x14ac:dyDescent="0.2">
      <c r="A53" s="265" t="s">
        <v>405</v>
      </c>
    </row>
    <row r="54" spans="1:1" s="33" customFormat="1" ht="75" x14ac:dyDescent="0.2">
      <c r="A54" s="265" t="s">
        <v>395</v>
      </c>
    </row>
    <row r="55" spans="1:1" s="33" customFormat="1" ht="15" x14ac:dyDescent="0.2">
      <c r="A55" s="265"/>
    </row>
    <row r="56" spans="1:1" s="33" customFormat="1" ht="15" x14ac:dyDescent="0.2">
      <c r="A56" s="265"/>
    </row>
    <row r="57" spans="1:1" s="33" customFormat="1" ht="15" x14ac:dyDescent="0.2">
      <c r="A57" s="265"/>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625"/>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398</v>
      </c>
    </row>
    <row r="3" spans="1:4" x14ac:dyDescent="0.2">
      <c r="A3" s="11" t="s">
        <v>399</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rates'!#REF!*0.9)*0.85</f>
        <v>#REF!</v>
      </c>
      <c r="C7" s="57" t="e">
        <f>('BAR BB| Open rates'!#REF!*0.9)*0.85</f>
        <v>#REF!</v>
      </c>
      <c r="D7" s="57" t="e">
        <f>('BAR BB| Open rates'!#REF!*0.9)*0.85</f>
        <v>#REF!</v>
      </c>
    </row>
    <row r="8" spans="1:4" s="36" customFormat="1" ht="12" customHeight="1" x14ac:dyDescent="0.2">
      <c r="A8" s="183">
        <v>2</v>
      </c>
      <c r="B8" s="57" t="e">
        <f>('BAR BB| Open rates'!#REF!*0.9)*0.85</f>
        <v>#REF!</v>
      </c>
      <c r="C8" s="57" t="e">
        <f>('BAR BB| Open rates'!#REF!*0.9)*0.85</f>
        <v>#REF!</v>
      </c>
      <c r="D8" s="57" t="e">
        <f>('BAR BB| Open rates'!#REF!*0.9)*0.85</f>
        <v>#REF!</v>
      </c>
    </row>
    <row r="9" spans="1:4" s="36" customFormat="1" ht="12" customHeight="1" x14ac:dyDescent="0.2">
      <c r="A9" s="236" t="s">
        <v>175</v>
      </c>
      <c r="B9" s="43"/>
      <c r="C9" s="43"/>
      <c r="D9" s="43"/>
    </row>
    <row r="10" spans="1:4" s="36" customFormat="1" ht="12" customHeight="1" x14ac:dyDescent="0.2">
      <c r="A10" s="237">
        <v>1</v>
      </c>
      <c r="B10" s="57" t="e">
        <f>('BAR BB| Open rates'!#REF!*0.9)*0.85</f>
        <v>#REF!</v>
      </c>
      <c r="C10" s="57" t="e">
        <f>('BAR BB| Open rates'!#REF!*0.9)*0.85</f>
        <v>#REF!</v>
      </c>
      <c r="D10" s="57" t="e">
        <f>('BAR BB| Open rates'!#REF!*0.9)*0.85</f>
        <v>#REF!</v>
      </c>
    </row>
    <row r="11" spans="1:4" s="36" customFormat="1" ht="12" customHeight="1" x14ac:dyDescent="0.2">
      <c r="A11" s="237">
        <v>2</v>
      </c>
      <c r="B11" s="57" t="e">
        <f>('BAR BB| Open rates'!#REF!*0.9)*0.85</f>
        <v>#REF!</v>
      </c>
      <c r="C11" s="57" t="e">
        <f>('BAR BB| Open rates'!#REF!*0.9)*0.85</f>
        <v>#REF!</v>
      </c>
      <c r="D11" s="57" t="e">
        <f>('BAR BB| Open rates'!#REF!*0.9)*0.85</f>
        <v>#REF!</v>
      </c>
    </row>
    <row r="12" spans="1:4" s="36" customFormat="1" ht="12" customHeight="1" x14ac:dyDescent="0.2">
      <c r="A12" s="236" t="s">
        <v>176</v>
      </c>
      <c r="B12" s="43"/>
      <c r="C12" s="43"/>
      <c r="D12" s="43"/>
    </row>
    <row r="13" spans="1:4" s="36" customFormat="1" ht="12" customHeight="1" x14ac:dyDescent="0.2">
      <c r="A13" s="237">
        <v>1</v>
      </c>
      <c r="B13" s="57" t="e">
        <f>('BAR BB| Open rates'!#REF!*0.9)*0.85</f>
        <v>#REF!</v>
      </c>
      <c r="C13" s="57" t="e">
        <f>('BAR BB| Open rates'!#REF!*0.9)*0.85</f>
        <v>#REF!</v>
      </c>
      <c r="D13" s="57" t="e">
        <f>('BAR BB| Open rates'!#REF!*0.9)*0.85</f>
        <v>#REF!</v>
      </c>
    </row>
    <row r="14" spans="1:4" s="36" customFormat="1" ht="12" customHeight="1" x14ac:dyDescent="0.2">
      <c r="A14" s="237">
        <v>2</v>
      </c>
      <c r="B14" s="57" t="e">
        <f>('BAR BB| Open rates'!#REF!*0.9)*0.85</f>
        <v>#REF!</v>
      </c>
      <c r="C14" s="57" t="e">
        <f>('BAR BB| Open rates'!#REF!*0.9)*0.85</f>
        <v>#REF!</v>
      </c>
      <c r="D14" s="57" t="e">
        <f>('BAR BB| Open rates'!#REF!*0.9)*0.85</f>
        <v>#REF!</v>
      </c>
    </row>
    <row r="15" spans="1:4" s="33" customFormat="1" x14ac:dyDescent="0.2">
      <c r="A15" s="89"/>
    </row>
    <row r="16" spans="1:4" s="33" customFormat="1" ht="12.75" customHeight="1" x14ac:dyDescent="0.2">
      <c r="A16" s="369" t="s">
        <v>172</v>
      </c>
    </row>
    <row r="17" spans="1:1" s="33" customFormat="1" x14ac:dyDescent="0.2">
      <c r="A17" s="369"/>
    </row>
    <row r="18" spans="1:1" s="33" customFormat="1" ht="13.5" customHeight="1" x14ac:dyDescent="0.2">
      <c r="A18" s="267"/>
    </row>
    <row r="19" spans="1:1" s="33" customFormat="1" ht="59.25" customHeight="1" x14ac:dyDescent="0.2">
      <c r="A19" s="391" t="s">
        <v>276</v>
      </c>
    </row>
    <row r="20" spans="1:1" s="33" customFormat="1" ht="41.25" customHeight="1" x14ac:dyDescent="0.2">
      <c r="A20" s="391"/>
    </row>
    <row r="21" spans="1:1" s="33" customFormat="1" ht="42" customHeight="1" x14ac:dyDescent="0.2">
      <c r="A21" s="391"/>
    </row>
    <row r="22" spans="1:1" s="33" customFormat="1" ht="61.5" customHeight="1" x14ac:dyDescent="0.2">
      <c r="A22" s="391"/>
    </row>
    <row r="23" spans="1:1" s="33" customFormat="1" x14ac:dyDescent="0.2">
      <c r="A23" s="269"/>
    </row>
    <row r="24" spans="1:1" s="33" customFormat="1" x14ac:dyDescent="0.2">
      <c r="A24" s="267"/>
    </row>
    <row r="25" spans="1:1" s="6" customFormat="1" ht="12" x14ac:dyDescent="0.2">
      <c r="A25" s="174" t="s">
        <v>74</v>
      </c>
    </row>
    <row r="26" spans="1:1" s="6" customFormat="1" ht="12" x14ac:dyDescent="0.2">
      <c r="A26" s="172" t="s">
        <v>75</v>
      </c>
    </row>
    <row r="27" spans="1:1" s="6" customFormat="1" ht="12" x14ac:dyDescent="0.2">
      <c r="A27" s="172" t="s">
        <v>372</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66"/>
    </row>
    <row r="34" spans="1:1" s="33" customFormat="1" x14ac:dyDescent="0.2">
      <c r="A34" s="171" t="s">
        <v>81</v>
      </c>
    </row>
    <row r="35" spans="1:1" s="33" customFormat="1" x14ac:dyDescent="0.2">
      <c r="A35" s="15" t="s">
        <v>382</v>
      </c>
    </row>
    <row r="36" spans="1:1" s="33" customFormat="1" ht="140.25" x14ac:dyDescent="0.2">
      <c r="A36" s="264" t="s">
        <v>392</v>
      </c>
    </row>
    <row r="37" spans="1:1" s="33" customFormat="1" x14ac:dyDescent="0.2">
      <c r="A37" s="171" t="s">
        <v>83</v>
      </c>
    </row>
    <row r="38" spans="1:1" s="33" customFormat="1" ht="24" x14ac:dyDescent="0.2">
      <c r="A38" s="271" t="s">
        <v>393</v>
      </c>
    </row>
    <row r="39" spans="1:1" s="33" customFormat="1" ht="24" x14ac:dyDescent="0.2">
      <c r="A39" s="272" t="s">
        <v>394</v>
      </c>
    </row>
    <row r="40" spans="1:1" s="33" customFormat="1" ht="30" x14ac:dyDescent="0.2">
      <c r="A40" s="273" t="s">
        <v>383</v>
      </c>
    </row>
    <row r="41" spans="1:1" s="33" customFormat="1" ht="45" x14ac:dyDescent="0.2">
      <c r="A41" s="274" t="s">
        <v>384</v>
      </c>
    </row>
    <row r="42" spans="1:1" s="33" customFormat="1" ht="45" x14ac:dyDescent="0.2">
      <c r="A42" s="274" t="s">
        <v>401</v>
      </c>
    </row>
    <row r="43" spans="1:1" s="33" customFormat="1" ht="60" x14ac:dyDescent="0.2">
      <c r="A43" s="274" t="s">
        <v>402</v>
      </c>
    </row>
    <row r="44" spans="1:1" s="33" customFormat="1" ht="45" x14ac:dyDescent="0.2">
      <c r="A44" s="274" t="s">
        <v>403</v>
      </c>
    </row>
    <row r="45" spans="1:1" s="33" customFormat="1" ht="30" x14ac:dyDescent="0.2">
      <c r="A45" s="274" t="s">
        <v>404</v>
      </c>
    </row>
    <row r="46" spans="1:1" s="33" customFormat="1" ht="75" x14ac:dyDescent="0.2">
      <c r="A46" s="274" t="s">
        <v>385</v>
      </c>
    </row>
    <row r="47" spans="1:1" s="33" customFormat="1" ht="75" x14ac:dyDescent="0.2">
      <c r="A47" s="274" t="s">
        <v>386</v>
      </c>
    </row>
    <row r="48" spans="1:1" s="33" customFormat="1" ht="30" x14ac:dyDescent="0.2">
      <c r="A48" s="274" t="s">
        <v>387</v>
      </c>
    </row>
    <row r="49" spans="1:1" s="33" customFormat="1" ht="15" x14ac:dyDescent="0.2">
      <c r="A49" s="274"/>
    </row>
    <row r="50" spans="1:1" s="33" customFormat="1" ht="75" x14ac:dyDescent="0.2">
      <c r="A50" s="274" t="s">
        <v>388</v>
      </c>
    </row>
    <row r="51" spans="1:1" s="33" customFormat="1" ht="30" x14ac:dyDescent="0.2">
      <c r="A51" s="274" t="s">
        <v>389</v>
      </c>
    </row>
    <row r="52" spans="1:1" s="33" customFormat="1" ht="75" x14ac:dyDescent="0.2">
      <c r="A52" s="265" t="s">
        <v>390</v>
      </c>
    </row>
    <row r="53" spans="1:1" s="33" customFormat="1" ht="60" x14ac:dyDescent="0.2">
      <c r="A53" s="265" t="s">
        <v>391</v>
      </c>
    </row>
    <row r="54" spans="1:1" s="33" customFormat="1" ht="30" x14ac:dyDescent="0.2">
      <c r="A54" s="265" t="s">
        <v>405</v>
      </c>
    </row>
    <row r="55" spans="1:1" s="33" customFormat="1" ht="75" x14ac:dyDescent="0.2">
      <c r="A55" s="265" t="s">
        <v>395</v>
      </c>
    </row>
    <row r="56" spans="1:1" s="33" customFormat="1" ht="15" x14ac:dyDescent="0.2">
      <c r="A56" s="265"/>
    </row>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sheetData>
  <mergeCells count="2">
    <mergeCell ref="A16:A17"/>
    <mergeCell ref="A19:A2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
  <sheetViews>
    <sheetView workbookViewId="0"/>
  </sheetViews>
  <sheetFormatPr defaultRowHeight="12.75" x14ac:dyDescent="0.2"/>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300</v>
      </c>
    </row>
    <row r="3" spans="1:2" x14ac:dyDescent="0.2">
      <c r="A3" s="167" t="s">
        <v>297</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69" t="s">
        <v>172</v>
      </c>
    </row>
    <row r="17" spans="1:1" x14ac:dyDescent="0.2">
      <c r="A17" s="369"/>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sheetPr>
  <dimension ref="A1:BP316"/>
  <sheetViews>
    <sheetView showGridLines="0" tabSelected="1" zoomScaleNormal="100" workbookViewId="0">
      <pane xSplit="1" ySplit="3" topLeftCell="B10" activePane="bottomRight" state="frozen"/>
      <selection pane="topRight" activeCell="B1" sqref="B1"/>
      <selection pane="bottomLeft" activeCell="A3" sqref="A3"/>
      <selection pane="bottomRight" activeCell="A73" sqref="A73:A77"/>
    </sheetView>
  </sheetViews>
  <sheetFormatPr defaultColWidth="10.28515625" defaultRowHeight="12.75" x14ac:dyDescent="0.2"/>
  <cols>
    <col min="1" max="1" width="53.5703125" style="33" customWidth="1"/>
    <col min="2" max="2" width="10.28515625" style="32" customWidth="1"/>
    <col min="3" max="32" width="10.28515625" style="33" customWidth="1"/>
    <col min="33" max="33" width="10.28515625" style="296" customWidth="1"/>
    <col min="34" max="40" width="10.28515625" style="288" customWidth="1"/>
    <col min="41" max="42" width="10.28515625" style="326"/>
    <col min="43" max="52" width="10.28515625" style="288"/>
    <col min="53" max="53" width="10.28515625" style="295"/>
    <col min="54" max="54" width="10.28515625" style="296"/>
    <col min="55" max="67" width="10.28515625" style="288"/>
    <col min="68" max="68" width="10.28515625" style="295"/>
    <col min="69" max="16384" width="10.28515625" style="33"/>
  </cols>
  <sheetData>
    <row r="1" spans="1:68" ht="25.5" customHeight="1" x14ac:dyDescent="0.2">
      <c r="A1" s="282" t="s">
        <v>61</v>
      </c>
      <c r="B1" s="133"/>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6"/>
      <c r="AG1" s="287"/>
      <c r="AH1" s="283"/>
      <c r="AI1" s="283"/>
      <c r="AJ1" s="283"/>
      <c r="AK1" s="283"/>
      <c r="AL1" s="283"/>
      <c r="AM1" s="283"/>
      <c r="AN1" s="284"/>
      <c r="AO1" s="288"/>
      <c r="AP1" s="288"/>
      <c r="AQ1" s="289"/>
      <c r="AR1" s="289"/>
      <c r="AS1" s="289"/>
      <c r="AT1" s="289"/>
      <c r="AU1" s="289"/>
      <c r="AV1" s="289"/>
      <c r="AW1" s="289"/>
      <c r="AX1" s="289"/>
      <c r="AY1" s="289"/>
      <c r="AZ1" s="289"/>
      <c r="BA1" s="290"/>
      <c r="BB1" s="291"/>
      <c r="BC1" s="289"/>
      <c r="BD1" s="289"/>
      <c r="BE1" s="289"/>
      <c r="BF1" s="289"/>
      <c r="BG1" s="289"/>
      <c r="BH1" s="289"/>
      <c r="BI1" s="289"/>
      <c r="BJ1" s="289"/>
      <c r="BK1" s="289"/>
      <c r="BL1" s="289"/>
      <c r="BM1" s="289"/>
      <c r="BN1" s="289"/>
      <c r="BO1" s="289"/>
      <c r="BP1" s="290"/>
    </row>
    <row r="2" spans="1:68" ht="13.5" thickBot="1" x14ac:dyDescent="0.25">
      <c r="A2" s="199" t="s">
        <v>16</v>
      </c>
      <c r="B2" s="329"/>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3"/>
      <c r="AG2" s="294"/>
      <c r="AH2" s="292"/>
      <c r="AI2" s="292"/>
      <c r="AJ2" s="292"/>
      <c r="AK2" s="292"/>
      <c r="AL2" s="292"/>
      <c r="AM2" s="292"/>
      <c r="AN2" s="293"/>
      <c r="AO2" s="288"/>
      <c r="AP2" s="288"/>
    </row>
    <row r="3" spans="1:68" ht="26.25" customHeight="1" x14ac:dyDescent="0.2">
      <c r="A3" s="297" t="s">
        <v>62</v>
      </c>
      <c r="B3" s="299">
        <v>46157</v>
      </c>
      <c r="C3" s="299">
        <v>46159</v>
      </c>
      <c r="D3" s="299">
        <v>46164</v>
      </c>
      <c r="E3" s="299">
        <v>46166</v>
      </c>
      <c r="F3" s="346">
        <v>46171</v>
      </c>
      <c r="G3" s="347">
        <v>46173</v>
      </c>
      <c r="H3" s="349">
        <v>46174</v>
      </c>
      <c r="I3" s="299">
        <v>46178</v>
      </c>
      <c r="J3" s="299">
        <v>46188</v>
      </c>
      <c r="K3" s="299">
        <v>46194</v>
      </c>
      <c r="L3" s="299">
        <v>46199</v>
      </c>
      <c r="M3" s="299">
        <v>46201</v>
      </c>
      <c r="N3" s="299">
        <v>46204</v>
      </c>
      <c r="O3" s="299">
        <v>46206</v>
      </c>
      <c r="P3" s="299">
        <v>46208</v>
      </c>
      <c r="Q3" s="299">
        <v>46213</v>
      </c>
      <c r="R3" s="299">
        <v>46215</v>
      </c>
      <c r="S3" s="299">
        <v>46220</v>
      </c>
      <c r="T3" s="299">
        <v>46222</v>
      </c>
      <c r="U3" s="299">
        <v>46227</v>
      </c>
      <c r="V3" s="299">
        <v>46229</v>
      </c>
      <c r="W3" s="299">
        <v>46234</v>
      </c>
      <c r="X3" s="299">
        <v>46236</v>
      </c>
      <c r="Y3" s="299">
        <v>46241</v>
      </c>
      <c r="Z3" s="299">
        <v>46243</v>
      </c>
      <c r="AA3" s="299">
        <v>46248</v>
      </c>
      <c r="AB3" s="299">
        <v>46250</v>
      </c>
      <c r="AC3" s="299">
        <v>46255</v>
      </c>
      <c r="AD3" s="299">
        <v>46257</v>
      </c>
      <c r="AE3" s="299">
        <v>46262</v>
      </c>
      <c r="AF3" s="300">
        <v>46264</v>
      </c>
      <c r="AG3" s="298">
        <v>46266</v>
      </c>
      <c r="AH3" s="302">
        <v>46269</v>
      </c>
      <c r="AI3" s="299">
        <v>46271</v>
      </c>
      <c r="AJ3" s="299">
        <v>46276</v>
      </c>
      <c r="AK3" s="299">
        <v>46278</v>
      </c>
      <c r="AL3" s="299">
        <v>46283</v>
      </c>
      <c r="AM3" s="299">
        <v>46285</v>
      </c>
      <c r="AN3" s="299">
        <v>46290</v>
      </c>
      <c r="AO3" s="301">
        <v>46292</v>
      </c>
      <c r="AP3" s="298">
        <v>46296</v>
      </c>
      <c r="AQ3" s="299">
        <v>46299</v>
      </c>
      <c r="AR3" s="299">
        <v>46304</v>
      </c>
      <c r="AS3" s="299">
        <v>46306</v>
      </c>
      <c r="AT3" s="299">
        <v>46311</v>
      </c>
      <c r="AU3" s="299">
        <v>46313</v>
      </c>
      <c r="AV3" s="299">
        <v>46318</v>
      </c>
      <c r="AW3" s="299">
        <v>46320</v>
      </c>
      <c r="AX3" s="299">
        <v>46325</v>
      </c>
      <c r="AY3" s="299">
        <v>46327</v>
      </c>
      <c r="AZ3" s="299">
        <v>46330</v>
      </c>
      <c r="BA3" s="301">
        <v>46334</v>
      </c>
      <c r="BB3" s="298">
        <v>46335</v>
      </c>
      <c r="BC3" s="299">
        <v>46339</v>
      </c>
      <c r="BD3" s="299">
        <v>46341</v>
      </c>
      <c r="BE3" s="299">
        <v>46346</v>
      </c>
      <c r="BF3" s="299">
        <v>46348</v>
      </c>
      <c r="BG3" s="299">
        <v>46353</v>
      </c>
      <c r="BH3" s="299">
        <v>46355</v>
      </c>
      <c r="BI3" s="299">
        <v>46357</v>
      </c>
      <c r="BJ3" s="299">
        <v>46360</v>
      </c>
      <c r="BK3" s="299">
        <v>46362</v>
      </c>
      <c r="BL3" s="299">
        <v>46367</v>
      </c>
      <c r="BM3" s="299">
        <v>46369</v>
      </c>
      <c r="BN3" s="299">
        <v>46374</v>
      </c>
      <c r="BO3" s="299">
        <v>46376</v>
      </c>
      <c r="BP3" s="301">
        <v>46381</v>
      </c>
    </row>
    <row r="4" spans="1:68" ht="26.25" customHeight="1" x14ac:dyDescent="0.2">
      <c r="A4" s="303"/>
      <c r="B4" s="115">
        <v>46158</v>
      </c>
      <c r="C4" s="115">
        <v>46163</v>
      </c>
      <c r="D4" s="115">
        <v>46165</v>
      </c>
      <c r="E4" s="115">
        <v>46170</v>
      </c>
      <c r="F4" s="134">
        <v>46172</v>
      </c>
      <c r="G4" s="348">
        <v>46173</v>
      </c>
      <c r="H4" s="350">
        <v>46177</v>
      </c>
      <c r="I4" s="115">
        <v>46187</v>
      </c>
      <c r="J4" s="115">
        <v>46193</v>
      </c>
      <c r="K4" s="115">
        <v>46198</v>
      </c>
      <c r="L4" s="115">
        <v>46200</v>
      </c>
      <c r="M4" s="115">
        <v>46203</v>
      </c>
      <c r="N4" s="115">
        <v>46205</v>
      </c>
      <c r="O4" s="115">
        <v>46207</v>
      </c>
      <c r="P4" s="115">
        <v>46212</v>
      </c>
      <c r="Q4" s="115">
        <v>46214</v>
      </c>
      <c r="R4" s="115">
        <v>46219</v>
      </c>
      <c r="S4" s="115">
        <v>46221</v>
      </c>
      <c r="T4" s="115">
        <v>46226</v>
      </c>
      <c r="U4" s="115">
        <v>46228</v>
      </c>
      <c r="V4" s="115">
        <v>46233</v>
      </c>
      <c r="W4" s="115">
        <v>46235</v>
      </c>
      <c r="X4" s="115">
        <v>46240</v>
      </c>
      <c r="Y4" s="115">
        <v>46242</v>
      </c>
      <c r="Z4" s="115">
        <v>46247</v>
      </c>
      <c r="AA4" s="115">
        <v>46249</v>
      </c>
      <c r="AB4" s="115">
        <v>46254</v>
      </c>
      <c r="AC4" s="115">
        <v>46256</v>
      </c>
      <c r="AD4" s="115">
        <v>46261</v>
      </c>
      <c r="AE4" s="115">
        <v>46263</v>
      </c>
      <c r="AF4" s="305">
        <v>46265</v>
      </c>
      <c r="AG4" s="304">
        <v>46268</v>
      </c>
      <c r="AH4" s="182">
        <v>46270</v>
      </c>
      <c r="AI4" s="115">
        <v>46275</v>
      </c>
      <c r="AJ4" s="115">
        <v>46277</v>
      </c>
      <c r="AK4" s="115">
        <v>46282</v>
      </c>
      <c r="AL4" s="115">
        <v>46284</v>
      </c>
      <c r="AM4" s="115">
        <v>46289</v>
      </c>
      <c r="AN4" s="115">
        <v>46291</v>
      </c>
      <c r="AO4" s="281">
        <v>46295</v>
      </c>
      <c r="AP4" s="304">
        <v>46298</v>
      </c>
      <c r="AQ4" s="115">
        <v>46303</v>
      </c>
      <c r="AR4" s="115">
        <v>46305</v>
      </c>
      <c r="AS4" s="115">
        <v>46310</v>
      </c>
      <c r="AT4" s="115">
        <v>46312</v>
      </c>
      <c r="AU4" s="115">
        <v>46317</v>
      </c>
      <c r="AV4" s="115">
        <v>46319</v>
      </c>
      <c r="AW4" s="115">
        <v>46324</v>
      </c>
      <c r="AX4" s="115">
        <v>46326</v>
      </c>
      <c r="AY4" s="115">
        <v>46329</v>
      </c>
      <c r="AZ4" s="115">
        <v>46333</v>
      </c>
      <c r="BA4" s="281">
        <v>46334</v>
      </c>
      <c r="BB4" s="304">
        <v>46338</v>
      </c>
      <c r="BC4" s="115">
        <v>46340</v>
      </c>
      <c r="BD4" s="115">
        <v>46345</v>
      </c>
      <c r="BE4" s="115">
        <v>46347</v>
      </c>
      <c r="BF4" s="115">
        <v>46352</v>
      </c>
      <c r="BG4" s="115">
        <v>46354</v>
      </c>
      <c r="BH4" s="115">
        <v>46356</v>
      </c>
      <c r="BI4" s="115">
        <v>46359</v>
      </c>
      <c r="BJ4" s="115">
        <v>46361</v>
      </c>
      <c r="BK4" s="115">
        <v>46366</v>
      </c>
      <c r="BL4" s="115">
        <v>46368</v>
      </c>
      <c r="BM4" s="115">
        <v>46373</v>
      </c>
      <c r="BN4" s="115">
        <v>46375</v>
      </c>
      <c r="BO4" s="115">
        <v>46380</v>
      </c>
      <c r="BP4" s="281">
        <v>46384</v>
      </c>
    </row>
    <row r="5" spans="1:68" s="36" customFormat="1" ht="12" customHeight="1" x14ac:dyDescent="0.2">
      <c r="A5" s="252" t="s">
        <v>63</v>
      </c>
      <c r="B5" s="34"/>
      <c r="C5" s="43"/>
      <c r="D5" s="43"/>
      <c r="E5" s="43"/>
      <c r="F5" s="43"/>
      <c r="G5" s="307"/>
      <c r="H5" s="181"/>
      <c r="I5" s="43"/>
      <c r="J5" s="43"/>
      <c r="K5" s="43"/>
      <c r="L5" s="43"/>
      <c r="M5" s="43"/>
      <c r="N5" s="43"/>
      <c r="O5" s="43"/>
      <c r="P5" s="43"/>
      <c r="Q5" s="43"/>
      <c r="R5" s="43"/>
      <c r="S5" s="43"/>
      <c r="T5" s="43"/>
      <c r="U5" s="43"/>
      <c r="V5" s="43"/>
      <c r="W5" s="43"/>
      <c r="X5" s="43"/>
      <c r="Y5" s="43"/>
      <c r="Z5" s="43"/>
      <c r="AA5" s="43"/>
      <c r="AB5" s="43"/>
      <c r="AC5" s="43"/>
      <c r="AD5" s="43"/>
      <c r="AE5" s="43"/>
      <c r="AF5" s="306"/>
      <c r="AG5" s="308"/>
      <c r="AH5" s="181"/>
      <c r="AI5" s="43"/>
      <c r="AJ5" s="43"/>
      <c r="AK5" s="43"/>
      <c r="AL5" s="43"/>
      <c r="AM5" s="43"/>
      <c r="AN5" s="43"/>
      <c r="AO5" s="307"/>
      <c r="AP5" s="308"/>
      <c r="AQ5" s="43"/>
      <c r="AR5" s="43"/>
      <c r="AS5" s="43"/>
      <c r="AT5" s="43"/>
      <c r="AU5" s="43"/>
      <c r="AV5" s="43"/>
      <c r="AW5" s="43"/>
      <c r="AX5" s="43"/>
      <c r="AY5" s="43"/>
      <c r="AZ5" s="43"/>
      <c r="BA5" s="307"/>
      <c r="BB5" s="308"/>
      <c r="BC5" s="43"/>
      <c r="BD5" s="43"/>
      <c r="BE5" s="43"/>
      <c r="BF5" s="43"/>
      <c r="BG5" s="43"/>
      <c r="BH5" s="43"/>
      <c r="BI5" s="43"/>
      <c r="BJ5" s="43"/>
      <c r="BK5" s="43"/>
      <c r="BL5" s="43"/>
      <c r="BM5" s="43"/>
      <c r="BN5" s="43"/>
      <c r="BO5" s="43"/>
      <c r="BP5" s="307"/>
    </row>
    <row r="6" spans="1:68" s="36" customFormat="1" ht="12" customHeight="1" x14ac:dyDescent="0.2">
      <c r="A6" s="183">
        <v>1</v>
      </c>
      <c r="B6" s="34">
        <v>13900</v>
      </c>
      <c r="C6" s="43">
        <v>12900</v>
      </c>
      <c r="D6" s="43">
        <v>13900</v>
      </c>
      <c r="E6" s="43">
        <v>12900</v>
      </c>
      <c r="F6" s="43">
        <v>16600</v>
      </c>
      <c r="G6" s="307">
        <v>13900</v>
      </c>
      <c r="H6" s="181">
        <v>13900</v>
      </c>
      <c r="I6" s="43">
        <v>20800</v>
      </c>
      <c r="J6" s="43">
        <v>39900</v>
      </c>
      <c r="K6" s="43">
        <v>16600</v>
      </c>
      <c r="L6" s="43">
        <v>18800</v>
      </c>
      <c r="M6" s="43">
        <v>16600</v>
      </c>
      <c r="N6" s="43">
        <v>20800</v>
      </c>
      <c r="O6" s="43">
        <v>22800</v>
      </c>
      <c r="P6" s="43">
        <v>20800</v>
      </c>
      <c r="Q6" s="43">
        <v>22800</v>
      </c>
      <c r="R6" s="43">
        <v>20800</v>
      </c>
      <c r="S6" s="43">
        <v>22800</v>
      </c>
      <c r="T6" s="43">
        <v>20800</v>
      </c>
      <c r="U6" s="43">
        <v>22800</v>
      </c>
      <c r="V6" s="43">
        <v>20800</v>
      </c>
      <c r="W6" s="43">
        <v>22800</v>
      </c>
      <c r="X6" s="43">
        <v>20800</v>
      </c>
      <c r="Y6" s="43">
        <v>22800</v>
      </c>
      <c r="Z6" s="43">
        <v>20800</v>
      </c>
      <c r="AA6" s="43">
        <v>22800</v>
      </c>
      <c r="AB6" s="43">
        <v>20800</v>
      </c>
      <c r="AC6" s="43">
        <v>22800</v>
      </c>
      <c r="AD6" s="43">
        <v>16600</v>
      </c>
      <c r="AE6" s="43">
        <v>18800</v>
      </c>
      <c r="AF6" s="306">
        <v>16600</v>
      </c>
      <c r="AG6" s="308">
        <v>18800</v>
      </c>
      <c r="AH6" s="181">
        <v>18800</v>
      </c>
      <c r="AI6" s="43">
        <v>16600</v>
      </c>
      <c r="AJ6" s="43">
        <v>18800</v>
      </c>
      <c r="AK6" s="43">
        <v>16600</v>
      </c>
      <c r="AL6" s="43">
        <v>18800</v>
      </c>
      <c r="AM6" s="43">
        <v>16600</v>
      </c>
      <c r="AN6" s="43">
        <v>18800</v>
      </c>
      <c r="AO6" s="307">
        <v>16600</v>
      </c>
      <c r="AP6" s="308">
        <v>14900</v>
      </c>
      <c r="AQ6" s="43">
        <v>12900</v>
      </c>
      <c r="AR6" s="43">
        <v>14900</v>
      </c>
      <c r="AS6" s="43">
        <v>12900</v>
      </c>
      <c r="AT6" s="43">
        <v>14900</v>
      </c>
      <c r="AU6" s="43">
        <v>12900</v>
      </c>
      <c r="AV6" s="43">
        <v>14900</v>
      </c>
      <c r="AW6" s="43">
        <v>12900</v>
      </c>
      <c r="AX6" s="43">
        <v>14900</v>
      </c>
      <c r="AY6" s="43">
        <v>16600</v>
      </c>
      <c r="AZ6" s="43">
        <v>18800</v>
      </c>
      <c r="BA6" s="307">
        <v>11900</v>
      </c>
      <c r="BB6" s="308">
        <v>11900</v>
      </c>
      <c r="BC6" s="43">
        <v>12900</v>
      </c>
      <c r="BD6" s="43">
        <v>11900</v>
      </c>
      <c r="BE6" s="43">
        <v>12900</v>
      </c>
      <c r="BF6" s="43">
        <v>11900</v>
      </c>
      <c r="BG6" s="43">
        <v>12900</v>
      </c>
      <c r="BH6" s="43">
        <v>11900</v>
      </c>
      <c r="BI6" s="43">
        <v>11900</v>
      </c>
      <c r="BJ6" s="43">
        <v>12900</v>
      </c>
      <c r="BK6" s="43">
        <v>11900</v>
      </c>
      <c r="BL6" s="43">
        <v>12900</v>
      </c>
      <c r="BM6" s="43">
        <v>11900</v>
      </c>
      <c r="BN6" s="43">
        <v>12900</v>
      </c>
      <c r="BO6" s="43">
        <v>16600</v>
      </c>
      <c r="BP6" s="307">
        <v>18800</v>
      </c>
    </row>
    <row r="7" spans="1:68" s="36" customFormat="1" ht="12" customHeight="1" x14ac:dyDescent="0.2">
      <c r="A7" s="183">
        <v>2</v>
      </c>
      <c r="B7" s="34">
        <f t="shared" ref="B7:AO7" si="0">B6+3000</f>
        <v>16900</v>
      </c>
      <c r="C7" s="43">
        <f t="shared" si="0"/>
        <v>15900</v>
      </c>
      <c r="D7" s="43">
        <f t="shared" si="0"/>
        <v>16900</v>
      </c>
      <c r="E7" s="43">
        <f t="shared" si="0"/>
        <v>15900</v>
      </c>
      <c r="F7" s="43">
        <f t="shared" si="0"/>
        <v>19600</v>
      </c>
      <c r="G7" s="307">
        <f t="shared" si="0"/>
        <v>16900</v>
      </c>
      <c r="H7" s="181">
        <f t="shared" ref="H7" si="1">H6+3000</f>
        <v>16900</v>
      </c>
      <c r="I7" s="43">
        <f t="shared" si="0"/>
        <v>23800</v>
      </c>
      <c r="J7" s="43">
        <f t="shared" si="0"/>
        <v>42900</v>
      </c>
      <c r="K7" s="43">
        <f t="shared" si="0"/>
        <v>19600</v>
      </c>
      <c r="L7" s="43">
        <f t="shared" si="0"/>
        <v>21800</v>
      </c>
      <c r="M7" s="43">
        <f t="shared" si="0"/>
        <v>19600</v>
      </c>
      <c r="N7" s="43">
        <f t="shared" si="0"/>
        <v>23800</v>
      </c>
      <c r="O7" s="43">
        <f t="shared" si="0"/>
        <v>25800</v>
      </c>
      <c r="P7" s="43">
        <f t="shared" si="0"/>
        <v>23800</v>
      </c>
      <c r="Q7" s="43">
        <f t="shared" si="0"/>
        <v>25800</v>
      </c>
      <c r="R7" s="43">
        <f t="shared" si="0"/>
        <v>23800</v>
      </c>
      <c r="S7" s="43">
        <f t="shared" si="0"/>
        <v>25800</v>
      </c>
      <c r="T7" s="43">
        <f t="shared" si="0"/>
        <v>23800</v>
      </c>
      <c r="U7" s="43">
        <f t="shared" si="0"/>
        <v>25800</v>
      </c>
      <c r="V7" s="43">
        <f t="shared" si="0"/>
        <v>23800</v>
      </c>
      <c r="W7" s="43">
        <f t="shared" si="0"/>
        <v>25800</v>
      </c>
      <c r="X7" s="43">
        <f t="shared" si="0"/>
        <v>23800</v>
      </c>
      <c r="Y7" s="43">
        <f t="shared" si="0"/>
        <v>25800</v>
      </c>
      <c r="Z7" s="43">
        <f t="shared" si="0"/>
        <v>23800</v>
      </c>
      <c r="AA7" s="43">
        <f t="shared" si="0"/>
        <v>25800</v>
      </c>
      <c r="AB7" s="43">
        <f t="shared" si="0"/>
        <v>23800</v>
      </c>
      <c r="AC7" s="43">
        <f t="shared" si="0"/>
        <v>25800</v>
      </c>
      <c r="AD7" s="43">
        <f t="shared" si="0"/>
        <v>19600</v>
      </c>
      <c r="AE7" s="43">
        <f t="shared" si="0"/>
        <v>21800</v>
      </c>
      <c r="AF7" s="306">
        <f t="shared" si="0"/>
        <v>19600</v>
      </c>
      <c r="AG7" s="308">
        <f t="shared" ref="AG7" si="2">AG6+3000</f>
        <v>21800</v>
      </c>
      <c r="AH7" s="181">
        <f t="shared" si="0"/>
        <v>21800</v>
      </c>
      <c r="AI7" s="43">
        <f t="shared" si="0"/>
        <v>19600</v>
      </c>
      <c r="AJ7" s="43">
        <f t="shared" si="0"/>
        <v>21800</v>
      </c>
      <c r="AK7" s="43">
        <f t="shared" si="0"/>
        <v>19600</v>
      </c>
      <c r="AL7" s="43">
        <f t="shared" si="0"/>
        <v>21800</v>
      </c>
      <c r="AM7" s="43">
        <f t="shared" si="0"/>
        <v>19600</v>
      </c>
      <c r="AN7" s="43">
        <f t="shared" si="0"/>
        <v>21800</v>
      </c>
      <c r="AO7" s="307">
        <f t="shared" si="0"/>
        <v>19600</v>
      </c>
      <c r="AP7" s="308">
        <f t="shared" ref="AP7:BB7" si="3">AP6+3000</f>
        <v>17900</v>
      </c>
      <c r="AQ7" s="43">
        <f t="shared" si="3"/>
        <v>15900</v>
      </c>
      <c r="AR7" s="43">
        <f t="shared" si="3"/>
        <v>17900</v>
      </c>
      <c r="AS7" s="43">
        <f t="shared" si="3"/>
        <v>15900</v>
      </c>
      <c r="AT7" s="43">
        <f t="shared" si="3"/>
        <v>17900</v>
      </c>
      <c r="AU7" s="43">
        <f t="shared" si="3"/>
        <v>15900</v>
      </c>
      <c r="AV7" s="43">
        <f t="shared" si="3"/>
        <v>17900</v>
      </c>
      <c r="AW7" s="43">
        <f t="shared" si="3"/>
        <v>15900</v>
      </c>
      <c r="AX7" s="43">
        <f t="shared" si="3"/>
        <v>17900</v>
      </c>
      <c r="AY7" s="43">
        <f t="shared" si="3"/>
        <v>19600</v>
      </c>
      <c r="AZ7" s="43">
        <f t="shared" si="3"/>
        <v>21800</v>
      </c>
      <c r="BA7" s="307">
        <f t="shared" si="3"/>
        <v>14900</v>
      </c>
      <c r="BB7" s="308">
        <f t="shared" si="3"/>
        <v>14900</v>
      </c>
      <c r="BC7" s="43">
        <f t="shared" ref="BC7:BP7" si="4">BC6+3000</f>
        <v>15900</v>
      </c>
      <c r="BD7" s="43">
        <f t="shared" si="4"/>
        <v>14900</v>
      </c>
      <c r="BE7" s="43">
        <f t="shared" si="4"/>
        <v>15900</v>
      </c>
      <c r="BF7" s="43">
        <f t="shared" si="4"/>
        <v>14900</v>
      </c>
      <c r="BG7" s="43">
        <f t="shared" si="4"/>
        <v>15900</v>
      </c>
      <c r="BH7" s="43">
        <f t="shared" si="4"/>
        <v>14900</v>
      </c>
      <c r="BI7" s="43">
        <f t="shared" si="4"/>
        <v>14900</v>
      </c>
      <c r="BJ7" s="43">
        <f t="shared" si="4"/>
        <v>15900</v>
      </c>
      <c r="BK7" s="43">
        <f t="shared" si="4"/>
        <v>14900</v>
      </c>
      <c r="BL7" s="43">
        <f t="shared" si="4"/>
        <v>15900</v>
      </c>
      <c r="BM7" s="43">
        <f t="shared" si="4"/>
        <v>14900</v>
      </c>
      <c r="BN7" s="43">
        <f t="shared" si="4"/>
        <v>15900</v>
      </c>
      <c r="BO7" s="43">
        <f t="shared" si="4"/>
        <v>19600</v>
      </c>
      <c r="BP7" s="307">
        <f t="shared" si="4"/>
        <v>21800</v>
      </c>
    </row>
    <row r="8" spans="1:68" s="36" customFormat="1" ht="12" customHeight="1" x14ac:dyDescent="0.2">
      <c r="A8" s="236" t="s">
        <v>175</v>
      </c>
      <c r="B8" s="34"/>
      <c r="C8" s="43"/>
      <c r="D8" s="43"/>
      <c r="E8" s="43"/>
      <c r="F8" s="43"/>
      <c r="G8" s="307"/>
      <c r="H8" s="181"/>
      <c r="I8" s="43"/>
      <c r="J8" s="43"/>
      <c r="K8" s="43"/>
      <c r="L8" s="43"/>
      <c r="M8" s="43"/>
      <c r="N8" s="43"/>
      <c r="O8" s="43"/>
      <c r="P8" s="43"/>
      <c r="Q8" s="43"/>
      <c r="R8" s="43"/>
      <c r="S8" s="43"/>
      <c r="T8" s="43"/>
      <c r="U8" s="43"/>
      <c r="V8" s="43"/>
      <c r="W8" s="43"/>
      <c r="X8" s="43"/>
      <c r="Y8" s="43"/>
      <c r="Z8" s="43"/>
      <c r="AA8" s="43"/>
      <c r="AB8" s="43"/>
      <c r="AC8" s="43"/>
      <c r="AD8" s="43"/>
      <c r="AE8" s="43"/>
      <c r="AF8" s="306"/>
      <c r="AG8" s="308"/>
      <c r="AH8" s="181"/>
      <c r="AI8" s="43"/>
      <c r="AJ8" s="43"/>
      <c r="AK8" s="43"/>
      <c r="AL8" s="43"/>
      <c r="AM8" s="43"/>
      <c r="AN8" s="43"/>
      <c r="AO8" s="307"/>
      <c r="AP8" s="308"/>
      <c r="AQ8" s="43"/>
      <c r="AR8" s="43"/>
      <c r="AS8" s="43"/>
      <c r="AT8" s="43"/>
      <c r="AU8" s="43"/>
      <c r="AV8" s="43"/>
      <c r="AW8" s="43"/>
      <c r="AX8" s="43"/>
      <c r="AY8" s="43"/>
      <c r="AZ8" s="43"/>
      <c r="BA8" s="307"/>
      <c r="BB8" s="308"/>
      <c r="BC8" s="43"/>
      <c r="BD8" s="43"/>
      <c r="BE8" s="43"/>
      <c r="BF8" s="43"/>
      <c r="BG8" s="43"/>
      <c r="BH8" s="43"/>
      <c r="BI8" s="43"/>
      <c r="BJ8" s="43"/>
      <c r="BK8" s="43"/>
      <c r="BL8" s="43"/>
      <c r="BM8" s="43"/>
      <c r="BN8" s="43"/>
      <c r="BO8" s="43"/>
      <c r="BP8" s="307"/>
    </row>
    <row r="9" spans="1:68" s="36" customFormat="1" ht="12" customHeight="1" x14ac:dyDescent="0.2">
      <c r="A9" s="237">
        <v>1</v>
      </c>
      <c r="B9" s="330">
        <f t="shared" ref="B9:G9" si="5">B6+2000</f>
        <v>15900</v>
      </c>
      <c r="C9" s="308">
        <f t="shared" si="5"/>
        <v>14900</v>
      </c>
      <c r="D9" s="308">
        <f t="shared" si="5"/>
        <v>15900</v>
      </c>
      <c r="E9" s="308">
        <f t="shared" si="5"/>
        <v>14900</v>
      </c>
      <c r="F9" s="308">
        <f t="shared" si="5"/>
        <v>18600</v>
      </c>
      <c r="G9" s="308">
        <f t="shared" si="5"/>
        <v>15900</v>
      </c>
      <c r="H9" s="181">
        <f t="shared" ref="H9" si="6">H6+3000</f>
        <v>16900</v>
      </c>
      <c r="I9" s="43">
        <f t="shared" ref="I9:AO9" si="7">I6+3000</f>
        <v>23800</v>
      </c>
      <c r="J9" s="43">
        <f t="shared" si="7"/>
        <v>42900</v>
      </c>
      <c r="K9" s="43">
        <f t="shared" si="7"/>
        <v>19600</v>
      </c>
      <c r="L9" s="43">
        <f t="shared" si="7"/>
        <v>21800</v>
      </c>
      <c r="M9" s="43">
        <f t="shared" si="7"/>
        <v>19600</v>
      </c>
      <c r="N9" s="43">
        <f t="shared" si="7"/>
        <v>23800</v>
      </c>
      <c r="O9" s="43">
        <f t="shared" si="7"/>
        <v>25800</v>
      </c>
      <c r="P9" s="43">
        <f t="shared" si="7"/>
        <v>23800</v>
      </c>
      <c r="Q9" s="43">
        <f t="shared" si="7"/>
        <v>25800</v>
      </c>
      <c r="R9" s="43">
        <f t="shared" si="7"/>
        <v>23800</v>
      </c>
      <c r="S9" s="43">
        <f t="shared" si="7"/>
        <v>25800</v>
      </c>
      <c r="T9" s="43">
        <f t="shared" si="7"/>
        <v>23800</v>
      </c>
      <c r="U9" s="43">
        <f t="shared" si="7"/>
        <v>25800</v>
      </c>
      <c r="V9" s="43">
        <f t="shared" si="7"/>
        <v>23800</v>
      </c>
      <c r="W9" s="43">
        <f t="shared" si="7"/>
        <v>25800</v>
      </c>
      <c r="X9" s="43">
        <f t="shared" si="7"/>
        <v>23800</v>
      </c>
      <c r="Y9" s="43">
        <f t="shared" si="7"/>
        <v>25800</v>
      </c>
      <c r="Z9" s="43">
        <f t="shared" si="7"/>
        <v>23800</v>
      </c>
      <c r="AA9" s="43">
        <f t="shared" si="7"/>
        <v>25800</v>
      </c>
      <c r="AB9" s="43">
        <f t="shared" si="7"/>
        <v>23800</v>
      </c>
      <c r="AC9" s="43">
        <f t="shared" si="7"/>
        <v>25800</v>
      </c>
      <c r="AD9" s="43">
        <f t="shared" si="7"/>
        <v>19600</v>
      </c>
      <c r="AE9" s="43">
        <f t="shared" si="7"/>
        <v>21800</v>
      </c>
      <c r="AF9" s="306">
        <f t="shared" si="7"/>
        <v>19600</v>
      </c>
      <c r="AG9" s="308">
        <f t="shared" ref="AG9" si="8">AG6+3000</f>
        <v>21800</v>
      </c>
      <c r="AH9" s="181">
        <f t="shared" si="7"/>
        <v>21800</v>
      </c>
      <c r="AI9" s="43">
        <f t="shared" si="7"/>
        <v>19600</v>
      </c>
      <c r="AJ9" s="43">
        <f t="shared" si="7"/>
        <v>21800</v>
      </c>
      <c r="AK9" s="43">
        <f t="shared" si="7"/>
        <v>19600</v>
      </c>
      <c r="AL9" s="43">
        <f t="shared" si="7"/>
        <v>21800</v>
      </c>
      <c r="AM9" s="43">
        <f t="shared" si="7"/>
        <v>19600</v>
      </c>
      <c r="AN9" s="43">
        <f t="shared" si="7"/>
        <v>21800</v>
      </c>
      <c r="AO9" s="307">
        <f t="shared" si="7"/>
        <v>19600</v>
      </c>
      <c r="AP9" s="308">
        <f t="shared" ref="AP9:BA9" si="9">AP6+3000</f>
        <v>17900</v>
      </c>
      <c r="AQ9" s="43">
        <f t="shared" si="9"/>
        <v>15900</v>
      </c>
      <c r="AR9" s="43">
        <f t="shared" si="9"/>
        <v>17900</v>
      </c>
      <c r="AS9" s="43">
        <f t="shared" si="9"/>
        <v>15900</v>
      </c>
      <c r="AT9" s="43">
        <f t="shared" si="9"/>
        <v>17900</v>
      </c>
      <c r="AU9" s="43">
        <f t="shared" si="9"/>
        <v>15900</v>
      </c>
      <c r="AV9" s="43">
        <f t="shared" si="9"/>
        <v>17900</v>
      </c>
      <c r="AW9" s="43">
        <f t="shared" si="9"/>
        <v>15900</v>
      </c>
      <c r="AX9" s="43">
        <f t="shared" si="9"/>
        <v>17900</v>
      </c>
      <c r="AY9" s="43">
        <f t="shared" si="9"/>
        <v>19600</v>
      </c>
      <c r="AZ9" s="43">
        <f t="shared" si="9"/>
        <v>21800</v>
      </c>
      <c r="BA9" s="307">
        <f t="shared" si="9"/>
        <v>14900</v>
      </c>
      <c r="BB9" s="308">
        <f>BB6+2000</f>
        <v>13900</v>
      </c>
      <c r="BC9" s="43">
        <f t="shared" ref="BC9:BP9" si="10">BC6+2000</f>
        <v>14900</v>
      </c>
      <c r="BD9" s="43">
        <f t="shared" si="10"/>
        <v>13900</v>
      </c>
      <c r="BE9" s="43">
        <f t="shared" si="10"/>
        <v>14900</v>
      </c>
      <c r="BF9" s="43">
        <f t="shared" si="10"/>
        <v>13900</v>
      </c>
      <c r="BG9" s="43">
        <f t="shared" si="10"/>
        <v>14900</v>
      </c>
      <c r="BH9" s="43">
        <f t="shared" si="10"/>
        <v>13900</v>
      </c>
      <c r="BI9" s="43">
        <f t="shared" si="10"/>
        <v>13900</v>
      </c>
      <c r="BJ9" s="43">
        <f t="shared" si="10"/>
        <v>14900</v>
      </c>
      <c r="BK9" s="43">
        <f t="shared" si="10"/>
        <v>13900</v>
      </c>
      <c r="BL9" s="43">
        <f t="shared" si="10"/>
        <v>14900</v>
      </c>
      <c r="BM9" s="43">
        <f t="shared" si="10"/>
        <v>13900</v>
      </c>
      <c r="BN9" s="43">
        <f t="shared" si="10"/>
        <v>14900</v>
      </c>
      <c r="BO9" s="43">
        <f t="shared" si="10"/>
        <v>18600</v>
      </c>
      <c r="BP9" s="307">
        <f t="shared" si="10"/>
        <v>20800</v>
      </c>
    </row>
    <row r="10" spans="1:68" s="36" customFormat="1" ht="12" customHeight="1" x14ac:dyDescent="0.2">
      <c r="A10" s="237">
        <v>2</v>
      </c>
      <c r="B10" s="34">
        <f t="shared" ref="B10:AO10" si="11">B9+3000</f>
        <v>18900</v>
      </c>
      <c r="C10" s="43">
        <f t="shared" si="11"/>
        <v>17900</v>
      </c>
      <c r="D10" s="43">
        <f t="shared" si="11"/>
        <v>18900</v>
      </c>
      <c r="E10" s="43">
        <f t="shared" si="11"/>
        <v>17900</v>
      </c>
      <c r="F10" s="43">
        <f t="shared" si="11"/>
        <v>21600</v>
      </c>
      <c r="G10" s="307">
        <f t="shared" si="11"/>
        <v>18900</v>
      </c>
      <c r="H10" s="181">
        <f t="shared" ref="H10" si="12">H9+3000</f>
        <v>19900</v>
      </c>
      <c r="I10" s="43">
        <f t="shared" si="11"/>
        <v>26800</v>
      </c>
      <c r="J10" s="43">
        <f t="shared" si="11"/>
        <v>45900</v>
      </c>
      <c r="K10" s="43">
        <f t="shared" si="11"/>
        <v>22600</v>
      </c>
      <c r="L10" s="43">
        <f t="shared" si="11"/>
        <v>24800</v>
      </c>
      <c r="M10" s="43">
        <f t="shared" si="11"/>
        <v>22600</v>
      </c>
      <c r="N10" s="43">
        <f t="shared" si="11"/>
        <v>26800</v>
      </c>
      <c r="O10" s="43">
        <f t="shared" si="11"/>
        <v>28800</v>
      </c>
      <c r="P10" s="43">
        <f t="shared" si="11"/>
        <v>26800</v>
      </c>
      <c r="Q10" s="43">
        <f t="shared" si="11"/>
        <v>28800</v>
      </c>
      <c r="R10" s="43">
        <f t="shared" si="11"/>
        <v>26800</v>
      </c>
      <c r="S10" s="43">
        <f t="shared" si="11"/>
        <v>28800</v>
      </c>
      <c r="T10" s="43">
        <f t="shared" si="11"/>
        <v>26800</v>
      </c>
      <c r="U10" s="43">
        <f t="shared" si="11"/>
        <v>28800</v>
      </c>
      <c r="V10" s="43">
        <f t="shared" si="11"/>
        <v>26800</v>
      </c>
      <c r="W10" s="43">
        <f t="shared" si="11"/>
        <v>28800</v>
      </c>
      <c r="X10" s="43">
        <f t="shared" si="11"/>
        <v>26800</v>
      </c>
      <c r="Y10" s="43">
        <f t="shared" si="11"/>
        <v>28800</v>
      </c>
      <c r="Z10" s="43">
        <f t="shared" si="11"/>
        <v>26800</v>
      </c>
      <c r="AA10" s="43">
        <f t="shared" si="11"/>
        <v>28800</v>
      </c>
      <c r="AB10" s="43">
        <f t="shared" si="11"/>
        <v>26800</v>
      </c>
      <c r="AC10" s="43">
        <f t="shared" si="11"/>
        <v>28800</v>
      </c>
      <c r="AD10" s="43">
        <f t="shared" si="11"/>
        <v>22600</v>
      </c>
      <c r="AE10" s="43">
        <f t="shared" si="11"/>
        <v>24800</v>
      </c>
      <c r="AF10" s="306">
        <f t="shared" si="11"/>
        <v>22600</v>
      </c>
      <c r="AG10" s="308">
        <f t="shared" ref="AG10" si="13">AG9+3000</f>
        <v>24800</v>
      </c>
      <c r="AH10" s="181">
        <f t="shared" si="11"/>
        <v>24800</v>
      </c>
      <c r="AI10" s="43">
        <f t="shared" si="11"/>
        <v>22600</v>
      </c>
      <c r="AJ10" s="43">
        <f t="shared" si="11"/>
        <v>24800</v>
      </c>
      <c r="AK10" s="43">
        <f t="shared" si="11"/>
        <v>22600</v>
      </c>
      <c r="AL10" s="43">
        <f t="shared" si="11"/>
        <v>24800</v>
      </c>
      <c r="AM10" s="43">
        <f t="shared" si="11"/>
        <v>22600</v>
      </c>
      <c r="AN10" s="43">
        <f t="shared" si="11"/>
        <v>24800</v>
      </c>
      <c r="AO10" s="307">
        <f t="shared" si="11"/>
        <v>22600</v>
      </c>
      <c r="AP10" s="308">
        <f t="shared" ref="AP10:BA10" si="14">AP9+3000</f>
        <v>20900</v>
      </c>
      <c r="AQ10" s="43">
        <f t="shared" si="14"/>
        <v>18900</v>
      </c>
      <c r="AR10" s="43">
        <f t="shared" si="14"/>
        <v>20900</v>
      </c>
      <c r="AS10" s="43">
        <f t="shared" si="14"/>
        <v>18900</v>
      </c>
      <c r="AT10" s="43">
        <f t="shared" si="14"/>
        <v>20900</v>
      </c>
      <c r="AU10" s="43">
        <f t="shared" si="14"/>
        <v>18900</v>
      </c>
      <c r="AV10" s="43">
        <f t="shared" si="14"/>
        <v>20900</v>
      </c>
      <c r="AW10" s="43">
        <f t="shared" si="14"/>
        <v>18900</v>
      </c>
      <c r="AX10" s="43">
        <f t="shared" si="14"/>
        <v>20900</v>
      </c>
      <c r="AY10" s="43">
        <f t="shared" si="14"/>
        <v>22600</v>
      </c>
      <c r="AZ10" s="43">
        <f t="shared" si="14"/>
        <v>24800</v>
      </c>
      <c r="BA10" s="307">
        <f t="shared" si="14"/>
        <v>17900</v>
      </c>
      <c r="BB10" s="308">
        <f t="shared" ref="BB10:BP10" si="15">BB9+3000</f>
        <v>16900</v>
      </c>
      <c r="BC10" s="43">
        <f t="shared" si="15"/>
        <v>17900</v>
      </c>
      <c r="BD10" s="43">
        <f t="shared" si="15"/>
        <v>16900</v>
      </c>
      <c r="BE10" s="43">
        <f t="shared" si="15"/>
        <v>17900</v>
      </c>
      <c r="BF10" s="43">
        <f t="shared" si="15"/>
        <v>16900</v>
      </c>
      <c r="BG10" s="43">
        <f t="shared" si="15"/>
        <v>17900</v>
      </c>
      <c r="BH10" s="43">
        <f t="shared" si="15"/>
        <v>16900</v>
      </c>
      <c r="BI10" s="43">
        <f t="shared" si="15"/>
        <v>16900</v>
      </c>
      <c r="BJ10" s="43">
        <f t="shared" si="15"/>
        <v>17900</v>
      </c>
      <c r="BK10" s="43">
        <f t="shared" si="15"/>
        <v>16900</v>
      </c>
      <c r="BL10" s="43">
        <f t="shared" si="15"/>
        <v>17900</v>
      </c>
      <c r="BM10" s="43">
        <f t="shared" si="15"/>
        <v>16900</v>
      </c>
      <c r="BN10" s="43">
        <f t="shared" si="15"/>
        <v>17900</v>
      </c>
      <c r="BO10" s="43">
        <f t="shared" si="15"/>
        <v>21600</v>
      </c>
      <c r="BP10" s="307">
        <f t="shared" si="15"/>
        <v>23800</v>
      </c>
    </row>
    <row r="11" spans="1:68" s="36" customFormat="1" ht="12" customHeight="1" x14ac:dyDescent="0.2">
      <c r="A11" s="236" t="s">
        <v>176</v>
      </c>
      <c r="B11" s="34"/>
      <c r="C11" s="43"/>
      <c r="D11" s="43"/>
      <c r="E11" s="43"/>
      <c r="F11" s="43"/>
      <c r="G11" s="307"/>
      <c r="H11" s="181"/>
      <c r="I11" s="43"/>
      <c r="J11" s="43"/>
      <c r="K11" s="43"/>
      <c r="L11" s="43"/>
      <c r="M11" s="43"/>
      <c r="N11" s="43"/>
      <c r="O11" s="43"/>
      <c r="P11" s="43"/>
      <c r="Q11" s="43"/>
      <c r="R11" s="43"/>
      <c r="S11" s="43"/>
      <c r="T11" s="43"/>
      <c r="U11" s="43"/>
      <c r="V11" s="43"/>
      <c r="W11" s="43"/>
      <c r="X11" s="43"/>
      <c r="Y11" s="43"/>
      <c r="Z11" s="43"/>
      <c r="AA11" s="43"/>
      <c r="AB11" s="43"/>
      <c r="AC11" s="43"/>
      <c r="AD11" s="43"/>
      <c r="AE11" s="43"/>
      <c r="AF11" s="306"/>
      <c r="AG11" s="308"/>
      <c r="AH11" s="181"/>
      <c r="AI11" s="43"/>
      <c r="AJ11" s="43"/>
      <c r="AK11" s="43"/>
      <c r="AL11" s="43"/>
      <c r="AM11" s="43"/>
      <c r="AN11" s="43"/>
      <c r="AO11" s="307"/>
      <c r="AP11" s="308"/>
      <c r="AQ11" s="43"/>
      <c r="AR11" s="43"/>
      <c r="AS11" s="43"/>
      <c r="AT11" s="43"/>
      <c r="AU11" s="43"/>
      <c r="AV11" s="43"/>
      <c r="AW11" s="43"/>
      <c r="AX11" s="43"/>
      <c r="AY11" s="43"/>
      <c r="AZ11" s="43"/>
      <c r="BA11" s="307"/>
      <c r="BB11" s="308"/>
      <c r="BC11" s="43"/>
      <c r="BD11" s="43"/>
      <c r="BE11" s="43"/>
      <c r="BF11" s="43"/>
      <c r="BG11" s="43"/>
      <c r="BH11" s="43"/>
      <c r="BI11" s="43"/>
      <c r="BJ11" s="43"/>
      <c r="BK11" s="43"/>
      <c r="BL11" s="43"/>
      <c r="BM11" s="43"/>
      <c r="BN11" s="43"/>
      <c r="BO11" s="43"/>
      <c r="BP11" s="307"/>
    </row>
    <row r="12" spans="1:68" s="36" customFormat="1" ht="12" customHeight="1" x14ac:dyDescent="0.2">
      <c r="A12" s="237">
        <v>1</v>
      </c>
      <c r="B12" s="34">
        <f t="shared" ref="B12:AO12" si="16">B6+6900</f>
        <v>20800</v>
      </c>
      <c r="C12" s="43">
        <f t="shared" si="16"/>
        <v>19800</v>
      </c>
      <c r="D12" s="43">
        <f t="shared" si="16"/>
        <v>20800</v>
      </c>
      <c r="E12" s="43">
        <f t="shared" si="16"/>
        <v>19800</v>
      </c>
      <c r="F12" s="43">
        <f t="shared" si="16"/>
        <v>23500</v>
      </c>
      <c r="G12" s="307">
        <f t="shared" si="16"/>
        <v>20800</v>
      </c>
      <c r="H12" s="181">
        <f t="shared" ref="H12" si="17">H6+6900</f>
        <v>20800</v>
      </c>
      <c r="I12" s="43">
        <f t="shared" si="16"/>
        <v>27700</v>
      </c>
      <c r="J12" s="43">
        <f t="shared" si="16"/>
        <v>46800</v>
      </c>
      <c r="K12" s="43">
        <f t="shared" si="16"/>
        <v>23500</v>
      </c>
      <c r="L12" s="43">
        <f t="shared" si="16"/>
        <v>25700</v>
      </c>
      <c r="M12" s="43">
        <f t="shared" si="16"/>
        <v>23500</v>
      </c>
      <c r="N12" s="43">
        <f t="shared" si="16"/>
        <v>27700</v>
      </c>
      <c r="O12" s="43">
        <f t="shared" si="16"/>
        <v>29700</v>
      </c>
      <c r="P12" s="43">
        <f t="shared" si="16"/>
        <v>27700</v>
      </c>
      <c r="Q12" s="43">
        <f t="shared" si="16"/>
        <v>29700</v>
      </c>
      <c r="R12" s="43">
        <f t="shared" si="16"/>
        <v>27700</v>
      </c>
      <c r="S12" s="43">
        <f t="shared" si="16"/>
        <v>29700</v>
      </c>
      <c r="T12" s="43">
        <f t="shared" si="16"/>
        <v>27700</v>
      </c>
      <c r="U12" s="43">
        <f t="shared" si="16"/>
        <v>29700</v>
      </c>
      <c r="V12" s="43">
        <f t="shared" si="16"/>
        <v>27700</v>
      </c>
      <c r="W12" s="43">
        <f t="shared" si="16"/>
        <v>29700</v>
      </c>
      <c r="X12" s="43">
        <f t="shared" si="16"/>
        <v>27700</v>
      </c>
      <c r="Y12" s="43">
        <f t="shared" si="16"/>
        <v>29700</v>
      </c>
      <c r="Z12" s="43">
        <f t="shared" si="16"/>
        <v>27700</v>
      </c>
      <c r="AA12" s="43">
        <f t="shared" si="16"/>
        <v>29700</v>
      </c>
      <c r="AB12" s="43">
        <f t="shared" si="16"/>
        <v>27700</v>
      </c>
      <c r="AC12" s="43">
        <f t="shared" si="16"/>
        <v>29700</v>
      </c>
      <c r="AD12" s="43">
        <f t="shared" si="16"/>
        <v>23500</v>
      </c>
      <c r="AE12" s="43">
        <f t="shared" si="16"/>
        <v>25700</v>
      </c>
      <c r="AF12" s="306">
        <f t="shared" si="16"/>
        <v>23500</v>
      </c>
      <c r="AG12" s="308">
        <f t="shared" ref="AG12" si="18">AG6+6900</f>
        <v>25700</v>
      </c>
      <c r="AH12" s="181">
        <f t="shared" si="16"/>
        <v>25700</v>
      </c>
      <c r="AI12" s="43">
        <f t="shared" si="16"/>
        <v>23500</v>
      </c>
      <c r="AJ12" s="43">
        <f t="shared" si="16"/>
        <v>25700</v>
      </c>
      <c r="AK12" s="43">
        <f t="shared" si="16"/>
        <v>23500</v>
      </c>
      <c r="AL12" s="43">
        <f t="shared" si="16"/>
        <v>25700</v>
      </c>
      <c r="AM12" s="43">
        <f t="shared" si="16"/>
        <v>23500</v>
      </c>
      <c r="AN12" s="43">
        <f t="shared" si="16"/>
        <v>25700</v>
      </c>
      <c r="AO12" s="307">
        <f t="shared" si="16"/>
        <v>23500</v>
      </c>
      <c r="AP12" s="308">
        <f t="shared" ref="AP12:BA12" si="19">AP6+6900</f>
        <v>21800</v>
      </c>
      <c r="AQ12" s="43">
        <f t="shared" si="19"/>
        <v>19800</v>
      </c>
      <c r="AR12" s="43">
        <f t="shared" si="19"/>
        <v>21800</v>
      </c>
      <c r="AS12" s="43">
        <f t="shared" si="19"/>
        <v>19800</v>
      </c>
      <c r="AT12" s="43">
        <f t="shared" si="19"/>
        <v>21800</v>
      </c>
      <c r="AU12" s="43">
        <f t="shared" si="19"/>
        <v>19800</v>
      </c>
      <c r="AV12" s="43">
        <f t="shared" si="19"/>
        <v>21800</v>
      </c>
      <c r="AW12" s="43">
        <f t="shared" si="19"/>
        <v>19800</v>
      </c>
      <c r="AX12" s="43">
        <f t="shared" si="19"/>
        <v>21800</v>
      </c>
      <c r="AY12" s="43">
        <f t="shared" si="19"/>
        <v>23500</v>
      </c>
      <c r="AZ12" s="43">
        <f t="shared" si="19"/>
        <v>25700</v>
      </c>
      <c r="BA12" s="307">
        <f t="shared" si="19"/>
        <v>18800</v>
      </c>
      <c r="BB12" s="308">
        <f>BB6+5900</f>
        <v>17800</v>
      </c>
      <c r="BC12" s="43">
        <f t="shared" ref="BC12:BP12" si="20">BC6+5900</f>
        <v>18800</v>
      </c>
      <c r="BD12" s="43">
        <f t="shared" si="20"/>
        <v>17800</v>
      </c>
      <c r="BE12" s="43">
        <f t="shared" si="20"/>
        <v>18800</v>
      </c>
      <c r="BF12" s="43">
        <f t="shared" si="20"/>
        <v>17800</v>
      </c>
      <c r="BG12" s="43">
        <f t="shared" si="20"/>
        <v>18800</v>
      </c>
      <c r="BH12" s="43">
        <f t="shared" si="20"/>
        <v>17800</v>
      </c>
      <c r="BI12" s="43">
        <f t="shared" si="20"/>
        <v>17800</v>
      </c>
      <c r="BJ12" s="43">
        <f t="shared" si="20"/>
        <v>18800</v>
      </c>
      <c r="BK12" s="43">
        <f t="shared" si="20"/>
        <v>17800</v>
      </c>
      <c r="BL12" s="43">
        <f t="shared" si="20"/>
        <v>18800</v>
      </c>
      <c r="BM12" s="43">
        <f t="shared" si="20"/>
        <v>17800</v>
      </c>
      <c r="BN12" s="43">
        <f t="shared" si="20"/>
        <v>18800</v>
      </c>
      <c r="BO12" s="43">
        <f t="shared" si="20"/>
        <v>22500</v>
      </c>
      <c r="BP12" s="307">
        <f t="shared" si="20"/>
        <v>24700</v>
      </c>
    </row>
    <row r="13" spans="1:68" s="36" customFormat="1" ht="12" customHeight="1" x14ac:dyDescent="0.2">
      <c r="A13" s="237">
        <v>2</v>
      </c>
      <c r="B13" s="34">
        <f t="shared" ref="B13:AO13" si="21">B12+3000</f>
        <v>23800</v>
      </c>
      <c r="C13" s="43">
        <f t="shared" si="21"/>
        <v>22800</v>
      </c>
      <c r="D13" s="43">
        <f t="shared" si="21"/>
        <v>23800</v>
      </c>
      <c r="E13" s="43">
        <f t="shared" si="21"/>
        <v>22800</v>
      </c>
      <c r="F13" s="43">
        <f t="shared" si="21"/>
        <v>26500</v>
      </c>
      <c r="G13" s="307">
        <f t="shared" si="21"/>
        <v>23800</v>
      </c>
      <c r="H13" s="181">
        <f t="shared" ref="H13" si="22">H12+3000</f>
        <v>23800</v>
      </c>
      <c r="I13" s="43">
        <f t="shared" si="21"/>
        <v>30700</v>
      </c>
      <c r="J13" s="43">
        <f t="shared" si="21"/>
        <v>49800</v>
      </c>
      <c r="K13" s="43">
        <f t="shared" si="21"/>
        <v>26500</v>
      </c>
      <c r="L13" s="43">
        <f t="shared" si="21"/>
        <v>28700</v>
      </c>
      <c r="M13" s="43">
        <f t="shared" si="21"/>
        <v>26500</v>
      </c>
      <c r="N13" s="43">
        <f t="shared" si="21"/>
        <v>30700</v>
      </c>
      <c r="O13" s="43">
        <f t="shared" si="21"/>
        <v>32700</v>
      </c>
      <c r="P13" s="43">
        <f t="shared" si="21"/>
        <v>30700</v>
      </c>
      <c r="Q13" s="43">
        <f t="shared" si="21"/>
        <v>32700</v>
      </c>
      <c r="R13" s="43">
        <f t="shared" si="21"/>
        <v>30700</v>
      </c>
      <c r="S13" s="43">
        <f t="shared" si="21"/>
        <v>32700</v>
      </c>
      <c r="T13" s="43">
        <f t="shared" si="21"/>
        <v>30700</v>
      </c>
      <c r="U13" s="43">
        <f t="shared" si="21"/>
        <v>32700</v>
      </c>
      <c r="V13" s="43">
        <f t="shared" si="21"/>
        <v>30700</v>
      </c>
      <c r="W13" s="43">
        <f t="shared" si="21"/>
        <v>32700</v>
      </c>
      <c r="X13" s="43">
        <f t="shared" si="21"/>
        <v>30700</v>
      </c>
      <c r="Y13" s="43">
        <f t="shared" si="21"/>
        <v>32700</v>
      </c>
      <c r="Z13" s="43">
        <f t="shared" si="21"/>
        <v>30700</v>
      </c>
      <c r="AA13" s="43">
        <f t="shared" si="21"/>
        <v>32700</v>
      </c>
      <c r="AB13" s="43">
        <f t="shared" si="21"/>
        <v>30700</v>
      </c>
      <c r="AC13" s="43">
        <f t="shared" si="21"/>
        <v>32700</v>
      </c>
      <c r="AD13" s="43">
        <f t="shared" si="21"/>
        <v>26500</v>
      </c>
      <c r="AE13" s="43">
        <f t="shared" si="21"/>
        <v>28700</v>
      </c>
      <c r="AF13" s="306">
        <f t="shared" si="21"/>
        <v>26500</v>
      </c>
      <c r="AG13" s="308">
        <f t="shared" ref="AG13" si="23">AG12+3000</f>
        <v>28700</v>
      </c>
      <c r="AH13" s="181">
        <f t="shared" si="21"/>
        <v>28700</v>
      </c>
      <c r="AI13" s="43">
        <f t="shared" si="21"/>
        <v>26500</v>
      </c>
      <c r="AJ13" s="43">
        <f t="shared" si="21"/>
        <v>28700</v>
      </c>
      <c r="AK13" s="43">
        <f t="shared" si="21"/>
        <v>26500</v>
      </c>
      <c r="AL13" s="43">
        <f t="shared" si="21"/>
        <v>28700</v>
      </c>
      <c r="AM13" s="43">
        <f t="shared" si="21"/>
        <v>26500</v>
      </c>
      <c r="AN13" s="43">
        <f t="shared" si="21"/>
        <v>28700</v>
      </c>
      <c r="AO13" s="307">
        <f t="shared" si="21"/>
        <v>26500</v>
      </c>
      <c r="AP13" s="308">
        <f t="shared" ref="AP13:BA13" si="24">AP12+3000</f>
        <v>24800</v>
      </c>
      <c r="AQ13" s="43">
        <f t="shared" si="24"/>
        <v>22800</v>
      </c>
      <c r="AR13" s="43">
        <f t="shared" si="24"/>
        <v>24800</v>
      </c>
      <c r="AS13" s="43">
        <f t="shared" si="24"/>
        <v>22800</v>
      </c>
      <c r="AT13" s="43">
        <f t="shared" si="24"/>
        <v>24800</v>
      </c>
      <c r="AU13" s="43">
        <f t="shared" si="24"/>
        <v>22800</v>
      </c>
      <c r="AV13" s="43">
        <f t="shared" si="24"/>
        <v>24800</v>
      </c>
      <c r="AW13" s="43">
        <f t="shared" si="24"/>
        <v>22800</v>
      </c>
      <c r="AX13" s="43">
        <f t="shared" si="24"/>
        <v>24800</v>
      </c>
      <c r="AY13" s="43">
        <f t="shared" si="24"/>
        <v>26500</v>
      </c>
      <c r="AZ13" s="43">
        <f t="shared" si="24"/>
        <v>28700</v>
      </c>
      <c r="BA13" s="307">
        <f t="shared" si="24"/>
        <v>21800</v>
      </c>
      <c r="BB13" s="308">
        <f t="shared" ref="BB13:BP13" si="25">BB12+3000</f>
        <v>20800</v>
      </c>
      <c r="BC13" s="43">
        <f t="shared" si="25"/>
        <v>21800</v>
      </c>
      <c r="BD13" s="43">
        <f t="shared" si="25"/>
        <v>20800</v>
      </c>
      <c r="BE13" s="43">
        <f t="shared" si="25"/>
        <v>21800</v>
      </c>
      <c r="BF13" s="43">
        <f t="shared" si="25"/>
        <v>20800</v>
      </c>
      <c r="BG13" s="43">
        <f t="shared" si="25"/>
        <v>21800</v>
      </c>
      <c r="BH13" s="43">
        <f t="shared" si="25"/>
        <v>20800</v>
      </c>
      <c r="BI13" s="43">
        <f t="shared" si="25"/>
        <v>20800</v>
      </c>
      <c r="BJ13" s="43">
        <f t="shared" si="25"/>
        <v>21800</v>
      </c>
      <c r="BK13" s="43">
        <f t="shared" si="25"/>
        <v>20800</v>
      </c>
      <c r="BL13" s="43">
        <f t="shared" si="25"/>
        <v>21800</v>
      </c>
      <c r="BM13" s="43">
        <f t="shared" si="25"/>
        <v>20800</v>
      </c>
      <c r="BN13" s="43">
        <f t="shared" si="25"/>
        <v>21800</v>
      </c>
      <c r="BO13" s="43">
        <f t="shared" si="25"/>
        <v>25500</v>
      </c>
      <c r="BP13" s="307">
        <f t="shared" si="25"/>
        <v>27700</v>
      </c>
    </row>
    <row r="14" spans="1:68" s="36" customFormat="1" ht="12" customHeight="1" x14ac:dyDescent="0.2">
      <c r="A14" s="236" t="s">
        <v>177</v>
      </c>
      <c r="B14" s="34"/>
      <c r="C14" s="43"/>
      <c r="D14" s="43"/>
      <c r="E14" s="43"/>
      <c r="F14" s="43"/>
      <c r="G14" s="307"/>
      <c r="H14" s="181"/>
      <c r="I14" s="43"/>
      <c r="J14" s="43"/>
      <c r="K14" s="43"/>
      <c r="L14" s="43"/>
      <c r="M14" s="43"/>
      <c r="N14" s="43"/>
      <c r="O14" s="43"/>
      <c r="P14" s="43"/>
      <c r="Q14" s="43"/>
      <c r="R14" s="43"/>
      <c r="S14" s="43"/>
      <c r="T14" s="43"/>
      <c r="U14" s="43"/>
      <c r="V14" s="43"/>
      <c r="W14" s="43"/>
      <c r="X14" s="43"/>
      <c r="Y14" s="43"/>
      <c r="Z14" s="43"/>
      <c r="AA14" s="43"/>
      <c r="AB14" s="43"/>
      <c r="AC14" s="43"/>
      <c r="AD14" s="43"/>
      <c r="AE14" s="43"/>
      <c r="AF14" s="306"/>
      <c r="AG14" s="308"/>
      <c r="AH14" s="181"/>
      <c r="AI14" s="43"/>
      <c r="AJ14" s="43"/>
      <c r="AK14" s="43"/>
      <c r="AL14" s="43"/>
      <c r="AM14" s="43"/>
      <c r="AN14" s="43"/>
      <c r="AO14" s="307"/>
      <c r="AP14" s="308"/>
      <c r="AQ14" s="43"/>
      <c r="AR14" s="43"/>
      <c r="AS14" s="43"/>
      <c r="AT14" s="43"/>
      <c r="AU14" s="43"/>
      <c r="AV14" s="43"/>
      <c r="AW14" s="43"/>
      <c r="AX14" s="43"/>
      <c r="AY14" s="43"/>
      <c r="AZ14" s="43"/>
      <c r="BA14" s="307"/>
      <c r="BB14" s="308"/>
      <c r="BC14" s="43"/>
      <c r="BD14" s="43"/>
      <c r="BE14" s="43"/>
      <c r="BF14" s="43"/>
      <c r="BG14" s="43"/>
      <c r="BH14" s="43"/>
      <c r="BI14" s="43"/>
      <c r="BJ14" s="43"/>
      <c r="BK14" s="43"/>
      <c r="BL14" s="43"/>
      <c r="BM14" s="43"/>
      <c r="BN14" s="43"/>
      <c r="BO14" s="43"/>
      <c r="BP14" s="307"/>
    </row>
    <row r="15" spans="1:68" s="36" customFormat="1" ht="12" customHeight="1" x14ac:dyDescent="0.2">
      <c r="A15" s="237">
        <v>1</v>
      </c>
      <c r="B15" s="330">
        <f t="shared" ref="B15:G15" si="26">B6+12900</f>
        <v>26800</v>
      </c>
      <c r="C15" s="308">
        <f t="shared" si="26"/>
        <v>25800</v>
      </c>
      <c r="D15" s="308">
        <f t="shared" si="26"/>
        <v>26800</v>
      </c>
      <c r="E15" s="308">
        <f t="shared" si="26"/>
        <v>25800</v>
      </c>
      <c r="F15" s="308">
        <f t="shared" si="26"/>
        <v>29500</v>
      </c>
      <c r="G15" s="308">
        <f t="shared" si="26"/>
        <v>26800</v>
      </c>
      <c r="H15" s="181">
        <f>H6+17900</f>
        <v>31800</v>
      </c>
      <c r="I15" s="43">
        <f t="shared" ref="I15:AO15" si="27">I6+17900</f>
        <v>38700</v>
      </c>
      <c r="J15" s="43">
        <f t="shared" si="27"/>
        <v>57800</v>
      </c>
      <c r="K15" s="43">
        <f t="shared" si="27"/>
        <v>34500</v>
      </c>
      <c r="L15" s="43">
        <f t="shared" si="27"/>
        <v>36700</v>
      </c>
      <c r="M15" s="43">
        <f t="shared" si="27"/>
        <v>34500</v>
      </c>
      <c r="N15" s="43">
        <f t="shared" si="27"/>
        <v>38700</v>
      </c>
      <c r="O15" s="43">
        <f t="shared" si="27"/>
        <v>40700</v>
      </c>
      <c r="P15" s="43">
        <f t="shared" si="27"/>
        <v>38700</v>
      </c>
      <c r="Q15" s="43">
        <f t="shared" si="27"/>
        <v>40700</v>
      </c>
      <c r="R15" s="43">
        <f t="shared" si="27"/>
        <v>38700</v>
      </c>
      <c r="S15" s="43">
        <f t="shared" si="27"/>
        <v>40700</v>
      </c>
      <c r="T15" s="43">
        <f t="shared" si="27"/>
        <v>38700</v>
      </c>
      <c r="U15" s="43">
        <f t="shared" si="27"/>
        <v>40700</v>
      </c>
      <c r="V15" s="43">
        <f t="shared" si="27"/>
        <v>38700</v>
      </c>
      <c r="W15" s="43">
        <f t="shared" si="27"/>
        <v>40700</v>
      </c>
      <c r="X15" s="43">
        <f t="shared" si="27"/>
        <v>38700</v>
      </c>
      <c r="Y15" s="43">
        <f t="shared" si="27"/>
        <v>40700</v>
      </c>
      <c r="Z15" s="43">
        <f t="shared" si="27"/>
        <v>38700</v>
      </c>
      <c r="AA15" s="43">
        <f t="shared" si="27"/>
        <v>40700</v>
      </c>
      <c r="AB15" s="43">
        <f t="shared" si="27"/>
        <v>38700</v>
      </c>
      <c r="AC15" s="43">
        <f t="shared" si="27"/>
        <v>40700</v>
      </c>
      <c r="AD15" s="43">
        <f t="shared" si="27"/>
        <v>34500</v>
      </c>
      <c r="AE15" s="43">
        <f t="shared" si="27"/>
        <v>36700</v>
      </c>
      <c r="AF15" s="306">
        <f t="shared" si="27"/>
        <v>34500</v>
      </c>
      <c r="AG15" s="308">
        <f t="shared" ref="AG15" si="28">AG6+17900</f>
        <v>36700</v>
      </c>
      <c r="AH15" s="181">
        <f t="shared" si="27"/>
        <v>36700</v>
      </c>
      <c r="AI15" s="43">
        <f t="shared" si="27"/>
        <v>34500</v>
      </c>
      <c r="AJ15" s="43">
        <f t="shared" si="27"/>
        <v>36700</v>
      </c>
      <c r="AK15" s="43">
        <f t="shared" si="27"/>
        <v>34500</v>
      </c>
      <c r="AL15" s="43">
        <f t="shared" si="27"/>
        <v>36700</v>
      </c>
      <c r="AM15" s="43">
        <f t="shared" si="27"/>
        <v>34500</v>
      </c>
      <c r="AN15" s="43">
        <f t="shared" si="27"/>
        <v>36700</v>
      </c>
      <c r="AO15" s="307">
        <f t="shared" si="27"/>
        <v>34500</v>
      </c>
      <c r="AP15" s="308">
        <f>AP6+16900</f>
        <v>31800</v>
      </c>
      <c r="AQ15" s="43">
        <f t="shared" ref="AQ15:BA15" si="29">AQ6+16900</f>
        <v>29800</v>
      </c>
      <c r="AR15" s="43">
        <f t="shared" si="29"/>
        <v>31800</v>
      </c>
      <c r="AS15" s="43">
        <f t="shared" si="29"/>
        <v>29800</v>
      </c>
      <c r="AT15" s="43">
        <f t="shared" si="29"/>
        <v>31800</v>
      </c>
      <c r="AU15" s="43">
        <f t="shared" si="29"/>
        <v>29800</v>
      </c>
      <c r="AV15" s="43">
        <f t="shared" si="29"/>
        <v>31800</v>
      </c>
      <c r="AW15" s="43">
        <f t="shared" si="29"/>
        <v>29800</v>
      </c>
      <c r="AX15" s="43">
        <f t="shared" si="29"/>
        <v>31800</v>
      </c>
      <c r="AY15" s="43">
        <f t="shared" si="29"/>
        <v>33500</v>
      </c>
      <c r="AZ15" s="43">
        <f t="shared" si="29"/>
        <v>35700</v>
      </c>
      <c r="BA15" s="307">
        <f t="shared" si="29"/>
        <v>28800</v>
      </c>
      <c r="BB15" s="308">
        <f>BB6+14900</f>
        <v>26800</v>
      </c>
      <c r="BC15" s="43">
        <f t="shared" ref="BC15:BP15" si="30">BC6+14900</f>
        <v>27800</v>
      </c>
      <c r="BD15" s="43">
        <f t="shared" si="30"/>
        <v>26800</v>
      </c>
      <c r="BE15" s="43">
        <f t="shared" si="30"/>
        <v>27800</v>
      </c>
      <c r="BF15" s="43">
        <f t="shared" si="30"/>
        <v>26800</v>
      </c>
      <c r="BG15" s="43">
        <f t="shared" si="30"/>
        <v>27800</v>
      </c>
      <c r="BH15" s="43">
        <f t="shared" si="30"/>
        <v>26800</v>
      </c>
      <c r="BI15" s="43">
        <f t="shared" si="30"/>
        <v>26800</v>
      </c>
      <c r="BJ15" s="43">
        <f t="shared" si="30"/>
        <v>27800</v>
      </c>
      <c r="BK15" s="43">
        <f t="shared" si="30"/>
        <v>26800</v>
      </c>
      <c r="BL15" s="43">
        <f t="shared" si="30"/>
        <v>27800</v>
      </c>
      <c r="BM15" s="43">
        <f t="shared" si="30"/>
        <v>26800</v>
      </c>
      <c r="BN15" s="43">
        <f t="shared" si="30"/>
        <v>27800</v>
      </c>
      <c r="BO15" s="43">
        <f t="shared" si="30"/>
        <v>31500</v>
      </c>
      <c r="BP15" s="307">
        <f t="shared" si="30"/>
        <v>33700</v>
      </c>
    </row>
    <row r="16" spans="1:68" s="36" customFormat="1" ht="12" customHeight="1" x14ac:dyDescent="0.2">
      <c r="A16" s="237">
        <v>2</v>
      </c>
      <c r="B16" s="34">
        <f t="shared" ref="B16:AO16" si="31">B15+3000</f>
        <v>29800</v>
      </c>
      <c r="C16" s="43">
        <f t="shared" si="31"/>
        <v>28800</v>
      </c>
      <c r="D16" s="43">
        <f t="shared" si="31"/>
        <v>29800</v>
      </c>
      <c r="E16" s="43">
        <f t="shared" si="31"/>
        <v>28800</v>
      </c>
      <c r="F16" s="43">
        <f t="shared" si="31"/>
        <v>32500</v>
      </c>
      <c r="G16" s="307">
        <f t="shared" si="31"/>
        <v>29800</v>
      </c>
      <c r="H16" s="181">
        <f t="shared" ref="H16" si="32">H15+3000</f>
        <v>34800</v>
      </c>
      <c r="I16" s="43">
        <f t="shared" si="31"/>
        <v>41700</v>
      </c>
      <c r="J16" s="43">
        <f t="shared" si="31"/>
        <v>60800</v>
      </c>
      <c r="K16" s="43">
        <f t="shared" si="31"/>
        <v>37500</v>
      </c>
      <c r="L16" s="43">
        <f t="shared" si="31"/>
        <v>39700</v>
      </c>
      <c r="M16" s="43">
        <f t="shared" si="31"/>
        <v>37500</v>
      </c>
      <c r="N16" s="43">
        <f t="shared" si="31"/>
        <v>41700</v>
      </c>
      <c r="O16" s="43">
        <f t="shared" si="31"/>
        <v>43700</v>
      </c>
      <c r="P16" s="43">
        <f t="shared" si="31"/>
        <v>41700</v>
      </c>
      <c r="Q16" s="43">
        <f t="shared" si="31"/>
        <v>43700</v>
      </c>
      <c r="R16" s="43">
        <f t="shared" si="31"/>
        <v>41700</v>
      </c>
      <c r="S16" s="43">
        <f t="shared" si="31"/>
        <v>43700</v>
      </c>
      <c r="T16" s="43">
        <f t="shared" si="31"/>
        <v>41700</v>
      </c>
      <c r="U16" s="43">
        <f t="shared" si="31"/>
        <v>43700</v>
      </c>
      <c r="V16" s="43">
        <f t="shared" si="31"/>
        <v>41700</v>
      </c>
      <c r="W16" s="43">
        <f t="shared" si="31"/>
        <v>43700</v>
      </c>
      <c r="X16" s="43">
        <f t="shared" si="31"/>
        <v>41700</v>
      </c>
      <c r="Y16" s="43">
        <f t="shared" si="31"/>
        <v>43700</v>
      </c>
      <c r="Z16" s="43">
        <f t="shared" si="31"/>
        <v>41700</v>
      </c>
      <c r="AA16" s="43">
        <f t="shared" si="31"/>
        <v>43700</v>
      </c>
      <c r="AB16" s="43">
        <f t="shared" si="31"/>
        <v>41700</v>
      </c>
      <c r="AC16" s="43">
        <f t="shared" si="31"/>
        <v>43700</v>
      </c>
      <c r="AD16" s="43">
        <f t="shared" si="31"/>
        <v>37500</v>
      </c>
      <c r="AE16" s="43">
        <f t="shared" si="31"/>
        <v>39700</v>
      </c>
      <c r="AF16" s="306">
        <f t="shared" si="31"/>
        <v>37500</v>
      </c>
      <c r="AG16" s="308">
        <f t="shared" ref="AG16" si="33">AG15+3000</f>
        <v>39700</v>
      </c>
      <c r="AH16" s="181">
        <f t="shared" si="31"/>
        <v>39700</v>
      </c>
      <c r="AI16" s="43">
        <f t="shared" si="31"/>
        <v>37500</v>
      </c>
      <c r="AJ16" s="43">
        <f t="shared" si="31"/>
        <v>39700</v>
      </c>
      <c r="AK16" s="43">
        <f t="shared" si="31"/>
        <v>37500</v>
      </c>
      <c r="AL16" s="43">
        <f t="shared" si="31"/>
        <v>39700</v>
      </c>
      <c r="AM16" s="43">
        <f t="shared" si="31"/>
        <v>37500</v>
      </c>
      <c r="AN16" s="43">
        <f t="shared" si="31"/>
        <v>39700</v>
      </c>
      <c r="AO16" s="307">
        <f t="shared" si="31"/>
        <v>37500</v>
      </c>
      <c r="AP16" s="308">
        <f t="shared" ref="AP16:BA16" si="34">AP15+3000</f>
        <v>34800</v>
      </c>
      <c r="AQ16" s="43">
        <f t="shared" si="34"/>
        <v>32800</v>
      </c>
      <c r="AR16" s="43">
        <f t="shared" si="34"/>
        <v>34800</v>
      </c>
      <c r="AS16" s="43">
        <f t="shared" si="34"/>
        <v>32800</v>
      </c>
      <c r="AT16" s="43">
        <f t="shared" si="34"/>
        <v>34800</v>
      </c>
      <c r="AU16" s="43">
        <f t="shared" si="34"/>
        <v>32800</v>
      </c>
      <c r="AV16" s="43">
        <f t="shared" si="34"/>
        <v>34800</v>
      </c>
      <c r="AW16" s="43">
        <f t="shared" si="34"/>
        <v>32800</v>
      </c>
      <c r="AX16" s="43">
        <f t="shared" si="34"/>
        <v>34800</v>
      </c>
      <c r="AY16" s="43">
        <f t="shared" si="34"/>
        <v>36500</v>
      </c>
      <c r="AZ16" s="43">
        <f t="shared" si="34"/>
        <v>38700</v>
      </c>
      <c r="BA16" s="307">
        <f t="shared" si="34"/>
        <v>31800</v>
      </c>
      <c r="BB16" s="308">
        <f t="shared" ref="BB16:BP16" si="35">BB15+3000</f>
        <v>29800</v>
      </c>
      <c r="BC16" s="43">
        <f t="shared" si="35"/>
        <v>30800</v>
      </c>
      <c r="BD16" s="43">
        <f t="shared" si="35"/>
        <v>29800</v>
      </c>
      <c r="BE16" s="43">
        <f t="shared" si="35"/>
        <v>30800</v>
      </c>
      <c r="BF16" s="43">
        <f t="shared" si="35"/>
        <v>29800</v>
      </c>
      <c r="BG16" s="43">
        <f t="shared" si="35"/>
        <v>30800</v>
      </c>
      <c r="BH16" s="43">
        <f t="shared" si="35"/>
        <v>29800</v>
      </c>
      <c r="BI16" s="43">
        <f t="shared" si="35"/>
        <v>29800</v>
      </c>
      <c r="BJ16" s="43">
        <f t="shared" si="35"/>
        <v>30800</v>
      </c>
      <c r="BK16" s="43">
        <f t="shared" si="35"/>
        <v>29800</v>
      </c>
      <c r="BL16" s="43">
        <f t="shared" si="35"/>
        <v>30800</v>
      </c>
      <c r="BM16" s="43">
        <f t="shared" si="35"/>
        <v>29800</v>
      </c>
      <c r="BN16" s="43">
        <f t="shared" si="35"/>
        <v>30800</v>
      </c>
      <c r="BO16" s="43">
        <f t="shared" si="35"/>
        <v>34500</v>
      </c>
      <c r="BP16" s="307">
        <f t="shared" si="35"/>
        <v>36700</v>
      </c>
    </row>
    <row r="17" spans="1:68" s="36" customFormat="1" ht="12" customHeight="1" x14ac:dyDescent="0.2">
      <c r="A17" s="236" t="s">
        <v>178</v>
      </c>
      <c r="B17" s="34"/>
      <c r="C17" s="43"/>
      <c r="D17" s="43"/>
      <c r="E17" s="43"/>
      <c r="F17" s="43"/>
      <c r="G17" s="307"/>
      <c r="H17" s="181"/>
      <c r="I17" s="43"/>
      <c r="J17" s="43"/>
      <c r="K17" s="43"/>
      <c r="L17" s="43"/>
      <c r="M17" s="43"/>
      <c r="N17" s="43"/>
      <c r="O17" s="43"/>
      <c r="P17" s="43"/>
      <c r="Q17" s="43"/>
      <c r="R17" s="43"/>
      <c r="S17" s="43"/>
      <c r="T17" s="43"/>
      <c r="U17" s="43"/>
      <c r="V17" s="43"/>
      <c r="W17" s="43"/>
      <c r="X17" s="43"/>
      <c r="Y17" s="43"/>
      <c r="Z17" s="43"/>
      <c r="AA17" s="43"/>
      <c r="AB17" s="43"/>
      <c r="AC17" s="43"/>
      <c r="AD17" s="43"/>
      <c r="AE17" s="43"/>
      <c r="AF17" s="306"/>
      <c r="AG17" s="308"/>
      <c r="AH17" s="181"/>
      <c r="AI17" s="43"/>
      <c r="AJ17" s="43"/>
      <c r="AK17" s="43"/>
      <c r="AL17" s="43"/>
      <c r="AM17" s="43"/>
      <c r="AN17" s="43"/>
      <c r="AO17" s="307"/>
      <c r="AP17" s="308"/>
      <c r="AQ17" s="43"/>
      <c r="AR17" s="43"/>
      <c r="AS17" s="43"/>
      <c r="AT17" s="43"/>
      <c r="AU17" s="43"/>
      <c r="AV17" s="43"/>
      <c r="AW17" s="43"/>
      <c r="AX17" s="43"/>
      <c r="AY17" s="43"/>
      <c r="AZ17" s="43"/>
      <c r="BA17" s="307"/>
      <c r="BB17" s="308"/>
      <c r="BC17" s="43"/>
      <c r="BD17" s="43"/>
      <c r="BE17" s="43"/>
      <c r="BF17" s="43"/>
      <c r="BG17" s="43"/>
      <c r="BH17" s="43"/>
      <c r="BI17" s="43"/>
      <c r="BJ17" s="43"/>
      <c r="BK17" s="43"/>
      <c r="BL17" s="43"/>
      <c r="BM17" s="43"/>
      <c r="BN17" s="43"/>
      <c r="BO17" s="43"/>
      <c r="BP17" s="307"/>
    </row>
    <row r="18" spans="1:68" s="36" customFormat="1" ht="12" customHeight="1" x14ac:dyDescent="0.2">
      <c r="A18" s="237">
        <v>1</v>
      </c>
      <c r="B18" s="34">
        <f t="shared" ref="B18:G18" si="36">B6+14000</f>
        <v>27900</v>
      </c>
      <c r="C18" s="43">
        <f t="shared" si="36"/>
        <v>26900</v>
      </c>
      <c r="D18" s="43">
        <f t="shared" si="36"/>
        <v>27900</v>
      </c>
      <c r="E18" s="43">
        <f t="shared" si="36"/>
        <v>26900</v>
      </c>
      <c r="F18" s="43">
        <f t="shared" si="36"/>
        <v>30600</v>
      </c>
      <c r="G18" s="307">
        <f t="shared" si="36"/>
        <v>27900</v>
      </c>
      <c r="H18" s="181">
        <f>H6+18900</f>
        <v>32800</v>
      </c>
      <c r="I18" s="181">
        <f t="shared" ref="I18:AO18" si="37">I6+18900</f>
        <v>39700</v>
      </c>
      <c r="J18" s="181">
        <f t="shared" si="37"/>
        <v>58800</v>
      </c>
      <c r="K18" s="181">
        <f t="shared" si="37"/>
        <v>35500</v>
      </c>
      <c r="L18" s="181">
        <f t="shared" si="37"/>
        <v>37700</v>
      </c>
      <c r="M18" s="181">
        <f t="shared" si="37"/>
        <v>35500</v>
      </c>
      <c r="N18" s="181">
        <f t="shared" si="37"/>
        <v>39700</v>
      </c>
      <c r="O18" s="181">
        <f t="shared" si="37"/>
        <v>41700</v>
      </c>
      <c r="P18" s="181">
        <f t="shared" si="37"/>
        <v>39700</v>
      </c>
      <c r="Q18" s="181">
        <f t="shared" si="37"/>
        <v>41700</v>
      </c>
      <c r="R18" s="181">
        <f t="shared" si="37"/>
        <v>39700</v>
      </c>
      <c r="S18" s="181">
        <f t="shared" si="37"/>
        <v>41700</v>
      </c>
      <c r="T18" s="181">
        <f t="shared" si="37"/>
        <v>39700</v>
      </c>
      <c r="U18" s="181">
        <f t="shared" si="37"/>
        <v>41700</v>
      </c>
      <c r="V18" s="181">
        <f t="shared" si="37"/>
        <v>39700</v>
      </c>
      <c r="W18" s="181">
        <f t="shared" si="37"/>
        <v>41700</v>
      </c>
      <c r="X18" s="181">
        <f t="shared" si="37"/>
        <v>39700</v>
      </c>
      <c r="Y18" s="181">
        <f t="shared" si="37"/>
        <v>41700</v>
      </c>
      <c r="Z18" s="181">
        <f t="shared" si="37"/>
        <v>39700</v>
      </c>
      <c r="AA18" s="181">
        <f t="shared" si="37"/>
        <v>41700</v>
      </c>
      <c r="AB18" s="181">
        <f t="shared" si="37"/>
        <v>39700</v>
      </c>
      <c r="AC18" s="181">
        <f t="shared" si="37"/>
        <v>41700</v>
      </c>
      <c r="AD18" s="181">
        <f t="shared" si="37"/>
        <v>35500</v>
      </c>
      <c r="AE18" s="181">
        <f t="shared" si="37"/>
        <v>37700</v>
      </c>
      <c r="AF18" s="309">
        <f t="shared" si="37"/>
        <v>35500</v>
      </c>
      <c r="AG18" s="308">
        <f t="shared" si="37"/>
        <v>37700</v>
      </c>
      <c r="AH18" s="181">
        <f t="shared" si="37"/>
        <v>37700</v>
      </c>
      <c r="AI18" s="181">
        <f t="shared" si="37"/>
        <v>35500</v>
      </c>
      <c r="AJ18" s="181">
        <f t="shared" si="37"/>
        <v>37700</v>
      </c>
      <c r="AK18" s="181">
        <f t="shared" si="37"/>
        <v>35500</v>
      </c>
      <c r="AL18" s="181">
        <f t="shared" si="37"/>
        <v>37700</v>
      </c>
      <c r="AM18" s="181">
        <f t="shared" si="37"/>
        <v>35500</v>
      </c>
      <c r="AN18" s="43">
        <f t="shared" si="37"/>
        <v>37700</v>
      </c>
      <c r="AO18" s="307">
        <f t="shared" si="37"/>
        <v>35500</v>
      </c>
      <c r="AP18" s="308">
        <f>AP6+17000</f>
        <v>31900</v>
      </c>
      <c r="AQ18" s="43">
        <f t="shared" ref="AQ18:BA18" si="38">AQ6+17000</f>
        <v>29900</v>
      </c>
      <c r="AR18" s="43">
        <f t="shared" si="38"/>
        <v>31900</v>
      </c>
      <c r="AS18" s="43">
        <f t="shared" si="38"/>
        <v>29900</v>
      </c>
      <c r="AT18" s="43">
        <f t="shared" si="38"/>
        <v>31900</v>
      </c>
      <c r="AU18" s="43">
        <f t="shared" si="38"/>
        <v>29900</v>
      </c>
      <c r="AV18" s="43">
        <f t="shared" si="38"/>
        <v>31900</v>
      </c>
      <c r="AW18" s="43">
        <f t="shared" si="38"/>
        <v>29900</v>
      </c>
      <c r="AX18" s="43">
        <f t="shared" si="38"/>
        <v>31900</v>
      </c>
      <c r="AY18" s="43">
        <f t="shared" si="38"/>
        <v>33600</v>
      </c>
      <c r="AZ18" s="43">
        <f t="shared" si="38"/>
        <v>35800</v>
      </c>
      <c r="BA18" s="307">
        <f t="shared" si="38"/>
        <v>28900</v>
      </c>
      <c r="BB18" s="308">
        <f>BB6+15000</f>
        <v>26900</v>
      </c>
      <c r="BC18" s="43">
        <f t="shared" ref="BC18:BP18" si="39">BC6+15000</f>
        <v>27900</v>
      </c>
      <c r="BD18" s="43">
        <f t="shared" si="39"/>
        <v>26900</v>
      </c>
      <c r="BE18" s="43">
        <f t="shared" si="39"/>
        <v>27900</v>
      </c>
      <c r="BF18" s="43">
        <f t="shared" si="39"/>
        <v>26900</v>
      </c>
      <c r="BG18" s="43">
        <f t="shared" si="39"/>
        <v>27900</v>
      </c>
      <c r="BH18" s="43">
        <f t="shared" si="39"/>
        <v>26900</v>
      </c>
      <c r="BI18" s="43">
        <f t="shared" si="39"/>
        <v>26900</v>
      </c>
      <c r="BJ18" s="43">
        <f t="shared" si="39"/>
        <v>27900</v>
      </c>
      <c r="BK18" s="43">
        <f t="shared" si="39"/>
        <v>26900</v>
      </c>
      <c r="BL18" s="43">
        <f t="shared" si="39"/>
        <v>27900</v>
      </c>
      <c r="BM18" s="43">
        <f t="shared" si="39"/>
        <v>26900</v>
      </c>
      <c r="BN18" s="43">
        <f t="shared" si="39"/>
        <v>27900</v>
      </c>
      <c r="BO18" s="43">
        <f t="shared" si="39"/>
        <v>31600</v>
      </c>
      <c r="BP18" s="307">
        <f t="shared" si="39"/>
        <v>33800</v>
      </c>
    </row>
    <row r="19" spans="1:68" s="36" customFormat="1" ht="12" customHeight="1" x14ac:dyDescent="0.2">
      <c r="A19" s="237">
        <v>2</v>
      </c>
      <c r="B19" s="34">
        <f t="shared" ref="B19:G19" si="40">B18+3000</f>
        <v>30900</v>
      </c>
      <c r="C19" s="43">
        <f t="shared" si="40"/>
        <v>29900</v>
      </c>
      <c r="D19" s="43">
        <f t="shared" si="40"/>
        <v>30900</v>
      </c>
      <c r="E19" s="43">
        <f t="shared" si="40"/>
        <v>29900</v>
      </c>
      <c r="F19" s="43">
        <f t="shared" si="40"/>
        <v>33600</v>
      </c>
      <c r="G19" s="307">
        <f t="shared" si="40"/>
        <v>30900</v>
      </c>
      <c r="H19" s="181">
        <f t="shared" ref="H19:AO19" si="41">H18+3000</f>
        <v>35800</v>
      </c>
      <c r="I19" s="43">
        <f t="shared" si="41"/>
        <v>42700</v>
      </c>
      <c r="J19" s="43">
        <f t="shared" si="41"/>
        <v>61800</v>
      </c>
      <c r="K19" s="43">
        <f t="shared" si="41"/>
        <v>38500</v>
      </c>
      <c r="L19" s="43">
        <f t="shared" si="41"/>
        <v>40700</v>
      </c>
      <c r="M19" s="43">
        <f t="shared" si="41"/>
        <v>38500</v>
      </c>
      <c r="N19" s="43">
        <f t="shared" si="41"/>
        <v>42700</v>
      </c>
      <c r="O19" s="43">
        <f t="shared" si="41"/>
        <v>44700</v>
      </c>
      <c r="P19" s="43">
        <f t="shared" si="41"/>
        <v>42700</v>
      </c>
      <c r="Q19" s="43">
        <f t="shared" si="41"/>
        <v>44700</v>
      </c>
      <c r="R19" s="43">
        <f t="shared" si="41"/>
        <v>42700</v>
      </c>
      <c r="S19" s="43">
        <f t="shared" si="41"/>
        <v>44700</v>
      </c>
      <c r="T19" s="43">
        <f t="shared" si="41"/>
        <v>42700</v>
      </c>
      <c r="U19" s="43">
        <f t="shared" si="41"/>
        <v>44700</v>
      </c>
      <c r="V19" s="43">
        <f t="shared" si="41"/>
        <v>42700</v>
      </c>
      <c r="W19" s="43">
        <f t="shared" si="41"/>
        <v>44700</v>
      </c>
      <c r="X19" s="43">
        <f t="shared" si="41"/>
        <v>42700</v>
      </c>
      <c r="Y19" s="43">
        <f t="shared" si="41"/>
        <v>44700</v>
      </c>
      <c r="Z19" s="43">
        <f t="shared" si="41"/>
        <v>42700</v>
      </c>
      <c r="AA19" s="43">
        <f t="shared" si="41"/>
        <v>44700</v>
      </c>
      <c r="AB19" s="43">
        <f t="shared" si="41"/>
        <v>42700</v>
      </c>
      <c r="AC19" s="43">
        <f t="shared" si="41"/>
        <v>44700</v>
      </c>
      <c r="AD19" s="43">
        <f t="shared" si="41"/>
        <v>38500</v>
      </c>
      <c r="AE19" s="43">
        <f t="shared" si="41"/>
        <v>40700</v>
      </c>
      <c r="AF19" s="306">
        <f t="shared" si="41"/>
        <v>38500</v>
      </c>
      <c r="AG19" s="308">
        <f t="shared" ref="AG19" si="42">AG18+3000</f>
        <v>40700</v>
      </c>
      <c r="AH19" s="181">
        <f t="shared" si="41"/>
        <v>40700</v>
      </c>
      <c r="AI19" s="43">
        <f t="shared" si="41"/>
        <v>38500</v>
      </c>
      <c r="AJ19" s="43">
        <f t="shared" si="41"/>
        <v>40700</v>
      </c>
      <c r="AK19" s="43">
        <f t="shared" si="41"/>
        <v>38500</v>
      </c>
      <c r="AL19" s="43">
        <f t="shared" si="41"/>
        <v>40700</v>
      </c>
      <c r="AM19" s="43">
        <f t="shared" si="41"/>
        <v>38500</v>
      </c>
      <c r="AN19" s="43">
        <f t="shared" si="41"/>
        <v>40700</v>
      </c>
      <c r="AO19" s="307">
        <f t="shared" si="41"/>
        <v>38500</v>
      </c>
      <c r="AP19" s="308">
        <f t="shared" ref="AP19:BA19" si="43">AP18+3000</f>
        <v>34900</v>
      </c>
      <c r="AQ19" s="43">
        <f t="shared" si="43"/>
        <v>32900</v>
      </c>
      <c r="AR19" s="43">
        <f t="shared" si="43"/>
        <v>34900</v>
      </c>
      <c r="AS19" s="43">
        <f t="shared" si="43"/>
        <v>32900</v>
      </c>
      <c r="AT19" s="43">
        <f t="shared" si="43"/>
        <v>34900</v>
      </c>
      <c r="AU19" s="43">
        <f t="shared" si="43"/>
        <v>32900</v>
      </c>
      <c r="AV19" s="43">
        <f t="shared" si="43"/>
        <v>34900</v>
      </c>
      <c r="AW19" s="43">
        <f t="shared" si="43"/>
        <v>32900</v>
      </c>
      <c r="AX19" s="43">
        <f t="shared" si="43"/>
        <v>34900</v>
      </c>
      <c r="AY19" s="43">
        <f t="shared" si="43"/>
        <v>36600</v>
      </c>
      <c r="AZ19" s="43">
        <f t="shared" si="43"/>
        <v>38800</v>
      </c>
      <c r="BA19" s="307">
        <f t="shared" si="43"/>
        <v>31900</v>
      </c>
      <c r="BB19" s="308">
        <f t="shared" ref="BB19:BP19" si="44">BB18+3000</f>
        <v>29900</v>
      </c>
      <c r="BC19" s="43">
        <f t="shared" si="44"/>
        <v>30900</v>
      </c>
      <c r="BD19" s="43">
        <f t="shared" si="44"/>
        <v>29900</v>
      </c>
      <c r="BE19" s="43">
        <f t="shared" si="44"/>
        <v>30900</v>
      </c>
      <c r="BF19" s="43">
        <f t="shared" si="44"/>
        <v>29900</v>
      </c>
      <c r="BG19" s="43">
        <f t="shared" si="44"/>
        <v>30900</v>
      </c>
      <c r="BH19" s="43">
        <f t="shared" si="44"/>
        <v>29900</v>
      </c>
      <c r="BI19" s="43">
        <f t="shared" si="44"/>
        <v>29900</v>
      </c>
      <c r="BJ19" s="43">
        <f t="shared" si="44"/>
        <v>30900</v>
      </c>
      <c r="BK19" s="43">
        <f t="shared" si="44"/>
        <v>29900</v>
      </c>
      <c r="BL19" s="43">
        <f t="shared" si="44"/>
        <v>30900</v>
      </c>
      <c r="BM19" s="43">
        <f t="shared" si="44"/>
        <v>29900</v>
      </c>
      <c r="BN19" s="43">
        <f t="shared" si="44"/>
        <v>30900</v>
      </c>
      <c r="BO19" s="43">
        <f t="shared" si="44"/>
        <v>34600</v>
      </c>
      <c r="BP19" s="307">
        <f t="shared" si="44"/>
        <v>36800</v>
      </c>
    </row>
    <row r="20" spans="1:68" s="36" customFormat="1" ht="12" customHeight="1" x14ac:dyDescent="0.2">
      <c r="A20" s="236" t="s">
        <v>179</v>
      </c>
      <c r="B20" s="34"/>
      <c r="C20" s="43"/>
      <c r="D20" s="43"/>
      <c r="E20" s="43"/>
      <c r="F20" s="43"/>
      <c r="G20" s="307"/>
      <c r="H20" s="181"/>
      <c r="I20" s="43"/>
      <c r="J20" s="43"/>
      <c r="K20" s="43"/>
      <c r="L20" s="43"/>
      <c r="M20" s="43"/>
      <c r="N20" s="43"/>
      <c r="O20" s="43"/>
      <c r="P20" s="43"/>
      <c r="Q20" s="43"/>
      <c r="R20" s="43"/>
      <c r="S20" s="43"/>
      <c r="T20" s="43"/>
      <c r="U20" s="43"/>
      <c r="V20" s="43"/>
      <c r="W20" s="43"/>
      <c r="X20" s="43"/>
      <c r="Y20" s="43"/>
      <c r="Z20" s="43"/>
      <c r="AA20" s="43"/>
      <c r="AB20" s="43"/>
      <c r="AC20" s="43"/>
      <c r="AD20" s="43"/>
      <c r="AE20" s="43"/>
      <c r="AF20" s="306"/>
      <c r="AG20" s="308"/>
      <c r="AH20" s="181"/>
      <c r="AI20" s="43"/>
      <c r="AJ20" s="43"/>
      <c r="AK20" s="43"/>
      <c r="AL20" s="43"/>
      <c r="AM20" s="43"/>
      <c r="AN20" s="43"/>
      <c r="AO20" s="307"/>
      <c r="AP20" s="308"/>
      <c r="AQ20" s="43"/>
      <c r="AR20" s="43"/>
      <c r="AS20" s="43"/>
      <c r="AT20" s="43"/>
      <c r="AU20" s="43"/>
      <c r="AV20" s="43"/>
      <c r="AW20" s="43"/>
      <c r="AX20" s="43"/>
      <c r="AY20" s="43"/>
      <c r="AZ20" s="43"/>
      <c r="BA20" s="307"/>
      <c r="BB20" s="308"/>
      <c r="BC20" s="43"/>
      <c r="BD20" s="43"/>
      <c r="BE20" s="43"/>
      <c r="BF20" s="43"/>
      <c r="BG20" s="43"/>
      <c r="BH20" s="43"/>
      <c r="BI20" s="43"/>
      <c r="BJ20" s="43"/>
      <c r="BK20" s="43"/>
      <c r="BL20" s="43"/>
      <c r="BM20" s="43"/>
      <c r="BN20" s="43"/>
      <c r="BO20" s="43"/>
      <c r="BP20" s="307"/>
    </row>
    <row r="21" spans="1:68" s="36" customFormat="1" ht="12" customHeight="1" x14ac:dyDescent="0.2">
      <c r="A21" s="237">
        <v>1</v>
      </c>
      <c r="B21" s="330">
        <f t="shared" ref="B21:G21" si="45">B6+14500</f>
        <v>28400</v>
      </c>
      <c r="C21" s="308">
        <f t="shared" si="45"/>
        <v>27400</v>
      </c>
      <c r="D21" s="308">
        <f t="shared" si="45"/>
        <v>28400</v>
      </c>
      <c r="E21" s="308">
        <f t="shared" si="45"/>
        <v>27400</v>
      </c>
      <c r="F21" s="308">
        <f t="shared" si="45"/>
        <v>31100</v>
      </c>
      <c r="G21" s="308">
        <f t="shared" si="45"/>
        <v>28400</v>
      </c>
      <c r="H21" s="181">
        <f>H6+19900</f>
        <v>33800</v>
      </c>
      <c r="I21" s="43">
        <f t="shared" ref="I21:AO21" si="46">I6+19900</f>
        <v>40700</v>
      </c>
      <c r="J21" s="43">
        <f t="shared" si="46"/>
        <v>59800</v>
      </c>
      <c r="K21" s="43">
        <f t="shared" si="46"/>
        <v>36500</v>
      </c>
      <c r="L21" s="43">
        <f t="shared" si="46"/>
        <v>38700</v>
      </c>
      <c r="M21" s="43">
        <f t="shared" si="46"/>
        <v>36500</v>
      </c>
      <c r="N21" s="43">
        <f t="shared" si="46"/>
        <v>40700</v>
      </c>
      <c r="O21" s="43">
        <f t="shared" si="46"/>
        <v>42700</v>
      </c>
      <c r="P21" s="43">
        <f t="shared" si="46"/>
        <v>40700</v>
      </c>
      <c r="Q21" s="43">
        <f t="shared" si="46"/>
        <v>42700</v>
      </c>
      <c r="R21" s="43">
        <f t="shared" si="46"/>
        <v>40700</v>
      </c>
      <c r="S21" s="43">
        <f t="shared" si="46"/>
        <v>42700</v>
      </c>
      <c r="T21" s="43">
        <f t="shared" si="46"/>
        <v>40700</v>
      </c>
      <c r="U21" s="43">
        <f t="shared" si="46"/>
        <v>42700</v>
      </c>
      <c r="V21" s="43">
        <f t="shared" si="46"/>
        <v>40700</v>
      </c>
      <c r="W21" s="43">
        <f t="shared" si="46"/>
        <v>42700</v>
      </c>
      <c r="X21" s="43">
        <f t="shared" si="46"/>
        <v>40700</v>
      </c>
      <c r="Y21" s="43">
        <f t="shared" si="46"/>
        <v>42700</v>
      </c>
      <c r="Z21" s="43">
        <f t="shared" si="46"/>
        <v>40700</v>
      </c>
      <c r="AA21" s="43">
        <f t="shared" si="46"/>
        <v>42700</v>
      </c>
      <c r="AB21" s="43">
        <f t="shared" si="46"/>
        <v>40700</v>
      </c>
      <c r="AC21" s="43">
        <f t="shared" si="46"/>
        <v>42700</v>
      </c>
      <c r="AD21" s="43">
        <f t="shared" si="46"/>
        <v>36500</v>
      </c>
      <c r="AE21" s="43">
        <f t="shared" si="46"/>
        <v>38700</v>
      </c>
      <c r="AF21" s="306">
        <f t="shared" si="46"/>
        <v>36500</v>
      </c>
      <c r="AG21" s="308">
        <f t="shared" ref="AG21" si="47">AG6+19900</f>
        <v>38700</v>
      </c>
      <c r="AH21" s="181">
        <f t="shared" si="46"/>
        <v>38700</v>
      </c>
      <c r="AI21" s="43">
        <f t="shared" si="46"/>
        <v>36500</v>
      </c>
      <c r="AJ21" s="43">
        <f t="shared" si="46"/>
        <v>38700</v>
      </c>
      <c r="AK21" s="43">
        <f t="shared" si="46"/>
        <v>36500</v>
      </c>
      <c r="AL21" s="43">
        <f t="shared" si="46"/>
        <v>38700</v>
      </c>
      <c r="AM21" s="43">
        <f t="shared" si="46"/>
        <v>36500</v>
      </c>
      <c r="AN21" s="43">
        <f t="shared" si="46"/>
        <v>38700</v>
      </c>
      <c r="AO21" s="307">
        <f t="shared" si="46"/>
        <v>36500</v>
      </c>
      <c r="AP21" s="308">
        <f>AP6+17500</f>
        <v>32400</v>
      </c>
      <c r="AQ21" s="43">
        <f t="shared" ref="AQ21:BA21" si="48">AQ6+17500</f>
        <v>30400</v>
      </c>
      <c r="AR21" s="43">
        <f t="shared" si="48"/>
        <v>32400</v>
      </c>
      <c r="AS21" s="43">
        <f t="shared" si="48"/>
        <v>30400</v>
      </c>
      <c r="AT21" s="43">
        <f t="shared" si="48"/>
        <v>32400</v>
      </c>
      <c r="AU21" s="43">
        <f t="shared" si="48"/>
        <v>30400</v>
      </c>
      <c r="AV21" s="43">
        <f t="shared" si="48"/>
        <v>32400</v>
      </c>
      <c r="AW21" s="43">
        <f t="shared" si="48"/>
        <v>30400</v>
      </c>
      <c r="AX21" s="43">
        <f t="shared" si="48"/>
        <v>32400</v>
      </c>
      <c r="AY21" s="43">
        <f t="shared" si="48"/>
        <v>34100</v>
      </c>
      <c r="AZ21" s="43">
        <f t="shared" si="48"/>
        <v>36300</v>
      </c>
      <c r="BA21" s="307">
        <f t="shared" si="48"/>
        <v>29400</v>
      </c>
      <c r="BB21" s="308">
        <f>BB6+15500</f>
        <v>27400</v>
      </c>
      <c r="BC21" s="43">
        <f t="shared" ref="BC21:BP21" si="49">BC6+15500</f>
        <v>28400</v>
      </c>
      <c r="BD21" s="43">
        <f t="shared" si="49"/>
        <v>27400</v>
      </c>
      <c r="BE21" s="43">
        <f t="shared" si="49"/>
        <v>28400</v>
      </c>
      <c r="BF21" s="43">
        <f t="shared" si="49"/>
        <v>27400</v>
      </c>
      <c r="BG21" s="43">
        <f t="shared" si="49"/>
        <v>28400</v>
      </c>
      <c r="BH21" s="43">
        <f t="shared" si="49"/>
        <v>27400</v>
      </c>
      <c r="BI21" s="43">
        <f t="shared" si="49"/>
        <v>27400</v>
      </c>
      <c r="BJ21" s="43">
        <f t="shared" si="49"/>
        <v>28400</v>
      </c>
      <c r="BK21" s="43">
        <f t="shared" si="49"/>
        <v>27400</v>
      </c>
      <c r="BL21" s="43">
        <f t="shared" si="49"/>
        <v>28400</v>
      </c>
      <c r="BM21" s="43">
        <f t="shared" si="49"/>
        <v>27400</v>
      </c>
      <c r="BN21" s="43">
        <f t="shared" si="49"/>
        <v>28400</v>
      </c>
      <c r="BO21" s="43">
        <f t="shared" si="49"/>
        <v>32100</v>
      </c>
      <c r="BP21" s="307">
        <f t="shared" si="49"/>
        <v>34300</v>
      </c>
    </row>
    <row r="22" spans="1:68" s="36" customFormat="1" ht="12" customHeight="1" x14ac:dyDescent="0.2">
      <c r="A22" s="237">
        <v>2</v>
      </c>
      <c r="B22" s="34">
        <f t="shared" ref="B22:G22" si="50">B21+3000</f>
        <v>31400</v>
      </c>
      <c r="C22" s="43">
        <f t="shared" si="50"/>
        <v>30400</v>
      </c>
      <c r="D22" s="43">
        <f t="shared" si="50"/>
        <v>31400</v>
      </c>
      <c r="E22" s="43">
        <f t="shared" si="50"/>
        <v>30400</v>
      </c>
      <c r="F22" s="43">
        <f t="shared" si="50"/>
        <v>34100</v>
      </c>
      <c r="G22" s="307">
        <f t="shared" si="50"/>
        <v>31400</v>
      </c>
      <c r="H22" s="181">
        <f t="shared" ref="H22:AO22" si="51">H21+3000</f>
        <v>36800</v>
      </c>
      <c r="I22" s="43">
        <f t="shared" si="51"/>
        <v>43700</v>
      </c>
      <c r="J22" s="43">
        <f t="shared" si="51"/>
        <v>62800</v>
      </c>
      <c r="K22" s="43">
        <f t="shared" si="51"/>
        <v>39500</v>
      </c>
      <c r="L22" s="43">
        <f t="shared" si="51"/>
        <v>41700</v>
      </c>
      <c r="M22" s="43">
        <f t="shared" si="51"/>
        <v>39500</v>
      </c>
      <c r="N22" s="43">
        <f t="shared" si="51"/>
        <v>43700</v>
      </c>
      <c r="O22" s="43">
        <f t="shared" si="51"/>
        <v>45700</v>
      </c>
      <c r="P22" s="43">
        <f t="shared" si="51"/>
        <v>43700</v>
      </c>
      <c r="Q22" s="43">
        <f t="shared" si="51"/>
        <v>45700</v>
      </c>
      <c r="R22" s="43">
        <f t="shared" si="51"/>
        <v>43700</v>
      </c>
      <c r="S22" s="43">
        <f t="shared" si="51"/>
        <v>45700</v>
      </c>
      <c r="T22" s="43">
        <f t="shared" si="51"/>
        <v>43700</v>
      </c>
      <c r="U22" s="43">
        <f t="shared" si="51"/>
        <v>45700</v>
      </c>
      <c r="V22" s="43">
        <f t="shared" si="51"/>
        <v>43700</v>
      </c>
      <c r="W22" s="43">
        <f t="shared" si="51"/>
        <v>45700</v>
      </c>
      <c r="X22" s="43">
        <f t="shared" si="51"/>
        <v>43700</v>
      </c>
      <c r="Y22" s="43">
        <f t="shared" si="51"/>
        <v>45700</v>
      </c>
      <c r="Z22" s="43">
        <f t="shared" si="51"/>
        <v>43700</v>
      </c>
      <c r="AA22" s="43">
        <f t="shared" si="51"/>
        <v>45700</v>
      </c>
      <c r="AB22" s="43">
        <f t="shared" si="51"/>
        <v>43700</v>
      </c>
      <c r="AC22" s="43">
        <f t="shared" si="51"/>
        <v>45700</v>
      </c>
      <c r="AD22" s="43">
        <f t="shared" si="51"/>
        <v>39500</v>
      </c>
      <c r="AE22" s="43">
        <f t="shared" si="51"/>
        <v>41700</v>
      </c>
      <c r="AF22" s="306">
        <f t="shared" si="51"/>
        <v>39500</v>
      </c>
      <c r="AG22" s="308">
        <f t="shared" ref="AG22" si="52">AG21+3000</f>
        <v>41700</v>
      </c>
      <c r="AH22" s="181">
        <f t="shared" si="51"/>
        <v>41700</v>
      </c>
      <c r="AI22" s="43">
        <f t="shared" si="51"/>
        <v>39500</v>
      </c>
      <c r="AJ22" s="43">
        <f t="shared" si="51"/>
        <v>41700</v>
      </c>
      <c r="AK22" s="43">
        <f t="shared" si="51"/>
        <v>39500</v>
      </c>
      <c r="AL22" s="43">
        <f t="shared" si="51"/>
        <v>41700</v>
      </c>
      <c r="AM22" s="43">
        <f t="shared" si="51"/>
        <v>39500</v>
      </c>
      <c r="AN22" s="43">
        <f t="shared" si="51"/>
        <v>41700</v>
      </c>
      <c r="AO22" s="307">
        <f t="shared" si="51"/>
        <v>39500</v>
      </c>
      <c r="AP22" s="308">
        <f t="shared" ref="AP22:BA22" si="53">AP21+3000</f>
        <v>35400</v>
      </c>
      <c r="AQ22" s="43">
        <f t="shared" si="53"/>
        <v>33400</v>
      </c>
      <c r="AR22" s="43">
        <f t="shared" si="53"/>
        <v>35400</v>
      </c>
      <c r="AS22" s="43">
        <f t="shared" si="53"/>
        <v>33400</v>
      </c>
      <c r="AT22" s="43">
        <f t="shared" si="53"/>
        <v>35400</v>
      </c>
      <c r="AU22" s="43">
        <f t="shared" si="53"/>
        <v>33400</v>
      </c>
      <c r="AV22" s="43">
        <f t="shared" si="53"/>
        <v>35400</v>
      </c>
      <c r="AW22" s="43">
        <f t="shared" si="53"/>
        <v>33400</v>
      </c>
      <c r="AX22" s="43">
        <f t="shared" si="53"/>
        <v>35400</v>
      </c>
      <c r="AY22" s="43">
        <f t="shared" si="53"/>
        <v>37100</v>
      </c>
      <c r="AZ22" s="43">
        <f t="shared" si="53"/>
        <v>39300</v>
      </c>
      <c r="BA22" s="307">
        <f t="shared" si="53"/>
        <v>32400</v>
      </c>
      <c r="BB22" s="308">
        <f t="shared" ref="BB22:BP22" si="54">BB21+3000</f>
        <v>30400</v>
      </c>
      <c r="BC22" s="43">
        <f t="shared" si="54"/>
        <v>31400</v>
      </c>
      <c r="BD22" s="43">
        <f t="shared" si="54"/>
        <v>30400</v>
      </c>
      <c r="BE22" s="43">
        <f t="shared" si="54"/>
        <v>31400</v>
      </c>
      <c r="BF22" s="43">
        <f t="shared" si="54"/>
        <v>30400</v>
      </c>
      <c r="BG22" s="43">
        <f t="shared" si="54"/>
        <v>31400</v>
      </c>
      <c r="BH22" s="43">
        <f t="shared" si="54"/>
        <v>30400</v>
      </c>
      <c r="BI22" s="43">
        <f t="shared" si="54"/>
        <v>30400</v>
      </c>
      <c r="BJ22" s="43">
        <f t="shared" si="54"/>
        <v>31400</v>
      </c>
      <c r="BK22" s="43">
        <f t="shared" si="54"/>
        <v>30400</v>
      </c>
      <c r="BL22" s="43">
        <f t="shared" si="54"/>
        <v>31400</v>
      </c>
      <c r="BM22" s="43">
        <f t="shared" si="54"/>
        <v>30400</v>
      </c>
      <c r="BN22" s="43">
        <f t="shared" si="54"/>
        <v>31400</v>
      </c>
      <c r="BO22" s="43">
        <f t="shared" si="54"/>
        <v>35100</v>
      </c>
      <c r="BP22" s="307">
        <f t="shared" si="54"/>
        <v>37300</v>
      </c>
    </row>
    <row r="23" spans="1:68" s="36" customFormat="1" ht="12" customHeight="1" x14ac:dyDescent="0.2">
      <c r="A23" s="236" t="s">
        <v>180</v>
      </c>
      <c r="B23" s="34"/>
      <c r="C23" s="43"/>
      <c r="D23" s="43"/>
      <c r="E23" s="43"/>
      <c r="F23" s="43"/>
      <c r="G23" s="307"/>
      <c r="H23" s="181"/>
      <c r="I23" s="43"/>
      <c r="J23" s="43"/>
      <c r="K23" s="43"/>
      <c r="L23" s="43"/>
      <c r="M23" s="43"/>
      <c r="N23" s="43"/>
      <c r="O23" s="43"/>
      <c r="P23" s="43"/>
      <c r="Q23" s="43"/>
      <c r="R23" s="43"/>
      <c r="S23" s="43"/>
      <c r="T23" s="43"/>
      <c r="U23" s="43"/>
      <c r="V23" s="43"/>
      <c r="W23" s="43"/>
      <c r="X23" s="43"/>
      <c r="Y23" s="43"/>
      <c r="Z23" s="43"/>
      <c r="AA23" s="43"/>
      <c r="AB23" s="43"/>
      <c r="AC23" s="43"/>
      <c r="AD23" s="43"/>
      <c r="AE23" s="43"/>
      <c r="AF23" s="306"/>
      <c r="AG23" s="308"/>
      <c r="AH23" s="181"/>
      <c r="AI23" s="43"/>
      <c r="AJ23" s="43"/>
      <c r="AK23" s="43"/>
      <c r="AL23" s="43"/>
      <c r="AM23" s="43"/>
      <c r="AN23" s="43"/>
      <c r="AO23" s="307"/>
      <c r="AP23" s="308"/>
      <c r="AQ23" s="43"/>
      <c r="AR23" s="43"/>
      <c r="AS23" s="43"/>
      <c r="AT23" s="43"/>
      <c r="AU23" s="43"/>
      <c r="AV23" s="43"/>
      <c r="AW23" s="43"/>
      <c r="AX23" s="43"/>
      <c r="AY23" s="43"/>
      <c r="AZ23" s="43"/>
      <c r="BA23" s="307"/>
      <c r="BB23" s="308"/>
      <c r="BC23" s="43"/>
      <c r="BD23" s="43"/>
      <c r="BE23" s="43"/>
      <c r="BF23" s="43"/>
      <c r="BG23" s="43"/>
      <c r="BH23" s="43"/>
      <c r="BI23" s="43"/>
      <c r="BJ23" s="43"/>
      <c r="BK23" s="43"/>
      <c r="BL23" s="43"/>
      <c r="BM23" s="43"/>
      <c r="BN23" s="43"/>
      <c r="BO23" s="43"/>
      <c r="BP23" s="307"/>
    </row>
    <row r="24" spans="1:68" s="36" customFormat="1" ht="11.25" customHeight="1" x14ac:dyDescent="0.2">
      <c r="A24" s="237">
        <v>1</v>
      </c>
      <c r="B24" s="330">
        <f t="shared" ref="B24:G24" si="55">B6+22900</f>
        <v>36800</v>
      </c>
      <c r="C24" s="308">
        <f t="shared" si="55"/>
        <v>35800</v>
      </c>
      <c r="D24" s="308">
        <f t="shared" si="55"/>
        <v>36800</v>
      </c>
      <c r="E24" s="308">
        <f t="shared" si="55"/>
        <v>35800</v>
      </c>
      <c r="F24" s="308">
        <f t="shared" si="55"/>
        <v>39500</v>
      </c>
      <c r="G24" s="308">
        <f t="shared" si="55"/>
        <v>36800</v>
      </c>
      <c r="H24" s="181">
        <f t="shared" ref="H24:AF24" si="56">H6+30900</f>
        <v>44800</v>
      </c>
      <c r="I24" s="43">
        <f t="shared" si="56"/>
        <v>51700</v>
      </c>
      <c r="J24" s="43">
        <f t="shared" si="56"/>
        <v>70800</v>
      </c>
      <c r="K24" s="43">
        <f t="shared" si="56"/>
        <v>47500</v>
      </c>
      <c r="L24" s="43">
        <f t="shared" si="56"/>
        <v>49700</v>
      </c>
      <c r="M24" s="43">
        <f t="shared" si="56"/>
        <v>47500</v>
      </c>
      <c r="N24" s="43">
        <f t="shared" si="56"/>
        <v>51700</v>
      </c>
      <c r="O24" s="43">
        <f t="shared" si="56"/>
        <v>53700</v>
      </c>
      <c r="P24" s="43">
        <f t="shared" si="56"/>
        <v>51700</v>
      </c>
      <c r="Q24" s="43">
        <f t="shared" si="56"/>
        <v>53700</v>
      </c>
      <c r="R24" s="43">
        <f t="shared" si="56"/>
        <v>51700</v>
      </c>
      <c r="S24" s="43">
        <f t="shared" si="56"/>
        <v>53700</v>
      </c>
      <c r="T24" s="43">
        <f t="shared" si="56"/>
        <v>51700</v>
      </c>
      <c r="U24" s="43">
        <f t="shared" si="56"/>
        <v>53700</v>
      </c>
      <c r="V24" s="43">
        <f t="shared" si="56"/>
        <v>51700</v>
      </c>
      <c r="W24" s="43">
        <f t="shared" si="56"/>
        <v>53700</v>
      </c>
      <c r="X24" s="43">
        <f t="shared" si="56"/>
        <v>51700</v>
      </c>
      <c r="Y24" s="43">
        <f t="shared" si="56"/>
        <v>53700</v>
      </c>
      <c r="Z24" s="43">
        <f t="shared" si="56"/>
        <v>51700</v>
      </c>
      <c r="AA24" s="43">
        <f t="shared" si="56"/>
        <v>53700</v>
      </c>
      <c r="AB24" s="43">
        <f t="shared" si="56"/>
        <v>51700</v>
      </c>
      <c r="AC24" s="43">
        <f t="shared" si="56"/>
        <v>53700</v>
      </c>
      <c r="AD24" s="43">
        <f t="shared" si="56"/>
        <v>47500</v>
      </c>
      <c r="AE24" s="43">
        <f t="shared" si="56"/>
        <v>49700</v>
      </c>
      <c r="AF24" s="306">
        <f t="shared" si="56"/>
        <v>47500</v>
      </c>
      <c r="AG24" s="308">
        <f t="shared" ref="AG24:AO24" si="57">AG6+24900</f>
        <v>43700</v>
      </c>
      <c r="AH24" s="43">
        <f t="shared" si="57"/>
        <v>43700</v>
      </c>
      <c r="AI24" s="43">
        <f t="shared" si="57"/>
        <v>41500</v>
      </c>
      <c r="AJ24" s="43">
        <f t="shared" si="57"/>
        <v>43700</v>
      </c>
      <c r="AK24" s="43">
        <f t="shared" si="57"/>
        <v>41500</v>
      </c>
      <c r="AL24" s="43">
        <f t="shared" si="57"/>
        <v>43700</v>
      </c>
      <c r="AM24" s="43">
        <f t="shared" si="57"/>
        <v>41500</v>
      </c>
      <c r="AN24" s="43">
        <f t="shared" si="57"/>
        <v>43700</v>
      </c>
      <c r="AO24" s="307">
        <f t="shared" si="57"/>
        <v>41500</v>
      </c>
      <c r="AP24" s="308">
        <f t="shared" ref="AP24:BA24" si="58">AP6+24900</f>
        <v>39800</v>
      </c>
      <c r="AQ24" s="43">
        <f t="shared" si="58"/>
        <v>37800</v>
      </c>
      <c r="AR24" s="43">
        <f t="shared" si="58"/>
        <v>39800</v>
      </c>
      <c r="AS24" s="43">
        <f t="shared" si="58"/>
        <v>37800</v>
      </c>
      <c r="AT24" s="43">
        <f t="shared" si="58"/>
        <v>39800</v>
      </c>
      <c r="AU24" s="43">
        <f t="shared" si="58"/>
        <v>37800</v>
      </c>
      <c r="AV24" s="43">
        <f t="shared" si="58"/>
        <v>39800</v>
      </c>
      <c r="AW24" s="43">
        <f t="shared" si="58"/>
        <v>37800</v>
      </c>
      <c r="AX24" s="43">
        <f t="shared" si="58"/>
        <v>39800</v>
      </c>
      <c r="AY24" s="43">
        <f t="shared" si="58"/>
        <v>41500</v>
      </c>
      <c r="AZ24" s="43">
        <f t="shared" si="58"/>
        <v>43700</v>
      </c>
      <c r="BA24" s="307">
        <f t="shared" si="58"/>
        <v>36800</v>
      </c>
      <c r="BB24" s="308">
        <f>BB6+22900</f>
        <v>34800</v>
      </c>
      <c r="BC24" s="43">
        <f t="shared" ref="BC24:BP24" si="59">BC6+22900</f>
        <v>35800</v>
      </c>
      <c r="BD24" s="43">
        <f t="shared" si="59"/>
        <v>34800</v>
      </c>
      <c r="BE24" s="43">
        <f t="shared" si="59"/>
        <v>35800</v>
      </c>
      <c r="BF24" s="43">
        <f t="shared" si="59"/>
        <v>34800</v>
      </c>
      <c r="BG24" s="43">
        <f t="shared" si="59"/>
        <v>35800</v>
      </c>
      <c r="BH24" s="43">
        <f t="shared" si="59"/>
        <v>34800</v>
      </c>
      <c r="BI24" s="43">
        <f t="shared" si="59"/>
        <v>34800</v>
      </c>
      <c r="BJ24" s="43">
        <f t="shared" si="59"/>
        <v>35800</v>
      </c>
      <c r="BK24" s="43">
        <f t="shared" si="59"/>
        <v>34800</v>
      </c>
      <c r="BL24" s="43">
        <f t="shared" si="59"/>
        <v>35800</v>
      </c>
      <c r="BM24" s="43">
        <f t="shared" si="59"/>
        <v>34800</v>
      </c>
      <c r="BN24" s="43">
        <f t="shared" si="59"/>
        <v>35800</v>
      </c>
      <c r="BO24" s="43">
        <f t="shared" si="59"/>
        <v>39500</v>
      </c>
      <c r="BP24" s="307">
        <f t="shared" si="59"/>
        <v>41700</v>
      </c>
    </row>
    <row r="25" spans="1:68" s="36" customFormat="1" ht="11.25" customHeight="1" x14ac:dyDescent="0.2">
      <c r="A25" s="237">
        <v>2</v>
      </c>
      <c r="B25" s="34">
        <f t="shared" ref="B25:H25" si="60">B24+3000</f>
        <v>39800</v>
      </c>
      <c r="C25" s="43">
        <f t="shared" si="60"/>
        <v>38800</v>
      </c>
      <c r="D25" s="43">
        <f t="shared" si="60"/>
        <v>39800</v>
      </c>
      <c r="E25" s="43">
        <f t="shared" si="60"/>
        <v>38800</v>
      </c>
      <c r="F25" s="43">
        <f t="shared" si="60"/>
        <v>42500</v>
      </c>
      <c r="G25" s="307">
        <f t="shared" si="60"/>
        <v>39800</v>
      </c>
      <c r="H25" s="181">
        <f t="shared" si="60"/>
        <v>47800</v>
      </c>
      <c r="I25" s="43">
        <f t="shared" ref="I25:AO25" si="61">I24+3000</f>
        <v>54700</v>
      </c>
      <c r="J25" s="43">
        <f t="shared" si="61"/>
        <v>73800</v>
      </c>
      <c r="K25" s="43">
        <f t="shared" si="61"/>
        <v>50500</v>
      </c>
      <c r="L25" s="43">
        <f t="shared" si="61"/>
        <v>52700</v>
      </c>
      <c r="M25" s="43">
        <f t="shared" si="61"/>
        <v>50500</v>
      </c>
      <c r="N25" s="43">
        <f t="shared" si="61"/>
        <v>54700</v>
      </c>
      <c r="O25" s="43">
        <f t="shared" si="61"/>
        <v>56700</v>
      </c>
      <c r="P25" s="43">
        <f t="shared" si="61"/>
        <v>54700</v>
      </c>
      <c r="Q25" s="43">
        <f t="shared" si="61"/>
        <v>56700</v>
      </c>
      <c r="R25" s="43">
        <f t="shared" si="61"/>
        <v>54700</v>
      </c>
      <c r="S25" s="43">
        <f t="shared" si="61"/>
        <v>56700</v>
      </c>
      <c r="T25" s="43">
        <f t="shared" si="61"/>
        <v>54700</v>
      </c>
      <c r="U25" s="43">
        <f t="shared" si="61"/>
        <v>56700</v>
      </c>
      <c r="V25" s="43">
        <f t="shared" si="61"/>
        <v>54700</v>
      </c>
      <c r="W25" s="43">
        <f t="shared" si="61"/>
        <v>56700</v>
      </c>
      <c r="X25" s="43">
        <f t="shared" si="61"/>
        <v>54700</v>
      </c>
      <c r="Y25" s="43">
        <f t="shared" si="61"/>
        <v>56700</v>
      </c>
      <c r="Z25" s="43">
        <f t="shared" si="61"/>
        <v>54700</v>
      </c>
      <c r="AA25" s="43">
        <f t="shared" si="61"/>
        <v>56700</v>
      </c>
      <c r="AB25" s="43">
        <f t="shared" si="61"/>
        <v>54700</v>
      </c>
      <c r="AC25" s="43">
        <f t="shared" si="61"/>
        <v>56700</v>
      </c>
      <c r="AD25" s="43">
        <f t="shared" si="61"/>
        <v>50500</v>
      </c>
      <c r="AE25" s="43">
        <f t="shared" si="61"/>
        <v>52700</v>
      </c>
      <c r="AF25" s="306">
        <f t="shared" si="61"/>
        <v>50500</v>
      </c>
      <c r="AG25" s="308">
        <f t="shared" si="61"/>
        <v>46700</v>
      </c>
      <c r="AH25" s="43">
        <f t="shared" si="61"/>
        <v>46700</v>
      </c>
      <c r="AI25" s="43">
        <f t="shared" si="61"/>
        <v>44500</v>
      </c>
      <c r="AJ25" s="43">
        <f t="shared" si="61"/>
        <v>46700</v>
      </c>
      <c r="AK25" s="43">
        <f t="shared" si="61"/>
        <v>44500</v>
      </c>
      <c r="AL25" s="43">
        <f t="shared" si="61"/>
        <v>46700</v>
      </c>
      <c r="AM25" s="43">
        <f t="shared" si="61"/>
        <v>44500</v>
      </c>
      <c r="AN25" s="43">
        <f t="shared" si="61"/>
        <v>46700</v>
      </c>
      <c r="AO25" s="307">
        <f t="shared" si="61"/>
        <v>44500</v>
      </c>
      <c r="AP25" s="308">
        <f t="shared" ref="AP25:BA25" si="62">AP24+3000</f>
        <v>42800</v>
      </c>
      <c r="AQ25" s="43">
        <f t="shared" si="62"/>
        <v>40800</v>
      </c>
      <c r="AR25" s="43">
        <f t="shared" si="62"/>
        <v>42800</v>
      </c>
      <c r="AS25" s="43">
        <f t="shared" si="62"/>
        <v>40800</v>
      </c>
      <c r="AT25" s="43">
        <f t="shared" si="62"/>
        <v>42800</v>
      </c>
      <c r="AU25" s="43">
        <f t="shared" si="62"/>
        <v>40800</v>
      </c>
      <c r="AV25" s="43">
        <f t="shared" si="62"/>
        <v>42800</v>
      </c>
      <c r="AW25" s="43">
        <f t="shared" si="62"/>
        <v>40800</v>
      </c>
      <c r="AX25" s="43">
        <f t="shared" si="62"/>
        <v>42800</v>
      </c>
      <c r="AY25" s="43">
        <f t="shared" si="62"/>
        <v>44500</v>
      </c>
      <c r="AZ25" s="43">
        <f t="shared" si="62"/>
        <v>46700</v>
      </c>
      <c r="BA25" s="307">
        <f t="shared" si="62"/>
        <v>39800</v>
      </c>
      <c r="BB25" s="308">
        <f t="shared" ref="BB25:BP25" si="63">BB24+3000</f>
        <v>37800</v>
      </c>
      <c r="BC25" s="43">
        <f t="shared" si="63"/>
        <v>38800</v>
      </c>
      <c r="BD25" s="43">
        <f t="shared" si="63"/>
        <v>37800</v>
      </c>
      <c r="BE25" s="43">
        <f t="shared" si="63"/>
        <v>38800</v>
      </c>
      <c r="BF25" s="43">
        <f t="shared" si="63"/>
        <v>37800</v>
      </c>
      <c r="BG25" s="43">
        <f t="shared" si="63"/>
        <v>38800</v>
      </c>
      <c r="BH25" s="43">
        <f t="shared" si="63"/>
        <v>37800</v>
      </c>
      <c r="BI25" s="43">
        <f t="shared" si="63"/>
        <v>37800</v>
      </c>
      <c r="BJ25" s="43">
        <f t="shared" si="63"/>
        <v>38800</v>
      </c>
      <c r="BK25" s="43">
        <f t="shared" si="63"/>
        <v>37800</v>
      </c>
      <c r="BL25" s="43">
        <f t="shared" si="63"/>
        <v>38800</v>
      </c>
      <c r="BM25" s="43">
        <f t="shared" si="63"/>
        <v>37800</v>
      </c>
      <c r="BN25" s="43">
        <f t="shared" si="63"/>
        <v>38800</v>
      </c>
      <c r="BO25" s="43">
        <f t="shared" si="63"/>
        <v>42500</v>
      </c>
      <c r="BP25" s="307">
        <f t="shared" si="63"/>
        <v>44700</v>
      </c>
    </row>
    <row r="26" spans="1:68" s="36" customFormat="1" ht="11.25" customHeight="1" x14ac:dyDescent="0.2">
      <c r="A26" s="237">
        <v>3</v>
      </c>
      <c r="B26" s="34">
        <f t="shared" ref="B26:H26" si="64">B25+3000</f>
        <v>42800</v>
      </c>
      <c r="C26" s="43">
        <f t="shared" si="64"/>
        <v>41800</v>
      </c>
      <c r="D26" s="43">
        <f t="shared" si="64"/>
        <v>42800</v>
      </c>
      <c r="E26" s="43">
        <f t="shared" si="64"/>
        <v>41800</v>
      </c>
      <c r="F26" s="43">
        <f t="shared" si="64"/>
        <v>45500</v>
      </c>
      <c r="G26" s="307">
        <f t="shared" si="64"/>
        <v>42800</v>
      </c>
      <c r="H26" s="181">
        <f t="shared" si="64"/>
        <v>50800</v>
      </c>
      <c r="I26" s="43">
        <f t="shared" ref="I26:AO26" si="65">I25+3000</f>
        <v>57700</v>
      </c>
      <c r="J26" s="43">
        <f t="shared" si="65"/>
        <v>76800</v>
      </c>
      <c r="K26" s="43">
        <f t="shared" si="65"/>
        <v>53500</v>
      </c>
      <c r="L26" s="43">
        <f t="shared" si="65"/>
        <v>55700</v>
      </c>
      <c r="M26" s="43">
        <f t="shared" si="65"/>
        <v>53500</v>
      </c>
      <c r="N26" s="43">
        <f t="shared" si="65"/>
        <v>57700</v>
      </c>
      <c r="O26" s="43">
        <f t="shared" si="65"/>
        <v>59700</v>
      </c>
      <c r="P26" s="43">
        <f t="shared" si="65"/>
        <v>57700</v>
      </c>
      <c r="Q26" s="43">
        <f t="shared" si="65"/>
        <v>59700</v>
      </c>
      <c r="R26" s="43">
        <f t="shared" si="65"/>
        <v>57700</v>
      </c>
      <c r="S26" s="43">
        <f t="shared" si="65"/>
        <v>59700</v>
      </c>
      <c r="T26" s="43">
        <f t="shared" si="65"/>
        <v>57700</v>
      </c>
      <c r="U26" s="43">
        <f t="shared" si="65"/>
        <v>59700</v>
      </c>
      <c r="V26" s="43">
        <f t="shared" si="65"/>
        <v>57700</v>
      </c>
      <c r="W26" s="43">
        <f t="shared" si="65"/>
        <v>59700</v>
      </c>
      <c r="X26" s="43">
        <f t="shared" si="65"/>
        <v>57700</v>
      </c>
      <c r="Y26" s="43">
        <f t="shared" si="65"/>
        <v>59700</v>
      </c>
      <c r="Z26" s="43">
        <f t="shared" si="65"/>
        <v>57700</v>
      </c>
      <c r="AA26" s="43">
        <f t="shared" si="65"/>
        <v>59700</v>
      </c>
      <c r="AB26" s="43">
        <f t="shared" si="65"/>
        <v>57700</v>
      </c>
      <c r="AC26" s="43">
        <f t="shared" si="65"/>
        <v>59700</v>
      </c>
      <c r="AD26" s="43">
        <f t="shared" si="65"/>
        <v>53500</v>
      </c>
      <c r="AE26" s="43">
        <f t="shared" si="65"/>
        <v>55700</v>
      </c>
      <c r="AF26" s="306">
        <f t="shared" si="65"/>
        <v>53500</v>
      </c>
      <c r="AG26" s="308">
        <f t="shared" si="65"/>
        <v>49700</v>
      </c>
      <c r="AH26" s="43">
        <f t="shared" si="65"/>
        <v>49700</v>
      </c>
      <c r="AI26" s="43">
        <f t="shared" si="65"/>
        <v>47500</v>
      </c>
      <c r="AJ26" s="43">
        <f t="shared" si="65"/>
        <v>49700</v>
      </c>
      <c r="AK26" s="43">
        <f t="shared" si="65"/>
        <v>47500</v>
      </c>
      <c r="AL26" s="43">
        <f t="shared" si="65"/>
        <v>49700</v>
      </c>
      <c r="AM26" s="43">
        <f t="shared" si="65"/>
        <v>47500</v>
      </c>
      <c r="AN26" s="43">
        <f t="shared" si="65"/>
        <v>49700</v>
      </c>
      <c r="AO26" s="307">
        <f t="shared" si="65"/>
        <v>47500</v>
      </c>
      <c r="AP26" s="308">
        <f t="shared" ref="AP26:BA26" si="66">AP25+3000</f>
        <v>45800</v>
      </c>
      <c r="AQ26" s="43">
        <f t="shared" si="66"/>
        <v>43800</v>
      </c>
      <c r="AR26" s="43">
        <f t="shared" si="66"/>
        <v>45800</v>
      </c>
      <c r="AS26" s="43">
        <f t="shared" si="66"/>
        <v>43800</v>
      </c>
      <c r="AT26" s="43">
        <f t="shared" si="66"/>
        <v>45800</v>
      </c>
      <c r="AU26" s="43">
        <f t="shared" si="66"/>
        <v>43800</v>
      </c>
      <c r="AV26" s="43">
        <f t="shared" si="66"/>
        <v>45800</v>
      </c>
      <c r="AW26" s="43">
        <f t="shared" si="66"/>
        <v>43800</v>
      </c>
      <c r="AX26" s="43">
        <f t="shared" si="66"/>
        <v>45800</v>
      </c>
      <c r="AY26" s="43">
        <f t="shared" si="66"/>
        <v>47500</v>
      </c>
      <c r="AZ26" s="43">
        <f t="shared" si="66"/>
        <v>49700</v>
      </c>
      <c r="BA26" s="307">
        <f t="shared" si="66"/>
        <v>42800</v>
      </c>
      <c r="BB26" s="308">
        <f t="shared" ref="BB26:BP26" si="67">BB25+3000</f>
        <v>40800</v>
      </c>
      <c r="BC26" s="43">
        <f t="shared" si="67"/>
        <v>41800</v>
      </c>
      <c r="BD26" s="43">
        <f t="shared" si="67"/>
        <v>40800</v>
      </c>
      <c r="BE26" s="43">
        <f t="shared" si="67"/>
        <v>41800</v>
      </c>
      <c r="BF26" s="43">
        <f t="shared" si="67"/>
        <v>40800</v>
      </c>
      <c r="BG26" s="43">
        <f t="shared" si="67"/>
        <v>41800</v>
      </c>
      <c r="BH26" s="43">
        <f t="shared" si="67"/>
        <v>40800</v>
      </c>
      <c r="BI26" s="43">
        <f t="shared" si="67"/>
        <v>40800</v>
      </c>
      <c r="BJ26" s="43">
        <f t="shared" si="67"/>
        <v>41800</v>
      </c>
      <c r="BK26" s="43">
        <f t="shared" si="67"/>
        <v>40800</v>
      </c>
      <c r="BL26" s="43">
        <f t="shared" si="67"/>
        <v>41800</v>
      </c>
      <c r="BM26" s="43">
        <f t="shared" si="67"/>
        <v>40800</v>
      </c>
      <c r="BN26" s="43">
        <f t="shared" si="67"/>
        <v>41800</v>
      </c>
      <c r="BO26" s="43">
        <f t="shared" si="67"/>
        <v>45500</v>
      </c>
      <c r="BP26" s="307">
        <f t="shared" si="67"/>
        <v>47700</v>
      </c>
    </row>
    <row r="27" spans="1:68" s="36" customFormat="1" ht="11.25" customHeight="1" x14ac:dyDescent="0.2">
      <c r="A27" s="237">
        <v>4</v>
      </c>
      <c r="B27" s="34">
        <f t="shared" ref="B27:H27" si="68">B26+3000</f>
        <v>45800</v>
      </c>
      <c r="C27" s="43">
        <f t="shared" si="68"/>
        <v>44800</v>
      </c>
      <c r="D27" s="43">
        <f t="shared" si="68"/>
        <v>45800</v>
      </c>
      <c r="E27" s="43">
        <f t="shared" si="68"/>
        <v>44800</v>
      </c>
      <c r="F27" s="43">
        <f t="shared" si="68"/>
        <v>48500</v>
      </c>
      <c r="G27" s="307">
        <f t="shared" si="68"/>
        <v>45800</v>
      </c>
      <c r="H27" s="181">
        <f t="shared" si="68"/>
        <v>53800</v>
      </c>
      <c r="I27" s="43">
        <f t="shared" ref="I27:AO27" si="69">I26+3000</f>
        <v>60700</v>
      </c>
      <c r="J27" s="43">
        <f t="shared" si="69"/>
        <v>79800</v>
      </c>
      <c r="K27" s="43">
        <f t="shared" si="69"/>
        <v>56500</v>
      </c>
      <c r="L27" s="43">
        <f t="shared" si="69"/>
        <v>58700</v>
      </c>
      <c r="M27" s="43">
        <f t="shared" si="69"/>
        <v>56500</v>
      </c>
      <c r="N27" s="43">
        <f t="shared" si="69"/>
        <v>60700</v>
      </c>
      <c r="O27" s="43">
        <f t="shared" si="69"/>
        <v>62700</v>
      </c>
      <c r="P27" s="43">
        <f t="shared" si="69"/>
        <v>60700</v>
      </c>
      <c r="Q27" s="43">
        <f t="shared" si="69"/>
        <v>62700</v>
      </c>
      <c r="R27" s="43">
        <f t="shared" si="69"/>
        <v>60700</v>
      </c>
      <c r="S27" s="43">
        <f t="shared" si="69"/>
        <v>62700</v>
      </c>
      <c r="T27" s="43">
        <f t="shared" si="69"/>
        <v>60700</v>
      </c>
      <c r="U27" s="43">
        <f t="shared" si="69"/>
        <v>62700</v>
      </c>
      <c r="V27" s="43">
        <f t="shared" si="69"/>
        <v>60700</v>
      </c>
      <c r="W27" s="43">
        <f t="shared" si="69"/>
        <v>62700</v>
      </c>
      <c r="X27" s="43">
        <f t="shared" si="69"/>
        <v>60700</v>
      </c>
      <c r="Y27" s="43">
        <f t="shared" si="69"/>
        <v>62700</v>
      </c>
      <c r="Z27" s="43">
        <f t="shared" si="69"/>
        <v>60700</v>
      </c>
      <c r="AA27" s="43">
        <f t="shared" si="69"/>
        <v>62700</v>
      </c>
      <c r="AB27" s="43">
        <f t="shared" si="69"/>
        <v>60700</v>
      </c>
      <c r="AC27" s="43">
        <f t="shared" si="69"/>
        <v>62700</v>
      </c>
      <c r="AD27" s="43">
        <f t="shared" si="69"/>
        <v>56500</v>
      </c>
      <c r="AE27" s="43">
        <f t="shared" si="69"/>
        <v>58700</v>
      </c>
      <c r="AF27" s="306">
        <f t="shared" si="69"/>
        <v>56500</v>
      </c>
      <c r="AG27" s="308">
        <f t="shared" si="69"/>
        <v>52700</v>
      </c>
      <c r="AH27" s="43">
        <f t="shared" si="69"/>
        <v>52700</v>
      </c>
      <c r="AI27" s="43">
        <f t="shared" si="69"/>
        <v>50500</v>
      </c>
      <c r="AJ27" s="43">
        <f t="shared" si="69"/>
        <v>52700</v>
      </c>
      <c r="AK27" s="43">
        <f t="shared" si="69"/>
        <v>50500</v>
      </c>
      <c r="AL27" s="43">
        <f t="shared" si="69"/>
        <v>52700</v>
      </c>
      <c r="AM27" s="43">
        <f t="shared" si="69"/>
        <v>50500</v>
      </c>
      <c r="AN27" s="43">
        <f t="shared" si="69"/>
        <v>52700</v>
      </c>
      <c r="AO27" s="307">
        <f t="shared" si="69"/>
        <v>50500</v>
      </c>
      <c r="AP27" s="308">
        <f t="shared" ref="AP27:BA27" si="70">AP26+3000</f>
        <v>48800</v>
      </c>
      <c r="AQ27" s="43">
        <f t="shared" si="70"/>
        <v>46800</v>
      </c>
      <c r="AR27" s="43">
        <f t="shared" si="70"/>
        <v>48800</v>
      </c>
      <c r="AS27" s="43">
        <f t="shared" si="70"/>
        <v>46800</v>
      </c>
      <c r="AT27" s="43">
        <f t="shared" si="70"/>
        <v>48800</v>
      </c>
      <c r="AU27" s="43">
        <f t="shared" si="70"/>
        <v>46800</v>
      </c>
      <c r="AV27" s="43">
        <f t="shared" si="70"/>
        <v>48800</v>
      </c>
      <c r="AW27" s="43">
        <f t="shared" si="70"/>
        <v>46800</v>
      </c>
      <c r="AX27" s="43">
        <f t="shared" si="70"/>
        <v>48800</v>
      </c>
      <c r="AY27" s="43">
        <f t="shared" si="70"/>
        <v>50500</v>
      </c>
      <c r="AZ27" s="43">
        <f t="shared" si="70"/>
        <v>52700</v>
      </c>
      <c r="BA27" s="307">
        <f t="shared" si="70"/>
        <v>45800</v>
      </c>
      <c r="BB27" s="308">
        <f t="shared" ref="BB27:BP27" si="71">BB26+3000</f>
        <v>43800</v>
      </c>
      <c r="BC27" s="43">
        <f t="shared" si="71"/>
        <v>44800</v>
      </c>
      <c r="BD27" s="43">
        <f t="shared" si="71"/>
        <v>43800</v>
      </c>
      <c r="BE27" s="43">
        <f t="shared" si="71"/>
        <v>44800</v>
      </c>
      <c r="BF27" s="43">
        <f t="shared" si="71"/>
        <v>43800</v>
      </c>
      <c r="BG27" s="43">
        <f t="shared" si="71"/>
        <v>44800</v>
      </c>
      <c r="BH27" s="43">
        <f t="shared" si="71"/>
        <v>43800</v>
      </c>
      <c r="BI27" s="43">
        <f t="shared" si="71"/>
        <v>43800</v>
      </c>
      <c r="BJ27" s="43">
        <f t="shared" si="71"/>
        <v>44800</v>
      </c>
      <c r="BK27" s="43">
        <f t="shared" si="71"/>
        <v>43800</v>
      </c>
      <c r="BL27" s="43">
        <f t="shared" si="71"/>
        <v>44800</v>
      </c>
      <c r="BM27" s="43">
        <f t="shared" si="71"/>
        <v>43800</v>
      </c>
      <c r="BN27" s="43">
        <f t="shared" si="71"/>
        <v>44800</v>
      </c>
      <c r="BO27" s="43">
        <f t="shared" si="71"/>
        <v>48500</v>
      </c>
      <c r="BP27" s="307">
        <f t="shared" si="71"/>
        <v>50700</v>
      </c>
    </row>
    <row r="28" spans="1:68" s="36" customFormat="1" ht="12" customHeight="1" x14ac:dyDescent="0.2">
      <c r="A28" s="236" t="s">
        <v>181</v>
      </c>
      <c r="B28" s="34"/>
      <c r="C28" s="43"/>
      <c r="D28" s="43"/>
      <c r="E28" s="43"/>
      <c r="F28" s="43"/>
      <c r="G28" s="307"/>
      <c r="H28" s="181"/>
      <c r="I28" s="43"/>
      <c r="J28" s="43"/>
      <c r="K28" s="43"/>
      <c r="L28" s="43"/>
      <c r="M28" s="43"/>
      <c r="N28" s="43"/>
      <c r="O28" s="43"/>
      <c r="P28" s="43"/>
      <c r="Q28" s="43"/>
      <c r="R28" s="43"/>
      <c r="S28" s="43"/>
      <c r="T28" s="43"/>
      <c r="U28" s="43"/>
      <c r="V28" s="43"/>
      <c r="W28" s="43"/>
      <c r="X28" s="43"/>
      <c r="Y28" s="43"/>
      <c r="Z28" s="43"/>
      <c r="AA28" s="43"/>
      <c r="AB28" s="43"/>
      <c r="AC28" s="43"/>
      <c r="AD28" s="43"/>
      <c r="AE28" s="43"/>
      <c r="AF28" s="306"/>
      <c r="AG28" s="308"/>
      <c r="AH28" s="43"/>
      <c r="AI28" s="43"/>
      <c r="AJ28" s="43"/>
      <c r="AK28" s="43"/>
      <c r="AL28" s="43"/>
      <c r="AM28" s="43"/>
      <c r="AN28" s="43"/>
      <c r="AO28" s="307"/>
      <c r="AP28" s="308"/>
      <c r="AQ28" s="43"/>
      <c r="AR28" s="43"/>
      <c r="AS28" s="43"/>
      <c r="AT28" s="43"/>
      <c r="AU28" s="43"/>
      <c r="AV28" s="43"/>
      <c r="AW28" s="43"/>
      <c r="AX28" s="43"/>
      <c r="AY28" s="43"/>
      <c r="AZ28" s="43"/>
      <c r="BA28" s="307"/>
      <c r="BB28" s="308"/>
      <c r="BC28" s="43"/>
      <c r="BD28" s="43"/>
      <c r="BE28" s="43"/>
      <c r="BF28" s="43"/>
      <c r="BG28" s="43"/>
      <c r="BH28" s="43"/>
      <c r="BI28" s="43"/>
      <c r="BJ28" s="43"/>
      <c r="BK28" s="43"/>
      <c r="BL28" s="43"/>
      <c r="BM28" s="43"/>
      <c r="BN28" s="43"/>
      <c r="BO28" s="43"/>
      <c r="BP28" s="307"/>
    </row>
    <row r="29" spans="1:68" s="36" customFormat="1" ht="12" customHeight="1" x14ac:dyDescent="0.2">
      <c r="A29" s="237">
        <v>1</v>
      </c>
      <c r="B29" s="330">
        <f t="shared" ref="B29:G29" si="72">B6+25900</f>
        <v>39800</v>
      </c>
      <c r="C29" s="308">
        <f t="shared" si="72"/>
        <v>38800</v>
      </c>
      <c r="D29" s="308">
        <f t="shared" si="72"/>
        <v>39800</v>
      </c>
      <c r="E29" s="308">
        <f t="shared" si="72"/>
        <v>38800</v>
      </c>
      <c r="F29" s="308">
        <f t="shared" si="72"/>
        <v>42500</v>
      </c>
      <c r="G29" s="308">
        <f t="shared" si="72"/>
        <v>39800</v>
      </c>
      <c r="H29" s="181">
        <f t="shared" ref="H29:AF29" si="73">H6+32900</f>
        <v>46800</v>
      </c>
      <c r="I29" s="43">
        <f t="shared" si="73"/>
        <v>53700</v>
      </c>
      <c r="J29" s="43">
        <f t="shared" si="73"/>
        <v>72800</v>
      </c>
      <c r="K29" s="43">
        <f t="shared" si="73"/>
        <v>49500</v>
      </c>
      <c r="L29" s="43">
        <f t="shared" si="73"/>
        <v>51700</v>
      </c>
      <c r="M29" s="43">
        <f t="shared" si="73"/>
        <v>49500</v>
      </c>
      <c r="N29" s="43">
        <f t="shared" si="73"/>
        <v>53700</v>
      </c>
      <c r="O29" s="43">
        <f t="shared" si="73"/>
        <v>55700</v>
      </c>
      <c r="P29" s="43">
        <f t="shared" si="73"/>
        <v>53700</v>
      </c>
      <c r="Q29" s="43">
        <f t="shared" si="73"/>
        <v>55700</v>
      </c>
      <c r="R29" s="43">
        <f t="shared" si="73"/>
        <v>53700</v>
      </c>
      <c r="S29" s="43">
        <f t="shared" si="73"/>
        <v>55700</v>
      </c>
      <c r="T29" s="43">
        <f t="shared" si="73"/>
        <v>53700</v>
      </c>
      <c r="U29" s="43">
        <f t="shared" si="73"/>
        <v>55700</v>
      </c>
      <c r="V29" s="43">
        <f t="shared" si="73"/>
        <v>53700</v>
      </c>
      <c r="W29" s="43">
        <f t="shared" si="73"/>
        <v>55700</v>
      </c>
      <c r="X29" s="43">
        <f t="shared" si="73"/>
        <v>53700</v>
      </c>
      <c r="Y29" s="43">
        <f t="shared" si="73"/>
        <v>55700</v>
      </c>
      <c r="Z29" s="43">
        <f t="shared" si="73"/>
        <v>53700</v>
      </c>
      <c r="AA29" s="43">
        <f t="shared" si="73"/>
        <v>55700</v>
      </c>
      <c r="AB29" s="43">
        <f t="shared" si="73"/>
        <v>53700</v>
      </c>
      <c r="AC29" s="43">
        <f t="shared" si="73"/>
        <v>55700</v>
      </c>
      <c r="AD29" s="43">
        <f t="shared" si="73"/>
        <v>49500</v>
      </c>
      <c r="AE29" s="43">
        <f t="shared" si="73"/>
        <v>51700</v>
      </c>
      <c r="AF29" s="306">
        <f t="shared" si="73"/>
        <v>49500</v>
      </c>
      <c r="AG29" s="308">
        <f t="shared" ref="AG29:AO29" si="74">AG6+28900</f>
        <v>47700</v>
      </c>
      <c r="AH29" s="43">
        <f t="shared" si="74"/>
        <v>47700</v>
      </c>
      <c r="AI29" s="43">
        <f t="shared" si="74"/>
        <v>45500</v>
      </c>
      <c r="AJ29" s="43">
        <f t="shared" si="74"/>
        <v>47700</v>
      </c>
      <c r="AK29" s="43">
        <f t="shared" si="74"/>
        <v>45500</v>
      </c>
      <c r="AL29" s="43">
        <f t="shared" si="74"/>
        <v>47700</v>
      </c>
      <c r="AM29" s="43">
        <f t="shared" si="74"/>
        <v>45500</v>
      </c>
      <c r="AN29" s="43">
        <f t="shared" si="74"/>
        <v>47700</v>
      </c>
      <c r="AO29" s="307">
        <f t="shared" si="74"/>
        <v>45500</v>
      </c>
      <c r="AP29" s="308">
        <f>AP6+26900</f>
        <v>41800</v>
      </c>
      <c r="AQ29" s="43">
        <f t="shared" ref="AQ29:BA29" si="75">AQ6+26900</f>
        <v>39800</v>
      </c>
      <c r="AR29" s="43">
        <f t="shared" si="75"/>
        <v>41800</v>
      </c>
      <c r="AS29" s="43">
        <f t="shared" si="75"/>
        <v>39800</v>
      </c>
      <c r="AT29" s="43">
        <f t="shared" si="75"/>
        <v>41800</v>
      </c>
      <c r="AU29" s="43">
        <f t="shared" si="75"/>
        <v>39800</v>
      </c>
      <c r="AV29" s="43">
        <f t="shared" si="75"/>
        <v>41800</v>
      </c>
      <c r="AW29" s="43">
        <f t="shared" si="75"/>
        <v>39800</v>
      </c>
      <c r="AX29" s="43">
        <f t="shared" si="75"/>
        <v>41800</v>
      </c>
      <c r="AY29" s="43">
        <f t="shared" si="75"/>
        <v>43500</v>
      </c>
      <c r="AZ29" s="43">
        <f t="shared" si="75"/>
        <v>45700</v>
      </c>
      <c r="BA29" s="307">
        <f t="shared" si="75"/>
        <v>38800</v>
      </c>
      <c r="BB29" s="308">
        <f>BB6+25900</f>
        <v>37800</v>
      </c>
      <c r="BC29" s="43">
        <f t="shared" ref="BC29:BP29" si="76">BC6+25900</f>
        <v>38800</v>
      </c>
      <c r="BD29" s="43">
        <f t="shared" si="76"/>
        <v>37800</v>
      </c>
      <c r="BE29" s="43">
        <f t="shared" si="76"/>
        <v>38800</v>
      </c>
      <c r="BF29" s="43">
        <f t="shared" si="76"/>
        <v>37800</v>
      </c>
      <c r="BG29" s="43">
        <f t="shared" si="76"/>
        <v>38800</v>
      </c>
      <c r="BH29" s="43">
        <f t="shared" si="76"/>
        <v>37800</v>
      </c>
      <c r="BI29" s="43">
        <f t="shared" si="76"/>
        <v>37800</v>
      </c>
      <c r="BJ29" s="43">
        <f t="shared" si="76"/>
        <v>38800</v>
      </c>
      <c r="BK29" s="43">
        <f t="shared" si="76"/>
        <v>37800</v>
      </c>
      <c r="BL29" s="43">
        <f t="shared" si="76"/>
        <v>38800</v>
      </c>
      <c r="BM29" s="43">
        <f t="shared" si="76"/>
        <v>37800</v>
      </c>
      <c r="BN29" s="43">
        <f t="shared" si="76"/>
        <v>38800</v>
      </c>
      <c r="BO29" s="43">
        <f t="shared" si="76"/>
        <v>42500</v>
      </c>
      <c r="BP29" s="307">
        <f t="shared" si="76"/>
        <v>44700</v>
      </c>
    </row>
    <row r="30" spans="1:68" s="36" customFormat="1" ht="12" customHeight="1" x14ac:dyDescent="0.2">
      <c r="A30" s="237">
        <v>2</v>
      </c>
      <c r="B30" s="34">
        <f t="shared" ref="B30:H30" si="77">B29+3000</f>
        <v>42800</v>
      </c>
      <c r="C30" s="43">
        <f t="shared" si="77"/>
        <v>41800</v>
      </c>
      <c r="D30" s="43">
        <f t="shared" si="77"/>
        <v>42800</v>
      </c>
      <c r="E30" s="43">
        <f t="shared" si="77"/>
        <v>41800</v>
      </c>
      <c r="F30" s="43">
        <f t="shared" si="77"/>
        <v>45500</v>
      </c>
      <c r="G30" s="307">
        <f t="shared" si="77"/>
        <v>42800</v>
      </c>
      <c r="H30" s="181">
        <f t="shared" si="77"/>
        <v>49800</v>
      </c>
      <c r="I30" s="43">
        <f t="shared" ref="I30:AO30" si="78">I29+3000</f>
        <v>56700</v>
      </c>
      <c r="J30" s="43">
        <f t="shared" si="78"/>
        <v>75800</v>
      </c>
      <c r="K30" s="43">
        <f t="shared" si="78"/>
        <v>52500</v>
      </c>
      <c r="L30" s="43">
        <f t="shared" si="78"/>
        <v>54700</v>
      </c>
      <c r="M30" s="43">
        <f t="shared" si="78"/>
        <v>52500</v>
      </c>
      <c r="N30" s="43">
        <f t="shared" si="78"/>
        <v>56700</v>
      </c>
      <c r="O30" s="43">
        <f t="shared" si="78"/>
        <v>58700</v>
      </c>
      <c r="P30" s="43">
        <f t="shared" si="78"/>
        <v>56700</v>
      </c>
      <c r="Q30" s="43">
        <f t="shared" si="78"/>
        <v>58700</v>
      </c>
      <c r="R30" s="43">
        <f t="shared" si="78"/>
        <v>56700</v>
      </c>
      <c r="S30" s="43">
        <f t="shared" si="78"/>
        <v>58700</v>
      </c>
      <c r="T30" s="43">
        <f t="shared" si="78"/>
        <v>56700</v>
      </c>
      <c r="U30" s="43">
        <f t="shared" si="78"/>
        <v>58700</v>
      </c>
      <c r="V30" s="43">
        <f t="shared" si="78"/>
        <v>56700</v>
      </c>
      <c r="W30" s="43">
        <f t="shared" si="78"/>
        <v>58700</v>
      </c>
      <c r="X30" s="43">
        <f t="shared" si="78"/>
        <v>56700</v>
      </c>
      <c r="Y30" s="43">
        <f t="shared" si="78"/>
        <v>58700</v>
      </c>
      <c r="Z30" s="43">
        <f t="shared" si="78"/>
        <v>56700</v>
      </c>
      <c r="AA30" s="43">
        <f t="shared" si="78"/>
        <v>58700</v>
      </c>
      <c r="AB30" s="43">
        <f t="shared" si="78"/>
        <v>56700</v>
      </c>
      <c r="AC30" s="43">
        <f t="shared" si="78"/>
        <v>58700</v>
      </c>
      <c r="AD30" s="43">
        <f t="shared" si="78"/>
        <v>52500</v>
      </c>
      <c r="AE30" s="43">
        <f t="shared" si="78"/>
        <v>54700</v>
      </c>
      <c r="AF30" s="306">
        <f t="shared" si="78"/>
        <v>52500</v>
      </c>
      <c r="AG30" s="308">
        <f t="shared" si="78"/>
        <v>50700</v>
      </c>
      <c r="AH30" s="43">
        <f t="shared" si="78"/>
        <v>50700</v>
      </c>
      <c r="AI30" s="43">
        <f t="shared" si="78"/>
        <v>48500</v>
      </c>
      <c r="AJ30" s="43">
        <f t="shared" si="78"/>
        <v>50700</v>
      </c>
      <c r="AK30" s="43">
        <f t="shared" si="78"/>
        <v>48500</v>
      </c>
      <c r="AL30" s="43">
        <f t="shared" si="78"/>
        <v>50700</v>
      </c>
      <c r="AM30" s="43">
        <f t="shared" si="78"/>
        <v>48500</v>
      </c>
      <c r="AN30" s="43">
        <f t="shared" si="78"/>
        <v>50700</v>
      </c>
      <c r="AO30" s="307">
        <f t="shared" si="78"/>
        <v>48500</v>
      </c>
      <c r="AP30" s="308">
        <f t="shared" ref="AP30:BA30" si="79">AP29+3000</f>
        <v>44800</v>
      </c>
      <c r="AQ30" s="43">
        <f t="shared" si="79"/>
        <v>42800</v>
      </c>
      <c r="AR30" s="43">
        <f t="shared" si="79"/>
        <v>44800</v>
      </c>
      <c r="AS30" s="43">
        <f t="shared" si="79"/>
        <v>42800</v>
      </c>
      <c r="AT30" s="43">
        <f t="shared" si="79"/>
        <v>44800</v>
      </c>
      <c r="AU30" s="43">
        <f t="shared" si="79"/>
        <v>42800</v>
      </c>
      <c r="AV30" s="43">
        <f t="shared" si="79"/>
        <v>44800</v>
      </c>
      <c r="AW30" s="43">
        <f t="shared" si="79"/>
        <v>42800</v>
      </c>
      <c r="AX30" s="43">
        <f t="shared" si="79"/>
        <v>44800</v>
      </c>
      <c r="AY30" s="43">
        <f t="shared" si="79"/>
        <v>46500</v>
      </c>
      <c r="AZ30" s="43">
        <f t="shared" si="79"/>
        <v>48700</v>
      </c>
      <c r="BA30" s="307">
        <f t="shared" si="79"/>
        <v>41800</v>
      </c>
      <c r="BB30" s="308">
        <f t="shared" ref="BB30:BP30" si="80">BB29+3000</f>
        <v>40800</v>
      </c>
      <c r="BC30" s="43">
        <f t="shared" si="80"/>
        <v>41800</v>
      </c>
      <c r="BD30" s="43">
        <f t="shared" si="80"/>
        <v>40800</v>
      </c>
      <c r="BE30" s="43">
        <f t="shared" si="80"/>
        <v>41800</v>
      </c>
      <c r="BF30" s="43">
        <f t="shared" si="80"/>
        <v>40800</v>
      </c>
      <c r="BG30" s="43">
        <f t="shared" si="80"/>
        <v>41800</v>
      </c>
      <c r="BH30" s="43">
        <f t="shared" si="80"/>
        <v>40800</v>
      </c>
      <c r="BI30" s="43">
        <f t="shared" si="80"/>
        <v>40800</v>
      </c>
      <c r="BJ30" s="43">
        <f t="shared" si="80"/>
        <v>41800</v>
      </c>
      <c r="BK30" s="43">
        <f t="shared" si="80"/>
        <v>40800</v>
      </c>
      <c r="BL30" s="43">
        <f t="shared" si="80"/>
        <v>41800</v>
      </c>
      <c r="BM30" s="43">
        <f t="shared" si="80"/>
        <v>40800</v>
      </c>
      <c r="BN30" s="43">
        <f t="shared" si="80"/>
        <v>41800</v>
      </c>
      <c r="BO30" s="43">
        <f t="shared" si="80"/>
        <v>45500</v>
      </c>
      <c r="BP30" s="307">
        <f t="shared" si="80"/>
        <v>47700</v>
      </c>
    </row>
    <row r="31" spans="1:68" s="36" customFormat="1" ht="12" customHeight="1" x14ac:dyDescent="0.2">
      <c r="A31" s="237">
        <v>3</v>
      </c>
      <c r="B31" s="34">
        <f t="shared" ref="B31:H31" si="81">B30+3000</f>
        <v>45800</v>
      </c>
      <c r="C31" s="43">
        <f t="shared" si="81"/>
        <v>44800</v>
      </c>
      <c r="D31" s="43">
        <f t="shared" si="81"/>
        <v>45800</v>
      </c>
      <c r="E31" s="43">
        <f t="shared" si="81"/>
        <v>44800</v>
      </c>
      <c r="F31" s="43">
        <f t="shared" si="81"/>
        <v>48500</v>
      </c>
      <c r="G31" s="307">
        <f t="shared" si="81"/>
        <v>45800</v>
      </c>
      <c r="H31" s="181">
        <f t="shared" si="81"/>
        <v>52800</v>
      </c>
      <c r="I31" s="43">
        <f t="shared" ref="I31:AO31" si="82">I30+3000</f>
        <v>59700</v>
      </c>
      <c r="J31" s="43">
        <f t="shared" si="82"/>
        <v>78800</v>
      </c>
      <c r="K31" s="43">
        <f t="shared" si="82"/>
        <v>55500</v>
      </c>
      <c r="L31" s="43">
        <f t="shared" si="82"/>
        <v>57700</v>
      </c>
      <c r="M31" s="43">
        <f t="shared" si="82"/>
        <v>55500</v>
      </c>
      <c r="N31" s="43">
        <f t="shared" si="82"/>
        <v>59700</v>
      </c>
      <c r="O31" s="43">
        <f t="shared" si="82"/>
        <v>61700</v>
      </c>
      <c r="P31" s="43">
        <f t="shared" si="82"/>
        <v>59700</v>
      </c>
      <c r="Q31" s="43">
        <f t="shared" si="82"/>
        <v>61700</v>
      </c>
      <c r="R31" s="43">
        <f t="shared" si="82"/>
        <v>59700</v>
      </c>
      <c r="S31" s="43">
        <f t="shared" si="82"/>
        <v>61700</v>
      </c>
      <c r="T31" s="43">
        <f t="shared" si="82"/>
        <v>59700</v>
      </c>
      <c r="U31" s="43">
        <f t="shared" si="82"/>
        <v>61700</v>
      </c>
      <c r="V31" s="43">
        <f t="shared" si="82"/>
        <v>59700</v>
      </c>
      <c r="W31" s="43">
        <f t="shared" si="82"/>
        <v>61700</v>
      </c>
      <c r="X31" s="43">
        <f t="shared" si="82"/>
        <v>59700</v>
      </c>
      <c r="Y31" s="43">
        <f t="shared" si="82"/>
        <v>61700</v>
      </c>
      <c r="Z31" s="43">
        <f t="shared" si="82"/>
        <v>59700</v>
      </c>
      <c r="AA31" s="43">
        <f t="shared" si="82"/>
        <v>61700</v>
      </c>
      <c r="AB31" s="43">
        <f t="shared" si="82"/>
        <v>59700</v>
      </c>
      <c r="AC31" s="43">
        <f t="shared" si="82"/>
        <v>61700</v>
      </c>
      <c r="AD31" s="43">
        <f t="shared" si="82"/>
        <v>55500</v>
      </c>
      <c r="AE31" s="43">
        <f t="shared" si="82"/>
        <v>57700</v>
      </c>
      <c r="AF31" s="306">
        <f t="shared" si="82"/>
        <v>55500</v>
      </c>
      <c r="AG31" s="308">
        <f t="shared" si="82"/>
        <v>53700</v>
      </c>
      <c r="AH31" s="43">
        <f t="shared" si="82"/>
        <v>53700</v>
      </c>
      <c r="AI31" s="43">
        <f t="shared" si="82"/>
        <v>51500</v>
      </c>
      <c r="AJ31" s="43">
        <f t="shared" si="82"/>
        <v>53700</v>
      </c>
      <c r="AK31" s="43">
        <f t="shared" si="82"/>
        <v>51500</v>
      </c>
      <c r="AL31" s="43">
        <f t="shared" si="82"/>
        <v>53700</v>
      </c>
      <c r="AM31" s="43">
        <f t="shared" si="82"/>
        <v>51500</v>
      </c>
      <c r="AN31" s="43">
        <f t="shared" si="82"/>
        <v>53700</v>
      </c>
      <c r="AO31" s="307">
        <f t="shared" si="82"/>
        <v>51500</v>
      </c>
      <c r="AP31" s="308">
        <f t="shared" ref="AP31:BA31" si="83">AP30+3000</f>
        <v>47800</v>
      </c>
      <c r="AQ31" s="43">
        <f t="shared" si="83"/>
        <v>45800</v>
      </c>
      <c r="AR31" s="43">
        <f t="shared" si="83"/>
        <v>47800</v>
      </c>
      <c r="AS31" s="43">
        <f t="shared" si="83"/>
        <v>45800</v>
      </c>
      <c r="AT31" s="43">
        <f t="shared" si="83"/>
        <v>47800</v>
      </c>
      <c r="AU31" s="43">
        <f t="shared" si="83"/>
        <v>45800</v>
      </c>
      <c r="AV31" s="43">
        <f t="shared" si="83"/>
        <v>47800</v>
      </c>
      <c r="AW31" s="43">
        <f t="shared" si="83"/>
        <v>45800</v>
      </c>
      <c r="AX31" s="43">
        <f t="shared" si="83"/>
        <v>47800</v>
      </c>
      <c r="AY31" s="43">
        <f t="shared" si="83"/>
        <v>49500</v>
      </c>
      <c r="AZ31" s="43">
        <f t="shared" si="83"/>
        <v>51700</v>
      </c>
      <c r="BA31" s="307">
        <f t="shared" si="83"/>
        <v>44800</v>
      </c>
      <c r="BB31" s="308">
        <f t="shared" ref="BB31:BP31" si="84">BB30+3000</f>
        <v>43800</v>
      </c>
      <c r="BC31" s="43">
        <f t="shared" si="84"/>
        <v>44800</v>
      </c>
      <c r="BD31" s="43">
        <f t="shared" si="84"/>
        <v>43800</v>
      </c>
      <c r="BE31" s="43">
        <f t="shared" si="84"/>
        <v>44800</v>
      </c>
      <c r="BF31" s="43">
        <f t="shared" si="84"/>
        <v>43800</v>
      </c>
      <c r="BG31" s="43">
        <f t="shared" si="84"/>
        <v>44800</v>
      </c>
      <c r="BH31" s="43">
        <f t="shared" si="84"/>
        <v>43800</v>
      </c>
      <c r="BI31" s="43">
        <f t="shared" si="84"/>
        <v>43800</v>
      </c>
      <c r="BJ31" s="43">
        <f t="shared" si="84"/>
        <v>44800</v>
      </c>
      <c r="BK31" s="43">
        <f t="shared" si="84"/>
        <v>43800</v>
      </c>
      <c r="BL31" s="43">
        <f t="shared" si="84"/>
        <v>44800</v>
      </c>
      <c r="BM31" s="43">
        <f t="shared" si="84"/>
        <v>43800</v>
      </c>
      <c r="BN31" s="43">
        <f t="shared" si="84"/>
        <v>44800</v>
      </c>
      <c r="BO31" s="43">
        <f t="shared" si="84"/>
        <v>48500</v>
      </c>
      <c r="BP31" s="307">
        <f t="shared" si="84"/>
        <v>50700</v>
      </c>
    </row>
    <row r="32" spans="1:68" s="36" customFormat="1" ht="12" customHeight="1" x14ac:dyDescent="0.2">
      <c r="A32" s="237">
        <v>4</v>
      </c>
      <c r="B32" s="34">
        <f t="shared" ref="B32:H32" si="85">B31+3000</f>
        <v>48800</v>
      </c>
      <c r="C32" s="43">
        <f t="shared" si="85"/>
        <v>47800</v>
      </c>
      <c r="D32" s="43">
        <f t="shared" si="85"/>
        <v>48800</v>
      </c>
      <c r="E32" s="43">
        <f t="shared" si="85"/>
        <v>47800</v>
      </c>
      <c r="F32" s="43">
        <f t="shared" si="85"/>
        <v>51500</v>
      </c>
      <c r="G32" s="307">
        <f t="shared" si="85"/>
        <v>48800</v>
      </c>
      <c r="H32" s="181">
        <f t="shared" si="85"/>
        <v>55800</v>
      </c>
      <c r="I32" s="43">
        <f t="shared" ref="I32:AO32" si="86">I31+3000</f>
        <v>62700</v>
      </c>
      <c r="J32" s="43">
        <f t="shared" si="86"/>
        <v>81800</v>
      </c>
      <c r="K32" s="43">
        <f t="shared" si="86"/>
        <v>58500</v>
      </c>
      <c r="L32" s="43">
        <f t="shared" si="86"/>
        <v>60700</v>
      </c>
      <c r="M32" s="43">
        <f t="shared" si="86"/>
        <v>58500</v>
      </c>
      <c r="N32" s="43">
        <f t="shared" si="86"/>
        <v>62700</v>
      </c>
      <c r="O32" s="43">
        <f t="shared" si="86"/>
        <v>64700</v>
      </c>
      <c r="P32" s="43">
        <f t="shared" si="86"/>
        <v>62700</v>
      </c>
      <c r="Q32" s="43">
        <f t="shared" si="86"/>
        <v>64700</v>
      </c>
      <c r="R32" s="43">
        <f t="shared" si="86"/>
        <v>62700</v>
      </c>
      <c r="S32" s="43">
        <f t="shared" si="86"/>
        <v>64700</v>
      </c>
      <c r="T32" s="43">
        <f t="shared" si="86"/>
        <v>62700</v>
      </c>
      <c r="U32" s="43">
        <f t="shared" si="86"/>
        <v>64700</v>
      </c>
      <c r="V32" s="43">
        <f t="shared" si="86"/>
        <v>62700</v>
      </c>
      <c r="W32" s="43">
        <f t="shared" si="86"/>
        <v>64700</v>
      </c>
      <c r="X32" s="43">
        <f t="shared" si="86"/>
        <v>62700</v>
      </c>
      <c r="Y32" s="43">
        <f t="shared" si="86"/>
        <v>64700</v>
      </c>
      <c r="Z32" s="43">
        <f t="shared" si="86"/>
        <v>62700</v>
      </c>
      <c r="AA32" s="43">
        <f t="shared" si="86"/>
        <v>64700</v>
      </c>
      <c r="AB32" s="43">
        <f t="shared" si="86"/>
        <v>62700</v>
      </c>
      <c r="AC32" s="43">
        <f t="shared" si="86"/>
        <v>64700</v>
      </c>
      <c r="AD32" s="43">
        <f t="shared" si="86"/>
        <v>58500</v>
      </c>
      <c r="AE32" s="43">
        <f t="shared" si="86"/>
        <v>60700</v>
      </c>
      <c r="AF32" s="306">
        <f t="shared" si="86"/>
        <v>58500</v>
      </c>
      <c r="AG32" s="308">
        <f t="shared" si="86"/>
        <v>56700</v>
      </c>
      <c r="AH32" s="43">
        <f t="shared" si="86"/>
        <v>56700</v>
      </c>
      <c r="AI32" s="43">
        <f t="shared" si="86"/>
        <v>54500</v>
      </c>
      <c r="AJ32" s="43">
        <f t="shared" si="86"/>
        <v>56700</v>
      </c>
      <c r="AK32" s="43">
        <f t="shared" si="86"/>
        <v>54500</v>
      </c>
      <c r="AL32" s="43">
        <f t="shared" si="86"/>
        <v>56700</v>
      </c>
      <c r="AM32" s="43">
        <f t="shared" si="86"/>
        <v>54500</v>
      </c>
      <c r="AN32" s="43">
        <f t="shared" si="86"/>
        <v>56700</v>
      </c>
      <c r="AO32" s="307">
        <f t="shared" si="86"/>
        <v>54500</v>
      </c>
      <c r="AP32" s="308">
        <f t="shared" ref="AP32:BA32" si="87">AP31+3000</f>
        <v>50800</v>
      </c>
      <c r="AQ32" s="43">
        <f t="shared" si="87"/>
        <v>48800</v>
      </c>
      <c r="AR32" s="43">
        <f t="shared" si="87"/>
        <v>50800</v>
      </c>
      <c r="AS32" s="43">
        <f t="shared" si="87"/>
        <v>48800</v>
      </c>
      <c r="AT32" s="43">
        <f t="shared" si="87"/>
        <v>50800</v>
      </c>
      <c r="AU32" s="43">
        <f t="shared" si="87"/>
        <v>48800</v>
      </c>
      <c r="AV32" s="43">
        <f t="shared" si="87"/>
        <v>50800</v>
      </c>
      <c r="AW32" s="43">
        <f t="shared" si="87"/>
        <v>48800</v>
      </c>
      <c r="AX32" s="43">
        <f t="shared" si="87"/>
        <v>50800</v>
      </c>
      <c r="AY32" s="43">
        <f t="shared" si="87"/>
        <v>52500</v>
      </c>
      <c r="AZ32" s="43">
        <f t="shared" si="87"/>
        <v>54700</v>
      </c>
      <c r="BA32" s="307">
        <f t="shared" si="87"/>
        <v>47800</v>
      </c>
      <c r="BB32" s="308">
        <f t="shared" ref="BB32:BP32" si="88">BB31+3000</f>
        <v>46800</v>
      </c>
      <c r="BC32" s="43">
        <f t="shared" si="88"/>
        <v>47800</v>
      </c>
      <c r="BD32" s="43">
        <f t="shared" si="88"/>
        <v>46800</v>
      </c>
      <c r="BE32" s="43">
        <f t="shared" si="88"/>
        <v>47800</v>
      </c>
      <c r="BF32" s="43">
        <f t="shared" si="88"/>
        <v>46800</v>
      </c>
      <c r="BG32" s="43">
        <f t="shared" si="88"/>
        <v>47800</v>
      </c>
      <c r="BH32" s="43">
        <f t="shared" si="88"/>
        <v>46800</v>
      </c>
      <c r="BI32" s="43">
        <f t="shared" si="88"/>
        <v>46800</v>
      </c>
      <c r="BJ32" s="43">
        <f t="shared" si="88"/>
        <v>47800</v>
      </c>
      <c r="BK32" s="43">
        <f t="shared" si="88"/>
        <v>46800</v>
      </c>
      <c r="BL32" s="43">
        <f t="shared" si="88"/>
        <v>47800</v>
      </c>
      <c r="BM32" s="43">
        <f t="shared" si="88"/>
        <v>46800</v>
      </c>
      <c r="BN32" s="43">
        <f t="shared" si="88"/>
        <v>47800</v>
      </c>
      <c r="BO32" s="43">
        <f t="shared" si="88"/>
        <v>51500</v>
      </c>
      <c r="BP32" s="307">
        <f t="shared" si="88"/>
        <v>53700</v>
      </c>
    </row>
    <row r="33" spans="1:68" s="36" customFormat="1" ht="12" customHeight="1" x14ac:dyDescent="0.2">
      <c r="A33" s="236" t="s">
        <v>182</v>
      </c>
      <c r="B33" s="34"/>
      <c r="C33" s="43"/>
      <c r="D33" s="43"/>
      <c r="E33" s="43"/>
      <c r="F33" s="43"/>
      <c r="G33" s="307"/>
      <c r="H33" s="181"/>
      <c r="I33" s="43"/>
      <c r="J33" s="43"/>
      <c r="K33" s="43"/>
      <c r="L33" s="43"/>
      <c r="M33" s="43"/>
      <c r="N33" s="43"/>
      <c r="O33" s="43"/>
      <c r="P33" s="43"/>
      <c r="Q33" s="43"/>
      <c r="R33" s="43"/>
      <c r="S33" s="43"/>
      <c r="T33" s="43"/>
      <c r="U33" s="43"/>
      <c r="V33" s="43"/>
      <c r="W33" s="43"/>
      <c r="X33" s="43"/>
      <c r="Y33" s="43"/>
      <c r="Z33" s="43"/>
      <c r="AA33" s="43"/>
      <c r="AB33" s="43"/>
      <c r="AC33" s="43"/>
      <c r="AD33" s="43"/>
      <c r="AE33" s="43"/>
      <c r="AF33" s="306"/>
      <c r="AG33" s="308"/>
      <c r="AH33" s="43"/>
      <c r="AI33" s="43"/>
      <c r="AJ33" s="43"/>
      <c r="AK33" s="43"/>
      <c r="AL33" s="43"/>
      <c r="AM33" s="43"/>
      <c r="AN33" s="43"/>
      <c r="AO33" s="307"/>
      <c r="AP33" s="308"/>
      <c r="AQ33" s="43"/>
      <c r="AR33" s="43"/>
      <c r="AS33" s="43"/>
      <c r="AT33" s="43"/>
      <c r="AU33" s="43"/>
      <c r="AV33" s="43"/>
      <c r="AW33" s="43"/>
      <c r="AX33" s="43"/>
      <c r="AY33" s="43"/>
      <c r="AZ33" s="43"/>
      <c r="BA33" s="307"/>
      <c r="BB33" s="308"/>
      <c r="BC33" s="43"/>
      <c r="BD33" s="43"/>
      <c r="BE33" s="43"/>
      <c r="BF33" s="43"/>
      <c r="BG33" s="43"/>
      <c r="BH33" s="43"/>
      <c r="BI33" s="43"/>
      <c r="BJ33" s="43"/>
      <c r="BK33" s="43"/>
      <c r="BL33" s="43"/>
      <c r="BM33" s="43"/>
      <c r="BN33" s="43"/>
      <c r="BO33" s="43"/>
      <c r="BP33" s="307"/>
    </row>
    <row r="34" spans="1:68" s="36" customFormat="1" ht="12" customHeight="1" x14ac:dyDescent="0.2">
      <c r="A34" s="237">
        <v>1</v>
      </c>
      <c r="B34" s="330">
        <f t="shared" ref="B34:G34" si="89">B6+35900</f>
        <v>49800</v>
      </c>
      <c r="C34" s="308">
        <f t="shared" si="89"/>
        <v>48800</v>
      </c>
      <c r="D34" s="308">
        <f t="shared" si="89"/>
        <v>49800</v>
      </c>
      <c r="E34" s="308">
        <f t="shared" si="89"/>
        <v>48800</v>
      </c>
      <c r="F34" s="308">
        <f t="shared" si="89"/>
        <v>52500</v>
      </c>
      <c r="G34" s="308">
        <f t="shared" si="89"/>
        <v>49800</v>
      </c>
      <c r="H34" s="181">
        <f t="shared" ref="H34:AF34" si="90">H6+55000</f>
        <v>68900</v>
      </c>
      <c r="I34" s="43">
        <f t="shared" si="90"/>
        <v>75800</v>
      </c>
      <c r="J34" s="43">
        <f t="shared" si="90"/>
        <v>94900</v>
      </c>
      <c r="K34" s="43">
        <f t="shared" si="90"/>
        <v>71600</v>
      </c>
      <c r="L34" s="43">
        <f t="shared" si="90"/>
        <v>73800</v>
      </c>
      <c r="M34" s="43">
        <f t="shared" si="90"/>
        <v>71600</v>
      </c>
      <c r="N34" s="43">
        <f t="shared" si="90"/>
        <v>75800</v>
      </c>
      <c r="O34" s="43">
        <f t="shared" si="90"/>
        <v>77800</v>
      </c>
      <c r="P34" s="43">
        <f t="shared" si="90"/>
        <v>75800</v>
      </c>
      <c r="Q34" s="43">
        <f t="shared" si="90"/>
        <v>77800</v>
      </c>
      <c r="R34" s="43">
        <f t="shared" si="90"/>
        <v>75800</v>
      </c>
      <c r="S34" s="43">
        <f t="shared" si="90"/>
        <v>77800</v>
      </c>
      <c r="T34" s="43">
        <f t="shared" si="90"/>
        <v>75800</v>
      </c>
      <c r="U34" s="43">
        <f t="shared" si="90"/>
        <v>77800</v>
      </c>
      <c r="V34" s="43">
        <f t="shared" si="90"/>
        <v>75800</v>
      </c>
      <c r="W34" s="43">
        <f t="shared" si="90"/>
        <v>77800</v>
      </c>
      <c r="X34" s="43">
        <f t="shared" si="90"/>
        <v>75800</v>
      </c>
      <c r="Y34" s="43">
        <f t="shared" si="90"/>
        <v>77800</v>
      </c>
      <c r="Z34" s="43">
        <f t="shared" si="90"/>
        <v>75800</v>
      </c>
      <c r="AA34" s="43">
        <f t="shared" si="90"/>
        <v>77800</v>
      </c>
      <c r="AB34" s="43">
        <f t="shared" si="90"/>
        <v>75800</v>
      </c>
      <c r="AC34" s="43">
        <f t="shared" si="90"/>
        <v>77800</v>
      </c>
      <c r="AD34" s="43">
        <f t="shared" si="90"/>
        <v>71600</v>
      </c>
      <c r="AE34" s="43">
        <f t="shared" si="90"/>
        <v>73800</v>
      </c>
      <c r="AF34" s="306">
        <f t="shared" si="90"/>
        <v>71600</v>
      </c>
      <c r="AG34" s="308">
        <f t="shared" ref="AG34:AO34" si="91">AG6+35900</f>
        <v>54700</v>
      </c>
      <c r="AH34" s="43">
        <f t="shared" si="91"/>
        <v>54700</v>
      </c>
      <c r="AI34" s="43">
        <f t="shared" si="91"/>
        <v>52500</v>
      </c>
      <c r="AJ34" s="43">
        <f t="shared" si="91"/>
        <v>54700</v>
      </c>
      <c r="AK34" s="43">
        <f t="shared" si="91"/>
        <v>52500</v>
      </c>
      <c r="AL34" s="43">
        <f t="shared" si="91"/>
        <v>54700</v>
      </c>
      <c r="AM34" s="43">
        <f t="shared" si="91"/>
        <v>52500</v>
      </c>
      <c r="AN34" s="43">
        <f t="shared" si="91"/>
        <v>54700</v>
      </c>
      <c r="AO34" s="307">
        <f t="shared" si="91"/>
        <v>52500</v>
      </c>
      <c r="AP34" s="308">
        <f>AP6+35900</f>
        <v>50800</v>
      </c>
      <c r="AQ34" s="43">
        <f t="shared" ref="AQ34:BA34" si="92">AQ6+35900</f>
        <v>48800</v>
      </c>
      <c r="AR34" s="43">
        <f t="shared" si="92"/>
        <v>50800</v>
      </c>
      <c r="AS34" s="43">
        <f t="shared" si="92"/>
        <v>48800</v>
      </c>
      <c r="AT34" s="43">
        <f t="shared" si="92"/>
        <v>50800</v>
      </c>
      <c r="AU34" s="43">
        <f t="shared" si="92"/>
        <v>48800</v>
      </c>
      <c r="AV34" s="43">
        <f t="shared" si="92"/>
        <v>50800</v>
      </c>
      <c r="AW34" s="43">
        <f t="shared" si="92"/>
        <v>48800</v>
      </c>
      <c r="AX34" s="43">
        <f t="shared" si="92"/>
        <v>50800</v>
      </c>
      <c r="AY34" s="43">
        <f t="shared" si="92"/>
        <v>52500</v>
      </c>
      <c r="AZ34" s="43">
        <f t="shared" si="92"/>
        <v>54700</v>
      </c>
      <c r="BA34" s="307">
        <f t="shared" si="92"/>
        <v>47800</v>
      </c>
      <c r="BB34" s="308">
        <f>BB6+30900</f>
        <v>42800</v>
      </c>
      <c r="BC34" s="43">
        <f t="shared" ref="BC34:BP34" si="93">BC6+30900</f>
        <v>43800</v>
      </c>
      <c r="BD34" s="43">
        <f t="shared" si="93"/>
        <v>42800</v>
      </c>
      <c r="BE34" s="43">
        <f t="shared" si="93"/>
        <v>43800</v>
      </c>
      <c r="BF34" s="43">
        <f t="shared" si="93"/>
        <v>42800</v>
      </c>
      <c r="BG34" s="43">
        <f t="shared" si="93"/>
        <v>43800</v>
      </c>
      <c r="BH34" s="43">
        <f t="shared" si="93"/>
        <v>42800</v>
      </c>
      <c r="BI34" s="43">
        <f t="shared" si="93"/>
        <v>42800</v>
      </c>
      <c r="BJ34" s="43">
        <f t="shared" si="93"/>
        <v>43800</v>
      </c>
      <c r="BK34" s="43">
        <f t="shared" si="93"/>
        <v>42800</v>
      </c>
      <c r="BL34" s="43">
        <f t="shared" si="93"/>
        <v>43800</v>
      </c>
      <c r="BM34" s="43">
        <f t="shared" si="93"/>
        <v>42800</v>
      </c>
      <c r="BN34" s="43">
        <f t="shared" si="93"/>
        <v>43800</v>
      </c>
      <c r="BO34" s="43">
        <f t="shared" si="93"/>
        <v>47500</v>
      </c>
      <c r="BP34" s="307">
        <f t="shared" si="93"/>
        <v>49700</v>
      </c>
    </row>
    <row r="35" spans="1:68" s="36" customFormat="1" ht="12" customHeight="1" x14ac:dyDescent="0.2">
      <c r="A35" s="237">
        <v>2</v>
      </c>
      <c r="B35" s="34">
        <f t="shared" ref="B35:H35" si="94">B34+3000</f>
        <v>52800</v>
      </c>
      <c r="C35" s="43">
        <f t="shared" si="94"/>
        <v>51800</v>
      </c>
      <c r="D35" s="43">
        <f t="shared" si="94"/>
        <v>52800</v>
      </c>
      <c r="E35" s="43">
        <f t="shared" si="94"/>
        <v>51800</v>
      </c>
      <c r="F35" s="43">
        <f t="shared" si="94"/>
        <v>55500</v>
      </c>
      <c r="G35" s="307">
        <f t="shared" si="94"/>
        <v>52800</v>
      </c>
      <c r="H35" s="181">
        <f t="shared" si="94"/>
        <v>71900</v>
      </c>
      <c r="I35" s="43">
        <f t="shared" ref="I35:AO35" si="95">I34+3000</f>
        <v>78800</v>
      </c>
      <c r="J35" s="43">
        <f t="shared" si="95"/>
        <v>97900</v>
      </c>
      <c r="K35" s="43">
        <f t="shared" si="95"/>
        <v>74600</v>
      </c>
      <c r="L35" s="43">
        <f t="shared" si="95"/>
        <v>76800</v>
      </c>
      <c r="M35" s="43">
        <f t="shared" si="95"/>
        <v>74600</v>
      </c>
      <c r="N35" s="43">
        <f t="shared" si="95"/>
        <v>78800</v>
      </c>
      <c r="O35" s="43">
        <f t="shared" si="95"/>
        <v>80800</v>
      </c>
      <c r="P35" s="43">
        <f t="shared" si="95"/>
        <v>78800</v>
      </c>
      <c r="Q35" s="43">
        <f t="shared" si="95"/>
        <v>80800</v>
      </c>
      <c r="R35" s="43">
        <f t="shared" si="95"/>
        <v>78800</v>
      </c>
      <c r="S35" s="43">
        <f t="shared" si="95"/>
        <v>80800</v>
      </c>
      <c r="T35" s="43">
        <f t="shared" si="95"/>
        <v>78800</v>
      </c>
      <c r="U35" s="43">
        <f t="shared" si="95"/>
        <v>80800</v>
      </c>
      <c r="V35" s="43">
        <f t="shared" si="95"/>
        <v>78800</v>
      </c>
      <c r="W35" s="43">
        <f t="shared" si="95"/>
        <v>80800</v>
      </c>
      <c r="X35" s="43">
        <f t="shared" si="95"/>
        <v>78800</v>
      </c>
      <c r="Y35" s="43">
        <f t="shared" si="95"/>
        <v>80800</v>
      </c>
      <c r="Z35" s="43">
        <f t="shared" si="95"/>
        <v>78800</v>
      </c>
      <c r="AA35" s="43">
        <f t="shared" si="95"/>
        <v>80800</v>
      </c>
      <c r="AB35" s="43">
        <f t="shared" si="95"/>
        <v>78800</v>
      </c>
      <c r="AC35" s="43">
        <f t="shared" si="95"/>
        <v>80800</v>
      </c>
      <c r="AD35" s="43">
        <f t="shared" si="95"/>
        <v>74600</v>
      </c>
      <c r="AE35" s="43">
        <f t="shared" si="95"/>
        <v>76800</v>
      </c>
      <c r="AF35" s="306">
        <f t="shared" si="95"/>
        <v>74600</v>
      </c>
      <c r="AG35" s="308">
        <f t="shared" si="95"/>
        <v>57700</v>
      </c>
      <c r="AH35" s="43">
        <f t="shared" si="95"/>
        <v>57700</v>
      </c>
      <c r="AI35" s="43">
        <f t="shared" si="95"/>
        <v>55500</v>
      </c>
      <c r="AJ35" s="43">
        <f t="shared" si="95"/>
        <v>57700</v>
      </c>
      <c r="AK35" s="43">
        <f t="shared" si="95"/>
        <v>55500</v>
      </c>
      <c r="AL35" s="43">
        <f t="shared" si="95"/>
        <v>57700</v>
      </c>
      <c r="AM35" s="43">
        <f t="shared" si="95"/>
        <v>55500</v>
      </c>
      <c r="AN35" s="43">
        <f t="shared" si="95"/>
        <v>57700</v>
      </c>
      <c r="AO35" s="307">
        <f t="shared" si="95"/>
        <v>55500</v>
      </c>
      <c r="AP35" s="308">
        <f t="shared" ref="AP35:BA35" si="96">AP34+3000</f>
        <v>53800</v>
      </c>
      <c r="AQ35" s="43">
        <f t="shared" si="96"/>
        <v>51800</v>
      </c>
      <c r="AR35" s="43">
        <f t="shared" si="96"/>
        <v>53800</v>
      </c>
      <c r="AS35" s="43">
        <f t="shared" si="96"/>
        <v>51800</v>
      </c>
      <c r="AT35" s="43">
        <f t="shared" si="96"/>
        <v>53800</v>
      </c>
      <c r="AU35" s="43">
        <f t="shared" si="96"/>
        <v>51800</v>
      </c>
      <c r="AV35" s="43">
        <f t="shared" si="96"/>
        <v>53800</v>
      </c>
      <c r="AW35" s="43">
        <f t="shared" si="96"/>
        <v>51800</v>
      </c>
      <c r="AX35" s="43">
        <f t="shared" si="96"/>
        <v>53800</v>
      </c>
      <c r="AY35" s="43">
        <f t="shared" si="96"/>
        <v>55500</v>
      </c>
      <c r="AZ35" s="43">
        <f t="shared" si="96"/>
        <v>57700</v>
      </c>
      <c r="BA35" s="307">
        <f t="shared" si="96"/>
        <v>50800</v>
      </c>
      <c r="BB35" s="308">
        <f t="shared" ref="BB35:BP35" si="97">BB34+3000</f>
        <v>45800</v>
      </c>
      <c r="BC35" s="43">
        <f t="shared" si="97"/>
        <v>46800</v>
      </c>
      <c r="BD35" s="43">
        <f t="shared" si="97"/>
        <v>45800</v>
      </c>
      <c r="BE35" s="43">
        <f t="shared" si="97"/>
        <v>46800</v>
      </c>
      <c r="BF35" s="43">
        <f t="shared" si="97"/>
        <v>45800</v>
      </c>
      <c r="BG35" s="43">
        <f t="shared" si="97"/>
        <v>46800</v>
      </c>
      <c r="BH35" s="43">
        <f t="shared" si="97"/>
        <v>45800</v>
      </c>
      <c r="BI35" s="43">
        <f t="shared" si="97"/>
        <v>45800</v>
      </c>
      <c r="BJ35" s="43">
        <f t="shared" si="97"/>
        <v>46800</v>
      </c>
      <c r="BK35" s="43">
        <f t="shared" si="97"/>
        <v>45800</v>
      </c>
      <c r="BL35" s="43">
        <f t="shared" si="97"/>
        <v>46800</v>
      </c>
      <c r="BM35" s="43">
        <f t="shared" si="97"/>
        <v>45800</v>
      </c>
      <c r="BN35" s="43">
        <f t="shared" si="97"/>
        <v>46800</v>
      </c>
      <c r="BO35" s="43">
        <f t="shared" si="97"/>
        <v>50500</v>
      </c>
      <c r="BP35" s="307">
        <f t="shared" si="97"/>
        <v>52700</v>
      </c>
    </row>
    <row r="36" spans="1:68" s="36" customFormat="1" ht="12" customHeight="1" x14ac:dyDescent="0.2">
      <c r="A36" s="237">
        <v>3</v>
      </c>
      <c r="B36" s="34">
        <f t="shared" ref="B36:H36" si="98">B35+3000</f>
        <v>55800</v>
      </c>
      <c r="C36" s="43">
        <f t="shared" si="98"/>
        <v>54800</v>
      </c>
      <c r="D36" s="43">
        <f t="shared" si="98"/>
        <v>55800</v>
      </c>
      <c r="E36" s="43">
        <f t="shared" si="98"/>
        <v>54800</v>
      </c>
      <c r="F36" s="43">
        <f t="shared" si="98"/>
        <v>58500</v>
      </c>
      <c r="G36" s="307">
        <f t="shared" si="98"/>
        <v>55800</v>
      </c>
      <c r="H36" s="181">
        <f t="shared" si="98"/>
        <v>74900</v>
      </c>
      <c r="I36" s="43">
        <f t="shared" ref="I36:AO36" si="99">I35+3000</f>
        <v>81800</v>
      </c>
      <c r="J36" s="43">
        <f t="shared" si="99"/>
        <v>100900</v>
      </c>
      <c r="K36" s="43">
        <f t="shared" si="99"/>
        <v>77600</v>
      </c>
      <c r="L36" s="43">
        <f t="shared" si="99"/>
        <v>79800</v>
      </c>
      <c r="M36" s="43">
        <f t="shared" si="99"/>
        <v>77600</v>
      </c>
      <c r="N36" s="43">
        <f t="shared" si="99"/>
        <v>81800</v>
      </c>
      <c r="O36" s="43">
        <f t="shared" si="99"/>
        <v>83800</v>
      </c>
      <c r="P36" s="43">
        <f t="shared" si="99"/>
        <v>81800</v>
      </c>
      <c r="Q36" s="43">
        <f t="shared" si="99"/>
        <v>83800</v>
      </c>
      <c r="R36" s="43">
        <f t="shared" si="99"/>
        <v>81800</v>
      </c>
      <c r="S36" s="43">
        <f t="shared" si="99"/>
        <v>83800</v>
      </c>
      <c r="T36" s="43">
        <f t="shared" si="99"/>
        <v>81800</v>
      </c>
      <c r="U36" s="43">
        <f t="shared" si="99"/>
        <v>83800</v>
      </c>
      <c r="V36" s="43">
        <f t="shared" si="99"/>
        <v>81800</v>
      </c>
      <c r="W36" s="43">
        <f t="shared" si="99"/>
        <v>83800</v>
      </c>
      <c r="X36" s="43">
        <f t="shared" si="99"/>
        <v>81800</v>
      </c>
      <c r="Y36" s="43">
        <f t="shared" si="99"/>
        <v>83800</v>
      </c>
      <c r="Z36" s="43">
        <f t="shared" si="99"/>
        <v>81800</v>
      </c>
      <c r="AA36" s="43">
        <f t="shared" si="99"/>
        <v>83800</v>
      </c>
      <c r="AB36" s="43">
        <f t="shared" si="99"/>
        <v>81800</v>
      </c>
      <c r="AC36" s="43">
        <f t="shared" si="99"/>
        <v>83800</v>
      </c>
      <c r="AD36" s="43">
        <f t="shared" si="99"/>
        <v>77600</v>
      </c>
      <c r="AE36" s="43">
        <f t="shared" si="99"/>
        <v>79800</v>
      </c>
      <c r="AF36" s="306">
        <f t="shared" si="99"/>
        <v>77600</v>
      </c>
      <c r="AG36" s="308">
        <f t="shared" si="99"/>
        <v>60700</v>
      </c>
      <c r="AH36" s="43">
        <f t="shared" si="99"/>
        <v>60700</v>
      </c>
      <c r="AI36" s="43">
        <f t="shared" si="99"/>
        <v>58500</v>
      </c>
      <c r="AJ36" s="43">
        <f t="shared" si="99"/>
        <v>60700</v>
      </c>
      <c r="AK36" s="43">
        <f t="shared" si="99"/>
        <v>58500</v>
      </c>
      <c r="AL36" s="43">
        <f t="shared" si="99"/>
        <v>60700</v>
      </c>
      <c r="AM36" s="43">
        <f t="shared" si="99"/>
        <v>58500</v>
      </c>
      <c r="AN36" s="43">
        <f t="shared" si="99"/>
        <v>60700</v>
      </c>
      <c r="AO36" s="307">
        <f t="shared" si="99"/>
        <v>58500</v>
      </c>
      <c r="AP36" s="308">
        <f t="shared" ref="AP36:BA36" si="100">AP35+3000</f>
        <v>56800</v>
      </c>
      <c r="AQ36" s="43">
        <f t="shared" si="100"/>
        <v>54800</v>
      </c>
      <c r="AR36" s="43">
        <f t="shared" si="100"/>
        <v>56800</v>
      </c>
      <c r="AS36" s="43">
        <f t="shared" si="100"/>
        <v>54800</v>
      </c>
      <c r="AT36" s="43">
        <f t="shared" si="100"/>
        <v>56800</v>
      </c>
      <c r="AU36" s="43">
        <f t="shared" si="100"/>
        <v>54800</v>
      </c>
      <c r="AV36" s="43">
        <f t="shared" si="100"/>
        <v>56800</v>
      </c>
      <c r="AW36" s="43">
        <f t="shared" si="100"/>
        <v>54800</v>
      </c>
      <c r="AX36" s="43">
        <f t="shared" si="100"/>
        <v>56800</v>
      </c>
      <c r="AY36" s="43">
        <f t="shared" si="100"/>
        <v>58500</v>
      </c>
      <c r="AZ36" s="43">
        <f t="shared" si="100"/>
        <v>60700</v>
      </c>
      <c r="BA36" s="307">
        <f t="shared" si="100"/>
        <v>53800</v>
      </c>
      <c r="BB36" s="308">
        <f t="shared" ref="BB36:BP36" si="101">BB35+3000</f>
        <v>48800</v>
      </c>
      <c r="BC36" s="43">
        <f t="shared" si="101"/>
        <v>49800</v>
      </c>
      <c r="BD36" s="43">
        <f t="shared" si="101"/>
        <v>48800</v>
      </c>
      <c r="BE36" s="43">
        <f t="shared" si="101"/>
        <v>49800</v>
      </c>
      <c r="BF36" s="43">
        <f t="shared" si="101"/>
        <v>48800</v>
      </c>
      <c r="BG36" s="43">
        <f t="shared" si="101"/>
        <v>49800</v>
      </c>
      <c r="BH36" s="43">
        <f t="shared" si="101"/>
        <v>48800</v>
      </c>
      <c r="BI36" s="43">
        <f t="shared" si="101"/>
        <v>48800</v>
      </c>
      <c r="BJ36" s="43">
        <f t="shared" si="101"/>
        <v>49800</v>
      </c>
      <c r="BK36" s="43">
        <f t="shared" si="101"/>
        <v>48800</v>
      </c>
      <c r="BL36" s="43">
        <f t="shared" si="101"/>
        <v>49800</v>
      </c>
      <c r="BM36" s="43">
        <f t="shared" si="101"/>
        <v>48800</v>
      </c>
      <c r="BN36" s="43">
        <f t="shared" si="101"/>
        <v>49800</v>
      </c>
      <c r="BO36" s="43">
        <f t="shared" si="101"/>
        <v>53500</v>
      </c>
      <c r="BP36" s="307">
        <f t="shared" si="101"/>
        <v>55700</v>
      </c>
    </row>
    <row r="37" spans="1:68" s="36" customFormat="1" ht="12" customHeight="1" x14ac:dyDescent="0.2">
      <c r="A37" s="237">
        <v>4</v>
      </c>
      <c r="B37" s="34">
        <f t="shared" ref="B37:H37" si="102">B36+3000</f>
        <v>58800</v>
      </c>
      <c r="C37" s="43">
        <f t="shared" si="102"/>
        <v>57800</v>
      </c>
      <c r="D37" s="43">
        <f t="shared" si="102"/>
        <v>58800</v>
      </c>
      <c r="E37" s="43">
        <f t="shared" si="102"/>
        <v>57800</v>
      </c>
      <c r="F37" s="43">
        <f t="shared" si="102"/>
        <v>61500</v>
      </c>
      <c r="G37" s="307">
        <f t="shared" si="102"/>
        <v>58800</v>
      </c>
      <c r="H37" s="181">
        <f t="shared" si="102"/>
        <v>77900</v>
      </c>
      <c r="I37" s="43">
        <f t="shared" ref="I37:AO37" si="103">I36+3000</f>
        <v>84800</v>
      </c>
      <c r="J37" s="43">
        <f t="shared" si="103"/>
        <v>103900</v>
      </c>
      <c r="K37" s="43">
        <f t="shared" si="103"/>
        <v>80600</v>
      </c>
      <c r="L37" s="43">
        <f t="shared" si="103"/>
        <v>82800</v>
      </c>
      <c r="M37" s="43">
        <f t="shared" si="103"/>
        <v>80600</v>
      </c>
      <c r="N37" s="43">
        <f t="shared" si="103"/>
        <v>84800</v>
      </c>
      <c r="O37" s="43">
        <f t="shared" si="103"/>
        <v>86800</v>
      </c>
      <c r="P37" s="43">
        <f t="shared" si="103"/>
        <v>84800</v>
      </c>
      <c r="Q37" s="43">
        <f t="shared" si="103"/>
        <v>86800</v>
      </c>
      <c r="R37" s="43">
        <f t="shared" si="103"/>
        <v>84800</v>
      </c>
      <c r="S37" s="43">
        <f t="shared" si="103"/>
        <v>86800</v>
      </c>
      <c r="T37" s="43">
        <f t="shared" si="103"/>
        <v>84800</v>
      </c>
      <c r="U37" s="43">
        <f t="shared" si="103"/>
        <v>86800</v>
      </c>
      <c r="V37" s="43">
        <f t="shared" si="103"/>
        <v>84800</v>
      </c>
      <c r="W37" s="43">
        <f t="shared" si="103"/>
        <v>86800</v>
      </c>
      <c r="X37" s="43">
        <f t="shared" si="103"/>
        <v>84800</v>
      </c>
      <c r="Y37" s="43">
        <f t="shared" si="103"/>
        <v>86800</v>
      </c>
      <c r="Z37" s="43">
        <f t="shared" si="103"/>
        <v>84800</v>
      </c>
      <c r="AA37" s="43">
        <f t="shared" si="103"/>
        <v>86800</v>
      </c>
      <c r="AB37" s="43">
        <f t="shared" si="103"/>
        <v>84800</v>
      </c>
      <c r="AC37" s="43">
        <f t="shared" si="103"/>
        <v>86800</v>
      </c>
      <c r="AD37" s="43">
        <f t="shared" si="103"/>
        <v>80600</v>
      </c>
      <c r="AE37" s="43">
        <f t="shared" si="103"/>
        <v>82800</v>
      </c>
      <c r="AF37" s="306">
        <f t="shared" si="103"/>
        <v>80600</v>
      </c>
      <c r="AG37" s="308">
        <f t="shared" si="103"/>
        <v>63700</v>
      </c>
      <c r="AH37" s="43">
        <f t="shared" si="103"/>
        <v>63700</v>
      </c>
      <c r="AI37" s="43">
        <f t="shared" si="103"/>
        <v>61500</v>
      </c>
      <c r="AJ37" s="43">
        <f t="shared" si="103"/>
        <v>63700</v>
      </c>
      <c r="AK37" s="43">
        <f t="shared" si="103"/>
        <v>61500</v>
      </c>
      <c r="AL37" s="43">
        <f t="shared" si="103"/>
        <v>63700</v>
      </c>
      <c r="AM37" s="43">
        <f t="shared" si="103"/>
        <v>61500</v>
      </c>
      <c r="AN37" s="43">
        <f t="shared" si="103"/>
        <v>63700</v>
      </c>
      <c r="AO37" s="307">
        <f t="shared" si="103"/>
        <v>61500</v>
      </c>
      <c r="AP37" s="308">
        <f t="shared" ref="AP37:BA37" si="104">AP36+3000</f>
        <v>59800</v>
      </c>
      <c r="AQ37" s="43">
        <f t="shared" si="104"/>
        <v>57800</v>
      </c>
      <c r="AR37" s="43">
        <f t="shared" si="104"/>
        <v>59800</v>
      </c>
      <c r="AS37" s="43">
        <f t="shared" si="104"/>
        <v>57800</v>
      </c>
      <c r="AT37" s="43">
        <f t="shared" si="104"/>
        <v>59800</v>
      </c>
      <c r="AU37" s="43">
        <f t="shared" si="104"/>
        <v>57800</v>
      </c>
      <c r="AV37" s="43">
        <f t="shared" si="104"/>
        <v>59800</v>
      </c>
      <c r="AW37" s="43">
        <f t="shared" si="104"/>
        <v>57800</v>
      </c>
      <c r="AX37" s="43">
        <f t="shared" si="104"/>
        <v>59800</v>
      </c>
      <c r="AY37" s="43">
        <f t="shared" si="104"/>
        <v>61500</v>
      </c>
      <c r="AZ37" s="43">
        <f t="shared" si="104"/>
        <v>63700</v>
      </c>
      <c r="BA37" s="307">
        <f t="shared" si="104"/>
        <v>56800</v>
      </c>
      <c r="BB37" s="308">
        <f t="shared" ref="BB37:BP37" si="105">BB36+3000</f>
        <v>51800</v>
      </c>
      <c r="BC37" s="43">
        <f t="shared" si="105"/>
        <v>52800</v>
      </c>
      <c r="BD37" s="43">
        <f t="shared" si="105"/>
        <v>51800</v>
      </c>
      <c r="BE37" s="43">
        <f t="shared" si="105"/>
        <v>52800</v>
      </c>
      <c r="BF37" s="43">
        <f t="shared" si="105"/>
        <v>51800</v>
      </c>
      <c r="BG37" s="43">
        <f t="shared" si="105"/>
        <v>52800</v>
      </c>
      <c r="BH37" s="43">
        <f t="shared" si="105"/>
        <v>51800</v>
      </c>
      <c r="BI37" s="43">
        <f t="shared" si="105"/>
        <v>51800</v>
      </c>
      <c r="BJ37" s="43">
        <f t="shared" si="105"/>
        <v>52800</v>
      </c>
      <c r="BK37" s="43">
        <f t="shared" si="105"/>
        <v>51800</v>
      </c>
      <c r="BL37" s="43">
        <f t="shared" si="105"/>
        <v>52800</v>
      </c>
      <c r="BM37" s="43">
        <f t="shared" si="105"/>
        <v>51800</v>
      </c>
      <c r="BN37" s="43">
        <f t="shared" si="105"/>
        <v>52800</v>
      </c>
      <c r="BO37" s="43">
        <f t="shared" si="105"/>
        <v>56500</v>
      </c>
      <c r="BP37" s="307">
        <f t="shared" si="105"/>
        <v>58700</v>
      </c>
    </row>
    <row r="38" spans="1:68" s="36" customFormat="1" ht="12" customHeight="1" x14ac:dyDescent="0.2">
      <c r="A38" s="237">
        <v>5</v>
      </c>
      <c r="B38" s="34">
        <f t="shared" ref="B38:H38" si="106">B37+3000</f>
        <v>61800</v>
      </c>
      <c r="C38" s="43">
        <f t="shared" si="106"/>
        <v>60800</v>
      </c>
      <c r="D38" s="43">
        <f t="shared" si="106"/>
        <v>61800</v>
      </c>
      <c r="E38" s="43">
        <f t="shared" si="106"/>
        <v>60800</v>
      </c>
      <c r="F38" s="43">
        <f t="shared" si="106"/>
        <v>64500</v>
      </c>
      <c r="G38" s="307">
        <f t="shared" si="106"/>
        <v>61800</v>
      </c>
      <c r="H38" s="181">
        <f t="shared" si="106"/>
        <v>80900</v>
      </c>
      <c r="I38" s="43">
        <f t="shared" ref="I38:AO38" si="107">I37+3000</f>
        <v>87800</v>
      </c>
      <c r="J38" s="43">
        <f t="shared" si="107"/>
        <v>106900</v>
      </c>
      <c r="K38" s="43">
        <f t="shared" si="107"/>
        <v>83600</v>
      </c>
      <c r="L38" s="43">
        <f t="shared" si="107"/>
        <v>85800</v>
      </c>
      <c r="M38" s="43">
        <f t="shared" si="107"/>
        <v>83600</v>
      </c>
      <c r="N38" s="43">
        <f t="shared" si="107"/>
        <v>87800</v>
      </c>
      <c r="O38" s="43">
        <f t="shared" si="107"/>
        <v>89800</v>
      </c>
      <c r="P38" s="43">
        <f t="shared" si="107"/>
        <v>87800</v>
      </c>
      <c r="Q38" s="43">
        <f t="shared" si="107"/>
        <v>89800</v>
      </c>
      <c r="R38" s="43">
        <f t="shared" si="107"/>
        <v>87800</v>
      </c>
      <c r="S38" s="43">
        <f t="shared" si="107"/>
        <v>89800</v>
      </c>
      <c r="T38" s="43">
        <f t="shared" si="107"/>
        <v>87800</v>
      </c>
      <c r="U38" s="43">
        <f t="shared" si="107"/>
        <v>89800</v>
      </c>
      <c r="V38" s="43">
        <f t="shared" si="107"/>
        <v>87800</v>
      </c>
      <c r="W38" s="43">
        <f t="shared" si="107"/>
        <v>89800</v>
      </c>
      <c r="X38" s="43">
        <f t="shared" si="107"/>
        <v>87800</v>
      </c>
      <c r="Y38" s="43">
        <f t="shared" si="107"/>
        <v>89800</v>
      </c>
      <c r="Z38" s="43">
        <f t="shared" si="107"/>
        <v>87800</v>
      </c>
      <c r="AA38" s="43">
        <f t="shared" si="107"/>
        <v>89800</v>
      </c>
      <c r="AB38" s="43">
        <f t="shared" si="107"/>
        <v>87800</v>
      </c>
      <c r="AC38" s="43">
        <f t="shared" si="107"/>
        <v>89800</v>
      </c>
      <c r="AD38" s="43">
        <f t="shared" si="107"/>
        <v>83600</v>
      </c>
      <c r="AE38" s="43">
        <f t="shared" si="107"/>
        <v>85800</v>
      </c>
      <c r="AF38" s="306">
        <f t="shared" si="107"/>
        <v>83600</v>
      </c>
      <c r="AG38" s="308">
        <f t="shared" si="107"/>
        <v>66700</v>
      </c>
      <c r="AH38" s="43">
        <f t="shared" si="107"/>
        <v>66700</v>
      </c>
      <c r="AI38" s="43">
        <f t="shared" si="107"/>
        <v>64500</v>
      </c>
      <c r="AJ38" s="43">
        <f t="shared" si="107"/>
        <v>66700</v>
      </c>
      <c r="AK38" s="43">
        <f t="shared" si="107"/>
        <v>64500</v>
      </c>
      <c r="AL38" s="43">
        <f t="shared" si="107"/>
        <v>66700</v>
      </c>
      <c r="AM38" s="43">
        <f t="shared" si="107"/>
        <v>64500</v>
      </c>
      <c r="AN38" s="43">
        <f t="shared" si="107"/>
        <v>66700</v>
      </c>
      <c r="AO38" s="307">
        <f t="shared" si="107"/>
        <v>64500</v>
      </c>
      <c r="AP38" s="308">
        <f t="shared" ref="AP38:BA38" si="108">AP37+3000</f>
        <v>62800</v>
      </c>
      <c r="AQ38" s="43">
        <f t="shared" si="108"/>
        <v>60800</v>
      </c>
      <c r="AR38" s="43">
        <f t="shared" si="108"/>
        <v>62800</v>
      </c>
      <c r="AS38" s="43">
        <f t="shared" si="108"/>
        <v>60800</v>
      </c>
      <c r="AT38" s="43">
        <f t="shared" si="108"/>
        <v>62800</v>
      </c>
      <c r="AU38" s="43">
        <f t="shared" si="108"/>
        <v>60800</v>
      </c>
      <c r="AV38" s="43">
        <f t="shared" si="108"/>
        <v>62800</v>
      </c>
      <c r="AW38" s="43">
        <f t="shared" si="108"/>
        <v>60800</v>
      </c>
      <c r="AX38" s="43">
        <f t="shared" si="108"/>
        <v>62800</v>
      </c>
      <c r="AY38" s="43">
        <f t="shared" si="108"/>
        <v>64500</v>
      </c>
      <c r="AZ38" s="43">
        <f t="shared" si="108"/>
        <v>66700</v>
      </c>
      <c r="BA38" s="307">
        <f t="shared" si="108"/>
        <v>59800</v>
      </c>
      <c r="BB38" s="308">
        <f t="shared" ref="BB38:BP38" si="109">BB37+3000</f>
        <v>54800</v>
      </c>
      <c r="BC38" s="43">
        <f t="shared" si="109"/>
        <v>55800</v>
      </c>
      <c r="BD38" s="43">
        <f t="shared" si="109"/>
        <v>54800</v>
      </c>
      <c r="BE38" s="43">
        <f t="shared" si="109"/>
        <v>55800</v>
      </c>
      <c r="BF38" s="43">
        <f t="shared" si="109"/>
        <v>54800</v>
      </c>
      <c r="BG38" s="43">
        <f t="shared" si="109"/>
        <v>55800</v>
      </c>
      <c r="BH38" s="43">
        <f t="shared" si="109"/>
        <v>54800</v>
      </c>
      <c r="BI38" s="43">
        <f t="shared" si="109"/>
        <v>54800</v>
      </c>
      <c r="BJ38" s="43">
        <f t="shared" si="109"/>
        <v>55800</v>
      </c>
      <c r="BK38" s="43">
        <f t="shared" si="109"/>
        <v>54800</v>
      </c>
      <c r="BL38" s="43">
        <f t="shared" si="109"/>
        <v>55800</v>
      </c>
      <c r="BM38" s="43">
        <f t="shared" si="109"/>
        <v>54800</v>
      </c>
      <c r="BN38" s="43">
        <f t="shared" si="109"/>
        <v>55800</v>
      </c>
      <c r="BO38" s="43">
        <f t="shared" si="109"/>
        <v>59500</v>
      </c>
      <c r="BP38" s="307">
        <f t="shared" si="109"/>
        <v>61700</v>
      </c>
    </row>
    <row r="39" spans="1:68" s="36" customFormat="1" ht="12" customHeight="1" x14ac:dyDescent="0.2">
      <c r="A39" s="237">
        <v>6</v>
      </c>
      <c r="B39" s="34">
        <f t="shared" ref="B39:H39" si="110">B38+3000</f>
        <v>64800</v>
      </c>
      <c r="C39" s="43">
        <f t="shared" si="110"/>
        <v>63800</v>
      </c>
      <c r="D39" s="43">
        <f t="shared" si="110"/>
        <v>64800</v>
      </c>
      <c r="E39" s="43">
        <f t="shared" si="110"/>
        <v>63800</v>
      </c>
      <c r="F39" s="43">
        <f t="shared" si="110"/>
        <v>67500</v>
      </c>
      <c r="G39" s="307">
        <f t="shared" si="110"/>
        <v>64800</v>
      </c>
      <c r="H39" s="181">
        <f t="shared" si="110"/>
        <v>83900</v>
      </c>
      <c r="I39" s="43">
        <f t="shared" ref="I39:AO39" si="111">I38+3000</f>
        <v>90800</v>
      </c>
      <c r="J39" s="43">
        <f t="shared" si="111"/>
        <v>109900</v>
      </c>
      <c r="K39" s="43">
        <f t="shared" si="111"/>
        <v>86600</v>
      </c>
      <c r="L39" s="43">
        <f t="shared" si="111"/>
        <v>88800</v>
      </c>
      <c r="M39" s="43">
        <f t="shared" si="111"/>
        <v>86600</v>
      </c>
      <c r="N39" s="43">
        <f t="shared" si="111"/>
        <v>90800</v>
      </c>
      <c r="O39" s="43">
        <f t="shared" si="111"/>
        <v>92800</v>
      </c>
      <c r="P39" s="43">
        <f t="shared" si="111"/>
        <v>90800</v>
      </c>
      <c r="Q39" s="43">
        <f t="shared" si="111"/>
        <v>92800</v>
      </c>
      <c r="R39" s="43">
        <f t="shared" si="111"/>
        <v>90800</v>
      </c>
      <c r="S39" s="43">
        <f t="shared" si="111"/>
        <v>92800</v>
      </c>
      <c r="T39" s="43">
        <f t="shared" si="111"/>
        <v>90800</v>
      </c>
      <c r="U39" s="43">
        <f t="shared" si="111"/>
        <v>92800</v>
      </c>
      <c r="V39" s="43">
        <f t="shared" si="111"/>
        <v>90800</v>
      </c>
      <c r="W39" s="43">
        <f t="shared" si="111"/>
        <v>92800</v>
      </c>
      <c r="X39" s="43">
        <f t="shared" si="111"/>
        <v>90800</v>
      </c>
      <c r="Y39" s="43">
        <f t="shared" si="111"/>
        <v>92800</v>
      </c>
      <c r="Z39" s="43">
        <f t="shared" si="111"/>
        <v>90800</v>
      </c>
      <c r="AA39" s="43">
        <f t="shared" si="111"/>
        <v>92800</v>
      </c>
      <c r="AB39" s="43">
        <f t="shared" si="111"/>
        <v>90800</v>
      </c>
      <c r="AC39" s="43">
        <f t="shared" si="111"/>
        <v>92800</v>
      </c>
      <c r="AD39" s="43">
        <f t="shared" si="111"/>
        <v>86600</v>
      </c>
      <c r="AE39" s="43">
        <f t="shared" si="111"/>
        <v>88800</v>
      </c>
      <c r="AF39" s="306">
        <f t="shared" si="111"/>
        <v>86600</v>
      </c>
      <c r="AG39" s="308">
        <f t="shared" si="111"/>
        <v>69700</v>
      </c>
      <c r="AH39" s="43">
        <f t="shared" si="111"/>
        <v>69700</v>
      </c>
      <c r="AI39" s="43">
        <f t="shared" si="111"/>
        <v>67500</v>
      </c>
      <c r="AJ39" s="43">
        <f t="shared" si="111"/>
        <v>69700</v>
      </c>
      <c r="AK39" s="43">
        <f t="shared" si="111"/>
        <v>67500</v>
      </c>
      <c r="AL39" s="43">
        <f t="shared" si="111"/>
        <v>69700</v>
      </c>
      <c r="AM39" s="43">
        <f t="shared" si="111"/>
        <v>67500</v>
      </c>
      <c r="AN39" s="43">
        <f t="shared" si="111"/>
        <v>69700</v>
      </c>
      <c r="AO39" s="307">
        <f t="shared" si="111"/>
        <v>67500</v>
      </c>
      <c r="AP39" s="308">
        <f t="shared" ref="AP39:BA39" si="112">AP38+3000</f>
        <v>65800</v>
      </c>
      <c r="AQ39" s="43">
        <f t="shared" si="112"/>
        <v>63800</v>
      </c>
      <c r="AR39" s="43">
        <f t="shared" si="112"/>
        <v>65800</v>
      </c>
      <c r="AS39" s="43">
        <f t="shared" si="112"/>
        <v>63800</v>
      </c>
      <c r="AT39" s="43">
        <f t="shared" si="112"/>
        <v>65800</v>
      </c>
      <c r="AU39" s="43">
        <f t="shared" si="112"/>
        <v>63800</v>
      </c>
      <c r="AV39" s="43">
        <f t="shared" si="112"/>
        <v>65800</v>
      </c>
      <c r="AW39" s="43">
        <f t="shared" si="112"/>
        <v>63800</v>
      </c>
      <c r="AX39" s="43">
        <f t="shared" si="112"/>
        <v>65800</v>
      </c>
      <c r="AY39" s="43">
        <f t="shared" si="112"/>
        <v>67500</v>
      </c>
      <c r="AZ39" s="43">
        <f t="shared" si="112"/>
        <v>69700</v>
      </c>
      <c r="BA39" s="307">
        <f t="shared" si="112"/>
        <v>62800</v>
      </c>
      <c r="BB39" s="308">
        <f t="shared" ref="BB39:BP39" si="113">BB38+3000</f>
        <v>57800</v>
      </c>
      <c r="BC39" s="43">
        <f t="shared" si="113"/>
        <v>58800</v>
      </c>
      <c r="BD39" s="43">
        <f t="shared" si="113"/>
        <v>57800</v>
      </c>
      <c r="BE39" s="43">
        <f t="shared" si="113"/>
        <v>58800</v>
      </c>
      <c r="BF39" s="43">
        <f t="shared" si="113"/>
        <v>57800</v>
      </c>
      <c r="BG39" s="43">
        <f t="shared" si="113"/>
        <v>58800</v>
      </c>
      <c r="BH39" s="43">
        <f t="shared" si="113"/>
        <v>57800</v>
      </c>
      <c r="BI39" s="43">
        <f t="shared" si="113"/>
        <v>57800</v>
      </c>
      <c r="BJ39" s="43">
        <f t="shared" si="113"/>
        <v>58800</v>
      </c>
      <c r="BK39" s="43">
        <f t="shared" si="113"/>
        <v>57800</v>
      </c>
      <c r="BL39" s="43">
        <f t="shared" si="113"/>
        <v>58800</v>
      </c>
      <c r="BM39" s="43">
        <f t="shared" si="113"/>
        <v>57800</v>
      </c>
      <c r="BN39" s="43">
        <f t="shared" si="113"/>
        <v>58800</v>
      </c>
      <c r="BO39" s="43">
        <f t="shared" si="113"/>
        <v>62500</v>
      </c>
      <c r="BP39" s="307">
        <f t="shared" si="113"/>
        <v>64700</v>
      </c>
    </row>
    <row r="40" spans="1:68" s="36" customFormat="1" ht="12" customHeight="1" x14ac:dyDescent="0.2">
      <c r="A40" s="236" t="s">
        <v>183</v>
      </c>
      <c r="B40" s="34"/>
      <c r="C40" s="43"/>
      <c r="D40" s="43"/>
      <c r="E40" s="43"/>
      <c r="F40" s="43"/>
      <c r="G40" s="307"/>
      <c r="H40" s="181"/>
      <c r="I40" s="43"/>
      <c r="J40" s="43"/>
      <c r="K40" s="43"/>
      <c r="L40" s="43"/>
      <c r="M40" s="43"/>
      <c r="N40" s="43"/>
      <c r="O40" s="43"/>
      <c r="P40" s="43"/>
      <c r="Q40" s="43"/>
      <c r="R40" s="43"/>
      <c r="S40" s="43"/>
      <c r="T40" s="43"/>
      <c r="U40" s="43"/>
      <c r="V40" s="43"/>
      <c r="W40" s="43"/>
      <c r="X40" s="43"/>
      <c r="Y40" s="43"/>
      <c r="Z40" s="43"/>
      <c r="AA40" s="43"/>
      <c r="AB40" s="43"/>
      <c r="AC40" s="43"/>
      <c r="AD40" s="43"/>
      <c r="AE40" s="43"/>
      <c r="AF40" s="306"/>
      <c r="AG40" s="308"/>
      <c r="AH40" s="43"/>
      <c r="AI40" s="43"/>
      <c r="AJ40" s="43"/>
      <c r="AK40" s="43"/>
      <c r="AL40" s="43"/>
      <c r="AM40" s="43"/>
      <c r="AN40" s="43"/>
      <c r="AO40" s="307"/>
      <c r="AP40" s="308"/>
      <c r="AQ40" s="43"/>
      <c r="AR40" s="43"/>
      <c r="AS40" s="43"/>
      <c r="AT40" s="43"/>
      <c r="AU40" s="43"/>
      <c r="AV40" s="43"/>
      <c r="AW40" s="43"/>
      <c r="AX40" s="43"/>
      <c r="AY40" s="43"/>
      <c r="AZ40" s="43"/>
      <c r="BA40" s="307"/>
      <c r="BB40" s="308"/>
      <c r="BC40" s="43"/>
      <c r="BD40" s="43"/>
      <c r="BE40" s="43"/>
      <c r="BF40" s="43"/>
      <c r="BG40" s="43"/>
      <c r="BH40" s="43"/>
      <c r="BI40" s="43"/>
      <c r="BJ40" s="43"/>
      <c r="BK40" s="43"/>
      <c r="BL40" s="43"/>
      <c r="BM40" s="43"/>
      <c r="BN40" s="43"/>
      <c r="BO40" s="43"/>
      <c r="BP40" s="307"/>
    </row>
    <row r="41" spans="1:68" s="36" customFormat="1" ht="12" customHeight="1" x14ac:dyDescent="0.2">
      <c r="A41" s="237" t="s">
        <v>15</v>
      </c>
      <c r="B41" s="330">
        <f t="shared" ref="B41:G41" si="114">B6+43600</f>
        <v>57500</v>
      </c>
      <c r="C41" s="308">
        <f t="shared" si="114"/>
        <v>56500</v>
      </c>
      <c r="D41" s="308">
        <f t="shared" si="114"/>
        <v>57500</v>
      </c>
      <c r="E41" s="308">
        <f t="shared" si="114"/>
        <v>56500</v>
      </c>
      <c r="F41" s="308">
        <f t="shared" si="114"/>
        <v>60200</v>
      </c>
      <c r="G41" s="308">
        <f t="shared" si="114"/>
        <v>57500</v>
      </c>
      <c r="H41" s="181">
        <f t="shared" ref="H41" si="115">H6+65000</f>
        <v>78900</v>
      </c>
      <c r="I41" s="43">
        <f t="shared" ref="I41:AF41" si="116">I6+65000</f>
        <v>85800</v>
      </c>
      <c r="J41" s="43">
        <f t="shared" si="116"/>
        <v>104900</v>
      </c>
      <c r="K41" s="43">
        <f t="shared" si="116"/>
        <v>81600</v>
      </c>
      <c r="L41" s="43">
        <f t="shared" si="116"/>
        <v>83800</v>
      </c>
      <c r="M41" s="43">
        <f t="shared" si="116"/>
        <v>81600</v>
      </c>
      <c r="N41" s="43">
        <f t="shared" si="116"/>
        <v>85800</v>
      </c>
      <c r="O41" s="43">
        <f t="shared" si="116"/>
        <v>87800</v>
      </c>
      <c r="P41" s="43">
        <f t="shared" si="116"/>
        <v>85800</v>
      </c>
      <c r="Q41" s="43">
        <f t="shared" si="116"/>
        <v>87800</v>
      </c>
      <c r="R41" s="43">
        <f t="shared" si="116"/>
        <v>85800</v>
      </c>
      <c r="S41" s="43">
        <f t="shared" si="116"/>
        <v>87800</v>
      </c>
      <c r="T41" s="43">
        <f t="shared" si="116"/>
        <v>85800</v>
      </c>
      <c r="U41" s="43">
        <f t="shared" si="116"/>
        <v>87800</v>
      </c>
      <c r="V41" s="43">
        <f t="shared" si="116"/>
        <v>85800</v>
      </c>
      <c r="W41" s="43">
        <f t="shared" si="116"/>
        <v>87800</v>
      </c>
      <c r="X41" s="43">
        <f t="shared" si="116"/>
        <v>85800</v>
      </c>
      <c r="Y41" s="43">
        <f t="shared" si="116"/>
        <v>87800</v>
      </c>
      <c r="Z41" s="43">
        <f t="shared" si="116"/>
        <v>85800</v>
      </c>
      <c r="AA41" s="43">
        <f t="shared" si="116"/>
        <v>87800</v>
      </c>
      <c r="AB41" s="43">
        <f t="shared" si="116"/>
        <v>85800</v>
      </c>
      <c r="AC41" s="43">
        <f t="shared" si="116"/>
        <v>87800</v>
      </c>
      <c r="AD41" s="43">
        <f t="shared" si="116"/>
        <v>81600</v>
      </c>
      <c r="AE41" s="43">
        <f t="shared" si="116"/>
        <v>83800</v>
      </c>
      <c r="AF41" s="306">
        <f t="shared" si="116"/>
        <v>81600</v>
      </c>
      <c r="AG41" s="308">
        <f t="shared" ref="AG41:AO41" si="117">AG6+50000</f>
        <v>68800</v>
      </c>
      <c r="AH41" s="43">
        <f t="shared" si="117"/>
        <v>68800</v>
      </c>
      <c r="AI41" s="43">
        <f t="shared" si="117"/>
        <v>66600</v>
      </c>
      <c r="AJ41" s="43">
        <f t="shared" si="117"/>
        <v>68800</v>
      </c>
      <c r="AK41" s="43">
        <f t="shared" si="117"/>
        <v>66600</v>
      </c>
      <c r="AL41" s="43">
        <f t="shared" si="117"/>
        <v>68800</v>
      </c>
      <c r="AM41" s="43">
        <f t="shared" si="117"/>
        <v>66600</v>
      </c>
      <c r="AN41" s="43">
        <f t="shared" si="117"/>
        <v>68800</v>
      </c>
      <c r="AO41" s="307">
        <f t="shared" si="117"/>
        <v>66600</v>
      </c>
      <c r="AP41" s="308">
        <f>AP6+43600</f>
        <v>58500</v>
      </c>
      <c r="AQ41" s="43">
        <f t="shared" ref="AQ41:BA41" si="118">AQ6+43600</f>
        <v>56500</v>
      </c>
      <c r="AR41" s="43">
        <f t="shared" si="118"/>
        <v>58500</v>
      </c>
      <c r="AS41" s="43">
        <f t="shared" si="118"/>
        <v>56500</v>
      </c>
      <c r="AT41" s="43">
        <f t="shared" si="118"/>
        <v>58500</v>
      </c>
      <c r="AU41" s="43">
        <f t="shared" si="118"/>
        <v>56500</v>
      </c>
      <c r="AV41" s="43">
        <f t="shared" si="118"/>
        <v>58500</v>
      </c>
      <c r="AW41" s="43">
        <f t="shared" si="118"/>
        <v>56500</v>
      </c>
      <c r="AX41" s="43">
        <f t="shared" si="118"/>
        <v>58500</v>
      </c>
      <c r="AY41" s="43">
        <f t="shared" si="118"/>
        <v>60200</v>
      </c>
      <c r="AZ41" s="43">
        <f t="shared" si="118"/>
        <v>62400</v>
      </c>
      <c r="BA41" s="307">
        <f t="shared" si="118"/>
        <v>55500</v>
      </c>
      <c r="BB41" s="308">
        <f>BB6+43600</f>
        <v>55500</v>
      </c>
      <c r="BC41" s="43">
        <f t="shared" ref="BC41:BP41" si="119">BC6+43600</f>
        <v>56500</v>
      </c>
      <c r="BD41" s="43">
        <f t="shared" si="119"/>
        <v>55500</v>
      </c>
      <c r="BE41" s="43">
        <f t="shared" si="119"/>
        <v>56500</v>
      </c>
      <c r="BF41" s="43">
        <f t="shared" si="119"/>
        <v>55500</v>
      </c>
      <c r="BG41" s="43">
        <f t="shared" si="119"/>
        <v>56500</v>
      </c>
      <c r="BH41" s="43">
        <f t="shared" si="119"/>
        <v>55500</v>
      </c>
      <c r="BI41" s="43">
        <f t="shared" si="119"/>
        <v>55500</v>
      </c>
      <c r="BJ41" s="43">
        <f t="shared" si="119"/>
        <v>56500</v>
      </c>
      <c r="BK41" s="43">
        <f t="shared" si="119"/>
        <v>55500</v>
      </c>
      <c r="BL41" s="43">
        <f t="shared" si="119"/>
        <v>56500</v>
      </c>
      <c r="BM41" s="43">
        <f t="shared" si="119"/>
        <v>55500</v>
      </c>
      <c r="BN41" s="43">
        <f t="shared" si="119"/>
        <v>56500</v>
      </c>
      <c r="BO41" s="43">
        <f t="shared" si="119"/>
        <v>60200</v>
      </c>
      <c r="BP41" s="307">
        <f t="shared" si="119"/>
        <v>62400</v>
      </c>
    </row>
    <row r="42" spans="1:68" s="36" customFormat="1" ht="12" customHeight="1" x14ac:dyDescent="0.2">
      <c r="A42" s="237">
        <v>2</v>
      </c>
      <c r="B42" s="34">
        <f t="shared" ref="B42:H42" si="120">B41+3000</f>
        <v>60500</v>
      </c>
      <c r="C42" s="43">
        <f t="shared" si="120"/>
        <v>59500</v>
      </c>
      <c r="D42" s="43">
        <f t="shared" si="120"/>
        <v>60500</v>
      </c>
      <c r="E42" s="43">
        <f t="shared" si="120"/>
        <v>59500</v>
      </c>
      <c r="F42" s="43">
        <f t="shared" si="120"/>
        <v>63200</v>
      </c>
      <c r="G42" s="307">
        <f t="shared" si="120"/>
        <v>60500</v>
      </c>
      <c r="H42" s="181">
        <f t="shared" si="120"/>
        <v>81900</v>
      </c>
      <c r="I42" s="43">
        <f t="shared" ref="I42:AO42" si="121">I41+3000</f>
        <v>88800</v>
      </c>
      <c r="J42" s="43">
        <f t="shared" si="121"/>
        <v>107900</v>
      </c>
      <c r="K42" s="43">
        <f t="shared" si="121"/>
        <v>84600</v>
      </c>
      <c r="L42" s="43">
        <f t="shared" si="121"/>
        <v>86800</v>
      </c>
      <c r="M42" s="43">
        <f t="shared" si="121"/>
        <v>84600</v>
      </c>
      <c r="N42" s="43">
        <f t="shared" si="121"/>
        <v>88800</v>
      </c>
      <c r="O42" s="43">
        <f t="shared" si="121"/>
        <v>90800</v>
      </c>
      <c r="P42" s="43">
        <f t="shared" si="121"/>
        <v>88800</v>
      </c>
      <c r="Q42" s="43">
        <f t="shared" si="121"/>
        <v>90800</v>
      </c>
      <c r="R42" s="43">
        <f t="shared" si="121"/>
        <v>88800</v>
      </c>
      <c r="S42" s="43">
        <f t="shared" si="121"/>
        <v>90800</v>
      </c>
      <c r="T42" s="43">
        <f t="shared" si="121"/>
        <v>88800</v>
      </c>
      <c r="U42" s="43">
        <f t="shared" si="121"/>
        <v>90800</v>
      </c>
      <c r="V42" s="43">
        <f t="shared" si="121"/>
        <v>88800</v>
      </c>
      <c r="W42" s="43">
        <f t="shared" si="121"/>
        <v>90800</v>
      </c>
      <c r="X42" s="43">
        <f t="shared" si="121"/>
        <v>88800</v>
      </c>
      <c r="Y42" s="43">
        <f t="shared" si="121"/>
        <v>90800</v>
      </c>
      <c r="Z42" s="43">
        <f t="shared" si="121"/>
        <v>88800</v>
      </c>
      <c r="AA42" s="43">
        <f t="shared" si="121"/>
        <v>90800</v>
      </c>
      <c r="AB42" s="43">
        <f t="shared" si="121"/>
        <v>88800</v>
      </c>
      <c r="AC42" s="43">
        <f t="shared" si="121"/>
        <v>90800</v>
      </c>
      <c r="AD42" s="43">
        <f t="shared" si="121"/>
        <v>84600</v>
      </c>
      <c r="AE42" s="43">
        <f t="shared" si="121"/>
        <v>86800</v>
      </c>
      <c r="AF42" s="306">
        <f t="shared" si="121"/>
        <v>84600</v>
      </c>
      <c r="AG42" s="308">
        <f t="shared" si="121"/>
        <v>71800</v>
      </c>
      <c r="AH42" s="43">
        <f t="shared" si="121"/>
        <v>71800</v>
      </c>
      <c r="AI42" s="43">
        <f t="shared" si="121"/>
        <v>69600</v>
      </c>
      <c r="AJ42" s="43">
        <f t="shared" si="121"/>
        <v>71800</v>
      </c>
      <c r="AK42" s="43">
        <f t="shared" si="121"/>
        <v>69600</v>
      </c>
      <c r="AL42" s="43">
        <f t="shared" si="121"/>
        <v>71800</v>
      </c>
      <c r="AM42" s="43">
        <f t="shared" si="121"/>
        <v>69600</v>
      </c>
      <c r="AN42" s="43">
        <f t="shared" si="121"/>
        <v>71800</v>
      </c>
      <c r="AO42" s="307">
        <f t="shared" si="121"/>
        <v>69600</v>
      </c>
      <c r="AP42" s="308">
        <f t="shared" ref="AP42:BA42" si="122">AP41+3000</f>
        <v>61500</v>
      </c>
      <c r="AQ42" s="43">
        <f t="shared" si="122"/>
        <v>59500</v>
      </c>
      <c r="AR42" s="43">
        <f t="shared" si="122"/>
        <v>61500</v>
      </c>
      <c r="AS42" s="43">
        <f t="shared" si="122"/>
        <v>59500</v>
      </c>
      <c r="AT42" s="43">
        <f t="shared" si="122"/>
        <v>61500</v>
      </c>
      <c r="AU42" s="43">
        <f t="shared" si="122"/>
        <v>59500</v>
      </c>
      <c r="AV42" s="43">
        <f t="shared" si="122"/>
        <v>61500</v>
      </c>
      <c r="AW42" s="43">
        <f t="shared" si="122"/>
        <v>59500</v>
      </c>
      <c r="AX42" s="43">
        <f t="shared" si="122"/>
        <v>61500</v>
      </c>
      <c r="AY42" s="43">
        <f t="shared" si="122"/>
        <v>63200</v>
      </c>
      <c r="AZ42" s="43">
        <f t="shared" si="122"/>
        <v>65400</v>
      </c>
      <c r="BA42" s="307">
        <f t="shared" si="122"/>
        <v>58500</v>
      </c>
      <c r="BB42" s="308">
        <f t="shared" ref="BB42:BP42" si="123">BB41+3000</f>
        <v>58500</v>
      </c>
      <c r="BC42" s="43">
        <f t="shared" si="123"/>
        <v>59500</v>
      </c>
      <c r="BD42" s="43">
        <f t="shared" si="123"/>
        <v>58500</v>
      </c>
      <c r="BE42" s="43">
        <f t="shared" si="123"/>
        <v>59500</v>
      </c>
      <c r="BF42" s="43">
        <f t="shared" si="123"/>
        <v>58500</v>
      </c>
      <c r="BG42" s="43">
        <f t="shared" si="123"/>
        <v>59500</v>
      </c>
      <c r="BH42" s="43">
        <f t="shared" si="123"/>
        <v>58500</v>
      </c>
      <c r="BI42" s="43">
        <f t="shared" si="123"/>
        <v>58500</v>
      </c>
      <c r="BJ42" s="43">
        <f t="shared" si="123"/>
        <v>59500</v>
      </c>
      <c r="BK42" s="43">
        <f t="shared" si="123"/>
        <v>58500</v>
      </c>
      <c r="BL42" s="43">
        <f t="shared" si="123"/>
        <v>59500</v>
      </c>
      <c r="BM42" s="43">
        <f t="shared" si="123"/>
        <v>58500</v>
      </c>
      <c r="BN42" s="43">
        <f t="shared" si="123"/>
        <v>59500</v>
      </c>
      <c r="BO42" s="43">
        <f t="shared" si="123"/>
        <v>63200</v>
      </c>
      <c r="BP42" s="307">
        <f t="shared" si="123"/>
        <v>65400</v>
      </c>
    </row>
    <row r="43" spans="1:68" s="36" customFormat="1" ht="12" customHeight="1" x14ac:dyDescent="0.2">
      <c r="A43" s="237">
        <v>3</v>
      </c>
      <c r="B43" s="34">
        <f t="shared" ref="B43:H43" si="124">B42+3000</f>
        <v>63500</v>
      </c>
      <c r="C43" s="43">
        <f t="shared" si="124"/>
        <v>62500</v>
      </c>
      <c r="D43" s="43">
        <f t="shared" si="124"/>
        <v>63500</v>
      </c>
      <c r="E43" s="43">
        <f t="shared" si="124"/>
        <v>62500</v>
      </c>
      <c r="F43" s="43">
        <f t="shared" si="124"/>
        <v>66200</v>
      </c>
      <c r="G43" s="307">
        <f t="shared" si="124"/>
        <v>63500</v>
      </c>
      <c r="H43" s="181">
        <f t="shared" si="124"/>
        <v>84900</v>
      </c>
      <c r="I43" s="43">
        <f t="shared" ref="I43:AO43" si="125">I42+3000</f>
        <v>91800</v>
      </c>
      <c r="J43" s="43">
        <f t="shared" si="125"/>
        <v>110900</v>
      </c>
      <c r="K43" s="43">
        <f t="shared" si="125"/>
        <v>87600</v>
      </c>
      <c r="L43" s="43">
        <f t="shared" si="125"/>
        <v>89800</v>
      </c>
      <c r="M43" s="43">
        <f t="shared" si="125"/>
        <v>87600</v>
      </c>
      <c r="N43" s="43">
        <f t="shared" si="125"/>
        <v>91800</v>
      </c>
      <c r="O43" s="43">
        <f t="shared" si="125"/>
        <v>93800</v>
      </c>
      <c r="P43" s="43">
        <f t="shared" si="125"/>
        <v>91800</v>
      </c>
      <c r="Q43" s="43">
        <f t="shared" si="125"/>
        <v>93800</v>
      </c>
      <c r="R43" s="43">
        <f t="shared" si="125"/>
        <v>91800</v>
      </c>
      <c r="S43" s="43">
        <f t="shared" si="125"/>
        <v>93800</v>
      </c>
      <c r="T43" s="43">
        <f t="shared" si="125"/>
        <v>91800</v>
      </c>
      <c r="U43" s="43">
        <f t="shared" si="125"/>
        <v>93800</v>
      </c>
      <c r="V43" s="43">
        <f t="shared" si="125"/>
        <v>91800</v>
      </c>
      <c r="W43" s="43">
        <f t="shared" si="125"/>
        <v>93800</v>
      </c>
      <c r="X43" s="43">
        <f t="shared" si="125"/>
        <v>91800</v>
      </c>
      <c r="Y43" s="43">
        <f t="shared" si="125"/>
        <v>93800</v>
      </c>
      <c r="Z43" s="43">
        <f t="shared" si="125"/>
        <v>91800</v>
      </c>
      <c r="AA43" s="43">
        <f t="shared" si="125"/>
        <v>93800</v>
      </c>
      <c r="AB43" s="43">
        <f t="shared" si="125"/>
        <v>91800</v>
      </c>
      <c r="AC43" s="43">
        <f t="shared" si="125"/>
        <v>93800</v>
      </c>
      <c r="AD43" s="43">
        <f t="shared" si="125"/>
        <v>87600</v>
      </c>
      <c r="AE43" s="43">
        <f t="shared" si="125"/>
        <v>89800</v>
      </c>
      <c r="AF43" s="306">
        <f t="shared" si="125"/>
        <v>87600</v>
      </c>
      <c r="AG43" s="308">
        <f t="shared" si="125"/>
        <v>74800</v>
      </c>
      <c r="AH43" s="43">
        <f t="shared" si="125"/>
        <v>74800</v>
      </c>
      <c r="AI43" s="43">
        <f t="shared" si="125"/>
        <v>72600</v>
      </c>
      <c r="AJ43" s="43">
        <f t="shared" si="125"/>
        <v>74800</v>
      </c>
      <c r="AK43" s="43">
        <f t="shared" si="125"/>
        <v>72600</v>
      </c>
      <c r="AL43" s="43">
        <f t="shared" si="125"/>
        <v>74800</v>
      </c>
      <c r="AM43" s="43">
        <f t="shared" si="125"/>
        <v>72600</v>
      </c>
      <c r="AN43" s="43">
        <f t="shared" si="125"/>
        <v>74800</v>
      </c>
      <c r="AO43" s="307">
        <f t="shared" si="125"/>
        <v>72600</v>
      </c>
      <c r="AP43" s="308">
        <f t="shared" ref="AP43:BA43" si="126">AP42+3000</f>
        <v>64500</v>
      </c>
      <c r="AQ43" s="43">
        <f t="shared" si="126"/>
        <v>62500</v>
      </c>
      <c r="AR43" s="43">
        <f t="shared" si="126"/>
        <v>64500</v>
      </c>
      <c r="AS43" s="43">
        <f t="shared" si="126"/>
        <v>62500</v>
      </c>
      <c r="AT43" s="43">
        <f t="shared" si="126"/>
        <v>64500</v>
      </c>
      <c r="AU43" s="43">
        <f t="shared" si="126"/>
        <v>62500</v>
      </c>
      <c r="AV43" s="43">
        <f t="shared" si="126"/>
        <v>64500</v>
      </c>
      <c r="AW43" s="43">
        <f t="shared" si="126"/>
        <v>62500</v>
      </c>
      <c r="AX43" s="43">
        <f t="shared" si="126"/>
        <v>64500</v>
      </c>
      <c r="AY43" s="43">
        <f t="shared" si="126"/>
        <v>66200</v>
      </c>
      <c r="AZ43" s="43">
        <f t="shared" si="126"/>
        <v>68400</v>
      </c>
      <c r="BA43" s="307">
        <f t="shared" si="126"/>
        <v>61500</v>
      </c>
      <c r="BB43" s="308">
        <f t="shared" ref="BB43:BP43" si="127">BB42+3000</f>
        <v>61500</v>
      </c>
      <c r="BC43" s="43">
        <f t="shared" si="127"/>
        <v>62500</v>
      </c>
      <c r="BD43" s="43">
        <f t="shared" si="127"/>
        <v>61500</v>
      </c>
      <c r="BE43" s="43">
        <f t="shared" si="127"/>
        <v>62500</v>
      </c>
      <c r="BF43" s="43">
        <f t="shared" si="127"/>
        <v>61500</v>
      </c>
      <c r="BG43" s="43">
        <f t="shared" si="127"/>
        <v>62500</v>
      </c>
      <c r="BH43" s="43">
        <f t="shared" si="127"/>
        <v>61500</v>
      </c>
      <c r="BI43" s="43">
        <f t="shared" si="127"/>
        <v>61500</v>
      </c>
      <c r="BJ43" s="43">
        <f t="shared" si="127"/>
        <v>62500</v>
      </c>
      <c r="BK43" s="43">
        <f t="shared" si="127"/>
        <v>61500</v>
      </c>
      <c r="BL43" s="43">
        <f t="shared" si="127"/>
        <v>62500</v>
      </c>
      <c r="BM43" s="43">
        <f t="shared" si="127"/>
        <v>61500</v>
      </c>
      <c r="BN43" s="43">
        <f t="shared" si="127"/>
        <v>62500</v>
      </c>
      <c r="BO43" s="43">
        <f t="shared" si="127"/>
        <v>66200</v>
      </c>
      <c r="BP43" s="307">
        <f t="shared" si="127"/>
        <v>68400</v>
      </c>
    </row>
    <row r="44" spans="1:68" s="36" customFormat="1" ht="12" customHeight="1" x14ac:dyDescent="0.2">
      <c r="A44" s="237">
        <v>4</v>
      </c>
      <c r="B44" s="34">
        <f t="shared" ref="B44:H44" si="128">B43+3000</f>
        <v>66500</v>
      </c>
      <c r="C44" s="43">
        <f t="shared" si="128"/>
        <v>65500</v>
      </c>
      <c r="D44" s="43">
        <f t="shared" si="128"/>
        <v>66500</v>
      </c>
      <c r="E44" s="43">
        <f t="shared" si="128"/>
        <v>65500</v>
      </c>
      <c r="F44" s="43">
        <f t="shared" si="128"/>
        <v>69200</v>
      </c>
      <c r="G44" s="307">
        <f t="shared" si="128"/>
        <v>66500</v>
      </c>
      <c r="H44" s="181">
        <f t="shared" si="128"/>
        <v>87900</v>
      </c>
      <c r="I44" s="43">
        <f t="shared" ref="I44:AO44" si="129">I43+3000</f>
        <v>94800</v>
      </c>
      <c r="J44" s="43">
        <f t="shared" si="129"/>
        <v>113900</v>
      </c>
      <c r="K44" s="43">
        <f t="shared" si="129"/>
        <v>90600</v>
      </c>
      <c r="L44" s="43">
        <f t="shared" si="129"/>
        <v>92800</v>
      </c>
      <c r="M44" s="43">
        <f t="shared" si="129"/>
        <v>90600</v>
      </c>
      <c r="N44" s="43">
        <f t="shared" si="129"/>
        <v>94800</v>
      </c>
      <c r="O44" s="43">
        <f t="shared" si="129"/>
        <v>96800</v>
      </c>
      <c r="P44" s="43">
        <f t="shared" si="129"/>
        <v>94800</v>
      </c>
      <c r="Q44" s="43">
        <f t="shared" si="129"/>
        <v>96800</v>
      </c>
      <c r="R44" s="43">
        <f t="shared" si="129"/>
        <v>94800</v>
      </c>
      <c r="S44" s="43">
        <f t="shared" si="129"/>
        <v>96800</v>
      </c>
      <c r="T44" s="43">
        <f t="shared" si="129"/>
        <v>94800</v>
      </c>
      <c r="U44" s="43">
        <f t="shared" si="129"/>
        <v>96800</v>
      </c>
      <c r="V44" s="43">
        <f t="shared" si="129"/>
        <v>94800</v>
      </c>
      <c r="W44" s="43">
        <f t="shared" si="129"/>
        <v>96800</v>
      </c>
      <c r="X44" s="43">
        <f t="shared" si="129"/>
        <v>94800</v>
      </c>
      <c r="Y44" s="43">
        <f t="shared" si="129"/>
        <v>96800</v>
      </c>
      <c r="Z44" s="43">
        <f t="shared" si="129"/>
        <v>94800</v>
      </c>
      <c r="AA44" s="43">
        <f t="shared" si="129"/>
        <v>96800</v>
      </c>
      <c r="AB44" s="43">
        <f t="shared" si="129"/>
        <v>94800</v>
      </c>
      <c r="AC44" s="43">
        <f t="shared" si="129"/>
        <v>96800</v>
      </c>
      <c r="AD44" s="43">
        <f t="shared" si="129"/>
        <v>90600</v>
      </c>
      <c r="AE44" s="43">
        <f t="shared" si="129"/>
        <v>92800</v>
      </c>
      <c r="AF44" s="306">
        <f t="shared" si="129"/>
        <v>90600</v>
      </c>
      <c r="AG44" s="308">
        <f t="shared" si="129"/>
        <v>77800</v>
      </c>
      <c r="AH44" s="43">
        <f t="shared" si="129"/>
        <v>77800</v>
      </c>
      <c r="AI44" s="43">
        <f t="shared" si="129"/>
        <v>75600</v>
      </c>
      <c r="AJ44" s="43">
        <f t="shared" si="129"/>
        <v>77800</v>
      </c>
      <c r="AK44" s="43">
        <f t="shared" si="129"/>
        <v>75600</v>
      </c>
      <c r="AL44" s="43">
        <f t="shared" si="129"/>
        <v>77800</v>
      </c>
      <c r="AM44" s="43">
        <f t="shared" si="129"/>
        <v>75600</v>
      </c>
      <c r="AN44" s="43">
        <f t="shared" si="129"/>
        <v>77800</v>
      </c>
      <c r="AO44" s="307">
        <f t="shared" si="129"/>
        <v>75600</v>
      </c>
      <c r="AP44" s="308">
        <f t="shared" ref="AP44:BA44" si="130">AP43+3000</f>
        <v>67500</v>
      </c>
      <c r="AQ44" s="43">
        <f t="shared" si="130"/>
        <v>65500</v>
      </c>
      <c r="AR44" s="43">
        <f t="shared" si="130"/>
        <v>67500</v>
      </c>
      <c r="AS44" s="43">
        <f t="shared" si="130"/>
        <v>65500</v>
      </c>
      <c r="AT44" s="43">
        <f t="shared" si="130"/>
        <v>67500</v>
      </c>
      <c r="AU44" s="43">
        <f t="shared" si="130"/>
        <v>65500</v>
      </c>
      <c r="AV44" s="43">
        <f t="shared" si="130"/>
        <v>67500</v>
      </c>
      <c r="AW44" s="43">
        <f t="shared" si="130"/>
        <v>65500</v>
      </c>
      <c r="AX44" s="43">
        <f t="shared" si="130"/>
        <v>67500</v>
      </c>
      <c r="AY44" s="43">
        <f t="shared" si="130"/>
        <v>69200</v>
      </c>
      <c r="AZ44" s="43">
        <f t="shared" si="130"/>
        <v>71400</v>
      </c>
      <c r="BA44" s="307">
        <f t="shared" si="130"/>
        <v>64500</v>
      </c>
      <c r="BB44" s="308">
        <f t="shared" ref="BB44:BP44" si="131">BB43+3000</f>
        <v>64500</v>
      </c>
      <c r="BC44" s="43">
        <f t="shared" si="131"/>
        <v>65500</v>
      </c>
      <c r="BD44" s="43">
        <f t="shared" si="131"/>
        <v>64500</v>
      </c>
      <c r="BE44" s="43">
        <f t="shared" si="131"/>
        <v>65500</v>
      </c>
      <c r="BF44" s="43">
        <f t="shared" si="131"/>
        <v>64500</v>
      </c>
      <c r="BG44" s="43">
        <f t="shared" si="131"/>
        <v>65500</v>
      </c>
      <c r="BH44" s="43">
        <f t="shared" si="131"/>
        <v>64500</v>
      </c>
      <c r="BI44" s="43">
        <f t="shared" si="131"/>
        <v>64500</v>
      </c>
      <c r="BJ44" s="43">
        <f t="shared" si="131"/>
        <v>65500</v>
      </c>
      <c r="BK44" s="43">
        <f t="shared" si="131"/>
        <v>64500</v>
      </c>
      <c r="BL44" s="43">
        <f t="shared" si="131"/>
        <v>65500</v>
      </c>
      <c r="BM44" s="43">
        <f t="shared" si="131"/>
        <v>64500</v>
      </c>
      <c r="BN44" s="43">
        <f t="shared" si="131"/>
        <v>65500</v>
      </c>
      <c r="BO44" s="43">
        <f t="shared" si="131"/>
        <v>69200</v>
      </c>
      <c r="BP44" s="307">
        <f t="shared" si="131"/>
        <v>71400</v>
      </c>
    </row>
    <row r="45" spans="1:68" s="36" customFormat="1" ht="12" customHeight="1" x14ac:dyDescent="0.2">
      <c r="A45" s="237">
        <v>5</v>
      </c>
      <c r="B45" s="34">
        <f t="shared" ref="B45:H45" si="132">B44+3000</f>
        <v>69500</v>
      </c>
      <c r="C45" s="43">
        <f t="shared" si="132"/>
        <v>68500</v>
      </c>
      <c r="D45" s="43">
        <f t="shared" si="132"/>
        <v>69500</v>
      </c>
      <c r="E45" s="43">
        <f t="shared" si="132"/>
        <v>68500</v>
      </c>
      <c r="F45" s="43">
        <f t="shared" si="132"/>
        <v>72200</v>
      </c>
      <c r="G45" s="307">
        <f t="shared" si="132"/>
        <v>69500</v>
      </c>
      <c r="H45" s="181">
        <f t="shared" si="132"/>
        <v>90900</v>
      </c>
      <c r="I45" s="43">
        <f t="shared" ref="I45:AO45" si="133">I44+3000</f>
        <v>97800</v>
      </c>
      <c r="J45" s="43">
        <f t="shared" si="133"/>
        <v>116900</v>
      </c>
      <c r="K45" s="43">
        <f t="shared" si="133"/>
        <v>93600</v>
      </c>
      <c r="L45" s="43">
        <f t="shared" si="133"/>
        <v>95800</v>
      </c>
      <c r="M45" s="43">
        <f t="shared" si="133"/>
        <v>93600</v>
      </c>
      <c r="N45" s="43">
        <f t="shared" si="133"/>
        <v>97800</v>
      </c>
      <c r="O45" s="43">
        <f t="shared" si="133"/>
        <v>99800</v>
      </c>
      <c r="P45" s="43">
        <f t="shared" si="133"/>
        <v>97800</v>
      </c>
      <c r="Q45" s="43">
        <f t="shared" si="133"/>
        <v>99800</v>
      </c>
      <c r="R45" s="43">
        <f t="shared" si="133"/>
        <v>97800</v>
      </c>
      <c r="S45" s="43">
        <f t="shared" si="133"/>
        <v>99800</v>
      </c>
      <c r="T45" s="43">
        <f t="shared" si="133"/>
        <v>97800</v>
      </c>
      <c r="U45" s="43">
        <f t="shared" si="133"/>
        <v>99800</v>
      </c>
      <c r="V45" s="43">
        <f t="shared" si="133"/>
        <v>97800</v>
      </c>
      <c r="W45" s="43">
        <f t="shared" si="133"/>
        <v>99800</v>
      </c>
      <c r="X45" s="43">
        <f t="shared" si="133"/>
        <v>97800</v>
      </c>
      <c r="Y45" s="43">
        <f t="shared" si="133"/>
        <v>99800</v>
      </c>
      <c r="Z45" s="43">
        <f t="shared" si="133"/>
        <v>97800</v>
      </c>
      <c r="AA45" s="43">
        <f t="shared" si="133"/>
        <v>99800</v>
      </c>
      <c r="AB45" s="43">
        <f t="shared" si="133"/>
        <v>97800</v>
      </c>
      <c r="AC45" s="43">
        <f t="shared" si="133"/>
        <v>99800</v>
      </c>
      <c r="AD45" s="43">
        <f t="shared" si="133"/>
        <v>93600</v>
      </c>
      <c r="AE45" s="43">
        <f t="shared" si="133"/>
        <v>95800</v>
      </c>
      <c r="AF45" s="306">
        <f t="shared" si="133"/>
        <v>93600</v>
      </c>
      <c r="AG45" s="308">
        <f t="shared" si="133"/>
        <v>80800</v>
      </c>
      <c r="AH45" s="43">
        <f t="shared" si="133"/>
        <v>80800</v>
      </c>
      <c r="AI45" s="43">
        <f t="shared" si="133"/>
        <v>78600</v>
      </c>
      <c r="AJ45" s="43">
        <f t="shared" si="133"/>
        <v>80800</v>
      </c>
      <c r="AK45" s="43">
        <f t="shared" si="133"/>
        <v>78600</v>
      </c>
      <c r="AL45" s="43">
        <f t="shared" si="133"/>
        <v>80800</v>
      </c>
      <c r="AM45" s="43">
        <f t="shared" si="133"/>
        <v>78600</v>
      </c>
      <c r="AN45" s="43">
        <f t="shared" si="133"/>
        <v>80800</v>
      </c>
      <c r="AO45" s="307">
        <f t="shared" si="133"/>
        <v>78600</v>
      </c>
      <c r="AP45" s="308">
        <f t="shared" ref="AP45:BA45" si="134">AP44+3000</f>
        <v>70500</v>
      </c>
      <c r="AQ45" s="43">
        <f t="shared" si="134"/>
        <v>68500</v>
      </c>
      <c r="AR45" s="43">
        <f t="shared" si="134"/>
        <v>70500</v>
      </c>
      <c r="AS45" s="43">
        <f t="shared" si="134"/>
        <v>68500</v>
      </c>
      <c r="AT45" s="43">
        <f t="shared" si="134"/>
        <v>70500</v>
      </c>
      <c r="AU45" s="43">
        <f t="shared" si="134"/>
        <v>68500</v>
      </c>
      <c r="AV45" s="43">
        <f t="shared" si="134"/>
        <v>70500</v>
      </c>
      <c r="AW45" s="43">
        <f t="shared" si="134"/>
        <v>68500</v>
      </c>
      <c r="AX45" s="43">
        <f t="shared" si="134"/>
        <v>70500</v>
      </c>
      <c r="AY45" s="43">
        <f t="shared" si="134"/>
        <v>72200</v>
      </c>
      <c r="AZ45" s="43">
        <f t="shared" si="134"/>
        <v>74400</v>
      </c>
      <c r="BA45" s="307">
        <f t="shared" si="134"/>
        <v>67500</v>
      </c>
      <c r="BB45" s="308">
        <f t="shared" ref="BB45:BP45" si="135">BB44+3000</f>
        <v>67500</v>
      </c>
      <c r="BC45" s="43">
        <f t="shared" si="135"/>
        <v>68500</v>
      </c>
      <c r="BD45" s="43">
        <f t="shared" si="135"/>
        <v>67500</v>
      </c>
      <c r="BE45" s="43">
        <f t="shared" si="135"/>
        <v>68500</v>
      </c>
      <c r="BF45" s="43">
        <f t="shared" si="135"/>
        <v>67500</v>
      </c>
      <c r="BG45" s="43">
        <f t="shared" si="135"/>
        <v>68500</v>
      </c>
      <c r="BH45" s="43">
        <f t="shared" si="135"/>
        <v>67500</v>
      </c>
      <c r="BI45" s="43">
        <f t="shared" si="135"/>
        <v>67500</v>
      </c>
      <c r="BJ45" s="43">
        <f t="shared" si="135"/>
        <v>68500</v>
      </c>
      <c r="BK45" s="43">
        <f t="shared" si="135"/>
        <v>67500</v>
      </c>
      <c r="BL45" s="43">
        <f t="shared" si="135"/>
        <v>68500</v>
      </c>
      <c r="BM45" s="43">
        <f t="shared" si="135"/>
        <v>67500</v>
      </c>
      <c r="BN45" s="43">
        <f t="shared" si="135"/>
        <v>68500</v>
      </c>
      <c r="BO45" s="43">
        <f t="shared" si="135"/>
        <v>72200</v>
      </c>
      <c r="BP45" s="307">
        <f t="shared" si="135"/>
        <v>74400</v>
      </c>
    </row>
    <row r="46" spans="1:68" s="36" customFormat="1" ht="12" customHeight="1" x14ac:dyDescent="0.2">
      <c r="A46" s="237">
        <v>6</v>
      </c>
      <c r="B46" s="34">
        <f t="shared" ref="B46:H46" si="136">B45+3000</f>
        <v>72500</v>
      </c>
      <c r="C46" s="43">
        <f t="shared" si="136"/>
        <v>71500</v>
      </c>
      <c r="D46" s="43">
        <f t="shared" si="136"/>
        <v>72500</v>
      </c>
      <c r="E46" s="43">
        <f t="shared" si="136"/>
        <v>71500</v>
      </c>
      <c r="F46" s="43">
        <f t="shared" si="136"/>
        <v>75200</v>
      </c>
      <c r="G46" s="307">
        <f t="shared" si="136"/>
        <v>72500</v>
      </c>
      <c r="H46" s="181">
        <f t="shared" si="136"/>
        <v>93900</v>
      </c>
      <c r="I46" s="43">
        <f t="shared" ref="I46:AO46" si="137">I45+3000</f>
        <v>100800</v>
      </c>
      <c r="J46" s="43">
        <f t="shared" si="137"/>
        <v>119900</v>
      </c>
      <c r="K46" s="43">
        <f t="shared" si="137"/>
        <v>96600</v>
      </c>
      <c r="L46" s="43">
        <f t="shared" si="137"/>
        <v>98800</v>
      </c>
      <c r="M46" s="43">
        <f t="shared" si="137"/>
        <v>96600</v>
      </c>
      <c r="N46" s="43">
        <f t="shared" si="137"/>
        <v>100800</v>
      </c>
      <c r="O46" s="43">
        <f t="shared" si="137"/>
        <v>102800</v>
      </c>
      <c r="P46" s="43">
        <f t="shared" si="137"/>
        <v>100800</v>
      </c>
      <c r="Q46" s="43">
        <f t="shared" si="137"/>
        <v>102800</v>
      </c>
      <c r="R46" s="43">
        <f t="shared" si="137"/>
        <v>100800</v>
      </c>
      <c r="S46" s="43">
        <f t="shared" si="137"/>
        <v>102800</v>
      </c>
      <c r="T46" s="43">
        <f t="shared" si="137"/>
        <v>100800</v>
      </c>
      <c r="U46" s="43">
        <f t="shared" si="137"/>
        <v>102800</v>
      </c>
      <c r="V46" s="43">
        <f t="shared" si="137"/>
        <v>100800</v>
      </c>
      <c r="W46" s="43">
        <f t="shared" si="137"/>
        <v>102800</v>
      </c>
      <c r="X46" s="43">
        <f t="shared" si="137"/>
        <v>100800</v>
      </c>
      <c r="Y46" s="43">
        <f t="shared" si="137"/>
        <v>102800</v>
      </c>
      <c r="Z46" s="43">
        <f t="shared" si="137"/>
        <v>100800</v>
      </c>
      <c r="AA46" s="43">
        <f t="shared" si="137"/>
        <v>102800</v>
      </c>
      <c r="AB46" s="43">
        <f t="shared" si="137"/>
        <v>100800</v>
      </c>
      <c r="AC46" s="43">
        <f t="shared" si="137"/>
        <v>102800</v>
      </c>
      <c r="AD46" s="43">
        <f t="shared" si="137"/>
        <v>96600</v>
      </c>
      <c r="AE46" s="43">
        <f t="shared" si="137"/>
        <v>98800</v>
      </c>
      <c r="AF46" s="306">
        <f t="shared" si="137"/>
        <v>96600</v>
      </c>
      <c r="AG46" s="308">
        <f t="shared" si="137"/>
        <v>83800</v>
      </c>
      <c r="AH46" s="43">
        <f t="shared" si="137"/>
        <v>83800</v>
      </c>
      <c r="AI46" s="43">
        <f t="shared" si="137"/>
        <v>81600</v>
      </c>
      <c r="AJ46" s="43">
        <f t="shared" si="137"/>
        <v>83800</v>
      </c>
      <c r="AK46" s="43">
        <f t="shared" si="137"/>
        <v>81600</v>
      </c>
      <c r="AL46" s="43">
        <f t="shared" si="137"/>
        <v>83800</v>
      </c>
      <c r="AM46" s="43">
        <f t="shared" si="137"/>
        <v>81600</v>
      </c>
      <c r="AN46" s="43">
        <f t="shared" si="137"/>
        <v>83800</v>
      </c>
      <c r="AO46" s="307">
        <f t="shared" si="137"/>
        <v>81600</v>
      </c>
      <c r="AP46" s="308">
        <f t="shared" ref="AP46:BA46" si="138">AP45+3000</f>
        <v>73500</v>
      </c>
      <c r="AQ46" s="43">
        <f t="shared" si="138"/>
        <v>71500</v>
      </c>
      <c r="AR46" s="43">
        <f t="shared" si="138"/>
        <v>73500</v>
      </c>
      <c r="AS46" s="43">
        <f t="shared" si="138"/>
        <v>71500</v>
      </c>
      <c r="AT46" s="43">
        <f t="shared" si="138"/>
        <v>73500</v>
      </c>
      <c r="AU46" s="43">
        <f t="shared" si="138"/>
        <v>71500</v>
      </c>
      <c r="AV46" s="43">
        <f t="shared" si="138"/>
        <v>73500</v>
      </c>
      <c r="AW46" s="43">
        <f t="shared" si="138"/>
        <v>71500</v>
      </c>
      <c r="AX46" s="43">
        <f t="shared" si="138"/>
        <v>73500</v>
      </c>
      <c r="AY46" s="43">
        <f t="shared" si="138"/>
        <v>75200</v>
      </c>
      <c r="AZ46" s="43">
        <f t="shared" si="138"/>
        <v>77400</v>
      </c>
      <c r="BA46" s="307">
        <f t="shared" si="138"/>
        <v>70500</v>
      </c>
      <c r="BB46" s="308">
        <f t="shared" ref="BB46:BP46" si="139">BB45+3000</f>
        <v>70500</v>
      </c>
      <c r="BC46" s="43">
        <f t="shared" si="139"/>
        <v>71500</v>
      </c>
      <c r="BD46" s="43">
        <f t="shared" si="139"/>
        <v>70500</v>
      </c>
      <c r="BE46" s="43">
        <f t="shared" si="139"/>
        <v>71500</v>
      </c>
      <c r="BF46" s="43">
        <f t="shared" si="139"/>
        <v>70500</v>
      </c>
      <c r="BG46" s="43">
        <f t="shared" si="139"/>
        <v>71500</v>
      </c>
      <c r="BH46" s="43">
        <f t="shared" si="139"/>
        <v>70500</v>
      </c>
      <c r="BI46" s="43">
        <f t="shared" si="139"/>
        <v>70500</v>
      </c>
      <c r="BJ46" s="43">
        <f t="shared" si="139"/>
        <v>71500</v>
      </c>
      <c r="BK46" s="43">
        <f t="shared" si="139"/>
        <v>70500</v>
      </c>
      <c r="BL46" s="43">
        <f t="shared" si="139"/>
        <v>71500</v>
      </c>
      <c r="BM46" s="43">
        <f t="shared" si="139"/>
        <v>70500</v>
      </c>
      <c r="BN46" s="43">
        <f t="shared" si="139"/>
        <v>71500</v>
      </c>
      <c r="BO46" s="43">
        <f t="shared" si="139"/>
        <v>75200</v>
      </c>
      <c r="BP46" s="307">
        <f t="shared" si="139"/>
        <v>77400</v>
      </c>
    </row>
    <row r="47" spans="1:68" s="36" customFormat="1" ht="12" customHeight="1" x14ac:dyDescent="0.2">
      <c r="A47" s="237">
        <v>7</v>
      </c>
      <c r="B47" s="34">
        <f t="shared" ref="B47:H47" si="140">B46+3000</f>
        <v>75500</v>
      </c>
      <c r="C47" s="43">
        <f t="shared" si="140"/>
        <v>74500</v>
      </c>
      <c r="D47" s="43">
        <f t="shared" si="140"/>
        <v>75500</v>
      </c>
      <c r="E47" s="43">
        <f t="shared" si="140"/>
        <v>74500</v>
      </c>
      <c r="F47" s="43">
        <f t="shared" si="140"/>
        <v>78200</v>
      </c>
      <c r="G47" s="307">
        <f t="shared" si="140"/>
        <v>75500</v>
      </c>
      <c r="H47" s="181">
        <f t="shared" si="140"/>
        <v>96900</v>
      </c>
      <c r="I47" s="43">
        <f t="shared" ref="I47:AO47" si="141">I46+3000</f>
        <v>103800</v>
      </c>
      <c r="J47" s="43">
        <f t="shared" si="141"/>
        <v>122900</v>
      </c>
      <c r="K47" s="43">
        <f t="shared" si="141"/>
        <v>99600</v>
      </c>
      <c r="L47" s="43">
        <f t="shared" si="141"/>
        <v>101800</v>
      </c>
      <c r="M47" s="43">
        <f t="shared" si="141"/>
        <v>99600</v>
      </c>
      <c r="N47" s="43">
        <f t="shared" si="141"/>
        <v>103800</v>
      </c>
      <c r="O47" s="43">
        <f t="shared" si="141"/>
        <v>105800</v>
      </c>
      <c r="P47" s="43">
        <f t="shared" si="141"/>
        <v>103800</v>
      </c>
      <c r="Q47" s="43">
        <f t="shared" si="141"/>
        <v>105800</v>
      </c>
      <c r="R47" s="43">
        <f t="shared" si="141"/>
        <v>103800</v>
      </c>
      <c r="S47" s="43">
        <f t="shared" si="141"/>
        <v>105800</v>
      </c>
      <c r="T47" s="43">
        <f t="shared" si="141"/>
        <v>103800</v>
      </c>
      <c r="U47" s="43">
        <f t="shared" si="141"/>
        <v>105800</v>
      </c>
      <c r="V47" s="43">
        <f t="shared" si="141"/>
        <v>103800</v>
      </c>
      <c r="W47" s="43">
        <f t="shared" si="141"/>
        <v>105800</v>
      </c>
      <c r="X47" s="43">
        <f t="shared" si="141"/>
        <v>103800</v>
      </c>
      <c r="Y47" s="43">
        <f t="shared" si="141"/>
        <v>105800</v>
      </c>
      <c r="Z47" s="43">
        <f t="shared" si="141"/>
        <v>103800</v>
      </c>
      <c r="AA47" s="43">
        <f t="shared" si="141"/>
        <v>105800</v>
      </c>
      <c r="AB47" s="43">
        <f t="shared" si="141"/>
        <v>103800</v>
      </c>
      <c r="AC47" s="43">
        <f t="shared" si="141"/>
        <v>105800</v>
      </c>
      <c r="AD47" s="43">
        <f t="shared" si="141"/>
        <v>99600</v>
      </c>
      <c r="AE47" s="43">
        <f t="shared" si="141"/>
        <v>101800</v>
      </c>
      <c r="AF47" s="306">
        <f t="shared" si="141"/>
        <v>99600</v>
      </c>
      <c r="AG47" s="308">
        <f t="shared" si="141"/>
        <v>86800</v>
      </c>
      <c r="AH47" s="43">
        <f t="shared" si="141"/>
        <v>86800</v>
      </c>
      <c r="AI47" s="43">
        <f t="shared" si="141"/>
        <v>84600</v>
      </c>
      <c r="AJ47" s="43">
        <f t="shared" si="141"/>
        <v>86800</v>
      </c>
      <c r="AK47" s="43">
        <f t="shared" si="141"/>
        <v>84600</v>
      </c>
      <c r="AL47" s="43">
        <f t="shared" si="141"/>
        <v>86800</v>
      </c>
      <c r="AM47" s="43">
        <f t="shared" si="141"/>
        <v>84600</v>
      </c>
      <c r="AN47" s="43">
        <f t="shared" si="141"/>
        <v>86800</v>
      </c>
      <c r="AO47" s="307">
        <f t="shared" si="141"/>
        <v>84600</v>
      </c>
      <c r="AP47" s="308">
        <f t="shared" ref="AP47:BA47" si="142">AP46+3000</f>
        <v>76500</v>
      </c>
      <c r="AQ47" s="43">
        <f t="shared" si="142"/>
        <v>74500</v>
      </c>
      <c r="AR47" s="43">
        <f t="shared" si="142"/>
        <v>76500</v>
      </c>
      <c r="AS47" s="43">
        <f t="shared" si="142"/>
        <v>74500</v>
      </c>
      <c r="AT47" s="43">
        <f t="shared" si="142"/>
        <v>76500</v>
      </c>
      <c r="AU47" s="43">
        <f t="shared" si="142"/>
        <v>74500</v>
      </c>
      <c r="AV47" s="43">
        <f t="shared" si="142"/>
        <v>76500</v>
      </c>
      <c r="AW47" s="43">
        <f t="shared" si="142"/>
        <v>74500</v>
      </c>
      <c r="AX47" s="43">
        <f t="shared" si="142"/>
        <v>76500</v>
      </c>
      <c r="AY47" s="43">
        <f t="shared" si="142"/>
        <v>78200</v>
      </c>
      <c r="AZ47" s="43">
        <f t="shared" si="142"/>
        <v>80400</v>
      </c>
      <c r="BA47" s="307">
        <f t="shared" si="142"/>
        <v>73500</v>
      </c>
      <c r="BB47" s="308">
        <f t="shared" ref="BB47:BP47" si="143">BB46+3000</f>
        <v>73500</v>
      </c>
      <c r="BC47" s="43">
        <f t="shared" si="143"/>
        <v>74500</v>
      </c>
      <c r="BD47" s="43">
        <f t="shared" si="143"/>
        <v>73500</v>
      </c>
      <c r="BE47" s="43">
        <f t="shared" si="143"/>
        <v>74500</v>
      </c>
      <c r="BF47" s="43">
        <f t="shared" si="143"/>
        <v>73500</v>
      </c>
      <c r="BG47" s="43">
        <f t="shared" si="143"/>
        <v>74500</v>
      </c>
      <c r="BH47" s="43">
        <f t="shared" si="143"/>
        <v>73500</v>
      </c>
      <c r="BI47" s="43">
        <f t="shared" si="143"/>
        <v>73500</v>
      </c>
      <c r="BJ47" s="43">
        <f t="shared" si="143"/>
        <v>74500</v>
      </c>
      <c r="BK47" s="43">
        <f t="shared" si="143"/>
        <v>73500</v>
      </c>
      <c r="BL47" s="43">
        <f t="shared" si="143"/>
        <v>74500</v>
      </c>
      <c r="BM47" s="43">
        <f t="shared" si="143"/>
        <v>73500</v>
      </c>
      <c r="BN47" s="43">
        <f t="shared" si="143"/>
        <v>74500</v>
      </c>
      <c r="BO47" s="43">
        <f t="shared" si="143"/>
        <v>78200</v>
      </c>
      <c r="BP47" s="307">
        <f t="shared" si="143"/>
        <v>80400</v>
      </c>
    </row>
    <row r="48" spans="1:68" s="36" customFormat="1" ht="12" customHeight="1" x14ac:dyDescent="0.2">
      <c r="A48" s="237">
        <v>8</v>
      </c>
      <c r="B48" s="34">
        <f t="shared" ref="B48:H48" si="144">B47+3000</f>
        <v>78500</v>
      </c>
      <c r="C48" s="43">
        <f t="shared" si="144"/>
        <v>77500</v>
      </c>
      <c r="D48" s="43">
        <f t="shared" si="144"/>
        <v>78500</v>
      </c>
      <c r="E48" s="43">
        <f t="shared" si="144"/>
        <v>77500</v>
      </c>
      <c r="F48" s="43">
        <f t="shared" si="144"/>
        <v>81200</v>
      </c>
      <c r="G48" s="307">
        <f t="shared" si="144"/>
        <v>78500</v>
      </c>
      <c r="H48" s="181">
        <f t="shared" si="144"/>
        <v>99900</v>
      </c>
      <c r="I48" s="43">
        <f t="shared" ref="I48:AO48" si="145">I47+3000</f>
        <v>106800</v>
      </c>
      <c r="J48" s="43">
        <f t="shared" si="145"/>
        <v>125900</v>
      </c>
      <c r="K48" s="43">
        <f t="shared" si="145"/>
        <v>102600</v>
      </c>
      <c r="L48" s="43">
        <f t="shared" si="145"/>
        <v>104800</v>
      </c>
      <c r="M48" s="43">
        <f t="shared" si="145"/>
        <v>102600</v>
      </c>
      <c r="N48" s="43">
        <f t="shared" si="145"/>
        <v>106800</v>
      </c>
      <c r="O48" s="43">
        <f t="shared" si="145"/>
        <v>108800</v>
      </c>
      <c r="P48" s="43">
        <f t="shared" si="145"/>
        <v>106800</v>
      </c>
      <c r="Q48" s="43">
        <f t="shared" si="145"/>
        <v>108800</v>
      </c>
      <c r="R48" s="43">
        <f t="shared" si="145"/>
        <v>106800</v>
      </c>
      <c r="S48" s="43">
        <f t="shared" si="145"/>
        <v>108800</v>
      </c>
      <c r="T48" s="43">
        <f t="shared" si="145"/>
        <v>106800</v>
      </c>
      <c r="U48" s="43">
        <f t="shared" si="145"/>
        <v>108800</v>
      </c>
      <c r="V48" s="43">
        <f t="shared" si="145"/>
        <v>106800</v>
      </c>
      <c r="W48" s="43">
        <f t="shared" si="145"/>
        <v>108800</v>
      </c>
      <c r="X48" s="43">
        <f t="shared" si="145"/>
        <v>106800</v>
      </c>
      <c r="Y48" s="43">
        <f t="shared" si="145"/>
        <v>108800</v>
      </c>
      <c r="Z48" s="43">
        <f t="shared" si="145"/>
        <v>106800</v>
      </c>
      <c r="AA48" s="43">
        <f t="shared" si="145"/>
        <v>108800</v>
      </c>
      <c r="AB48" s="43">
        <f t="shared" si="145"/>
        <v>106800</v>
      </c>
      <c r="AC48" s="43">
        <f t="shared" si="145"/>
        <v>108800</v>
      </c>
      <c r="AD48" s="43">
        <f t="shared" si="145"/>
        <v>102600</v>
      </c>
      <c r="AE48" s="43">
        <f t="shared" si="145"/>
        <v>104800</v>
      </c>
      <c r="AF48" s="306">
        <f t="shared" si="145"/>
        <v>102600</v>
      </c>
      <c r="AG48" s="308">
        <f t="shared" si="145"/>
        <v>89800</v>
      </c>
      <c r="AH48" s="43">
        <f t="shared" si="145"/>
        <v>89800</v>
      </c>
      <c r="AI48" s="43">
        <f t="shared" si="145"/>
        <v>87600</v>
      </c>
      <c r="AJ48" s="43">
        <f t="shared" si="145"/>
        <v>89800</v>
      </c>
      <c r="AK48" s="43">
        <f t="shared" si="145"/>
        <v>87600</v>
      </c>
      <c r="AL48" s="43">
        <f t="shared" si="145"/>
        <v>89800</v>
      </c>
      <c r="AM48" s="43">
        <f t="shared" si="145"/>
        <v>87600</v>
      </c>
      <c r="AN48" s="43">
        <f t="shared" si="145"/>
        <v>89800</v>
      </c>
      <c r="AO48" s="307">
        <f t="shared" si="145"/>
        <v>87600</v>
      </c>
      <c r="AP48" s="308">
        <f t="shared" ref="AP48:BA48" si="146">AP47+3000</f>
        <v>79500</v>
      </c>
      <c r="AQ48" s="43">
        <f t="shared" si="146"/>
        <v>77500</v>
      </c>
      <c r="AR48" s="43">
        <f t="shared" si="146"/>
        <v>79500</v>
      </c>
      <c r="AS48" s="43">
        <f t="shared" si="146"/>
        <v>77500</v>
      </c>
      <c r="AT48" s="43">
        <f t="shared" si="146"/>
        <v>79500</v>
      </c>
      <c r="AU48" s="43">
        <f t="shared" si="146"/>
        <v>77500</v>
      </c>
      <c r="AV48" s="43">
        <f t="shared" si="146"/>
        <v>79500</v>
      </c>
      <c r="AW48" s="43">
        <f t="shared" si="146"/>
        <v>77500</v>
      </c>
      <c r="AX48" s="43">
        <f t="shared" si="146"/>
        <v>79500</v>
      </c>
      <c r="AY48" s="43">
        <f t="shared" si="146"/>
        <v>81200</v>
      </c>
      <c r="AZ48" s="43">
        <f t="shared" si="146"/>
        <v>83400</v>
      </c>
      <c r="BA48" s="307">
        <f t="shared" si="146"/>
        <v>76500</v>
      </c>
      <c r="BB48" s="308">
        <f t="shared" ref="BB48:BP48" si="147">BB47+3000</f>
        <v>76500</v>
      </c>
      <c r="BC48" s="43">
        <f t="shared" si="147"/>
        <v>77500</v>
      </c>
      <c r="BD48" s="43">
        <f t="shared" si="147"/>
        <v>76500</v>
      </c>
      <c r="BE48" s="43">
        <f t="shared" si="147"/>
        <v>77500</v>
      </c>
      <c r="BF48" s="43">
        <f t="shared" si="147"/>
        <v>76500</v>
      </c>
      <c r="BG48" s="43">
        <f t="shared" si="147"/>
        <v>77500</v>
      </c>
      <c r="BH48" s="43">
        <f t="shared" si="147"/>
        <v>76500</v>
      </c>
      <c r="BI48" s="43">
        <f t="shared" si="147"/>
        <v>76500</v>
      </c>
      <c r="BJ48" s="43">
        <f t="shared" si="147"/>
        <v>77500</v>
      </c>
      <c r="BK48" s="43">
        <f t="shared" si="147"/>
        <v>76500</v>
      </c>
      <c r="BL48" s="43">
        <f t="shared" si="147"/>
        <v>77500</v>
      </c>
      <c r="BM48" s="43">
        <f t="shared" si="147"/>
        <v>76500</v>
      </c>
      <c r="BN48" s="43">
        <f t="shared" si="147"/>
        <v>77500</v>
      </c>
      <c r="BO48" s="43">
        <f t="shared" si="147"/>
        <v>81200</v>
      </c>
      <c r="BP48" s="307">
        <f t="shared" si="147"/>
        <v>83400</v>
      </c>
    </row>
    <row r="49" spans="1:68" s="36" customFormat="1" ht="12" customHeight="1" x14ac:dyDescent="0.2">
      <c r="A49" s="236" t="s">
        <v>72</v>
      </c>
      <c r="B49" s="34"/>
      <c r="C49" s="43"/>
      <c r="D49" s="43"/>
      <c r="E49" s="43"/>
      <c r="F49" s="43"/>
      <c r="G49" s="307"/>
      <c r="H49" s="181"/>
      <c r="I49" s="43"/>
      <c r="J49" s="43"/>
      <c r="K49" s="43"/>
      <c r="L49" s="43"/>
      <c r="M49" s="43"/>
      <c r="N49" s="43"/>
      <c r="O49" s="43"/>
      <c r="P49" s="43"/>
      <c r="Q49" s="43"/>
      <c r="R49" s="43"/>
      <c r="S49" s="43"/>
      <c r="T49" s="43"/>
      <c r="U49" s="43"/>
      <c r="V49" s="43"/>
      <c r="W49" s="43"/>
      <c r="X49" s="43"/>
      <c r="Y49" s="43"/>
      <c r="Z49" s="43"/>
      <c r="AA49" s="43"/>
      <c r="AB49" s="43"/>
      <c r="AC49" s="43"/>
      <c r="AD49" s="43"/>
      <c r="AE49" s="43"/>
      <c r="AF49" s="306"/>
      <c r="AG49" s="308"/>
      <c r="AH49" s="181"/>
      <c r="AI49" s="43"/>
      <c r="AJ49" s="43"/>
      <c r="AK49" s="43"/>
      <c r="AL49" s="43"/>
      <c r="AM49" s="43"/>
      <c r="AN49" s="43"/>
      <c r="AO49" s="307"/>
      <c r="AP49" s="308"/>
      <c r="AQ49" s="43"/>
      <c r="AR49" s="43"/>
      <c r="AS49" s="43"/>
      <c r="AT49" s="43"/>
      <c r="AU49" s="43"/>
      <c r="AV49" s="43"/>
      <c r="AW49" s="43"/>
      <c r="AX49" s="43"/>
      <c r="AY49" s="43"/>
      <c r="AZ49" s="43"/>
      <c r="BA49" s="307"/>
      <c r="BB49" s="308"/>
      <c r="BC49" s="43"/>
      <c r="BD49" s="43"/>
      <c r="BE49" s="43"/>
      <c r="BF49" s="43"/>
      <c r="BG49" s="43"/>
      <c r="BH49" s="43"/>
      <c r="BI49" s="43"/>
      <c r="BJ49" s="43"/>
      <c r="BK49" s="43"/>
      <c r="BL49" s="43"/>
      <c r="BM49" s="43"/>
      <c r="BN49" s="43"/>
      <c r="BO49" s="43"/>
      <c r="BP49" s="307"/>
    </row>
    <row r="50" spans="1:68" s="36" customFormat="1" ht="12" customHeight="1" x14ac:dyDescent="0.2">
      <c r="A50" s="237">
        <v>1</v>
      </c>
      <c r="B50" s="331">
        <v>90000</v>
      </c>
      <c r="C50" s="307">
        <v>90000</v>
      </c>
      <c r="D50" s="307">
        <v>90000</v>
      </c>
      <c r="E50" s="307">
        <v>90000</v>
      </c>
      <c r="F50" s="307">
        <v>90000</v>
      </c>
      <c r="G50" s="307">
        <v>90000</v>
      </c>
      <c r="H50" s="310">
        <v>90000</v>
      </c>
      <c r="I50" s="307">
        <v>90000</v>
      </c>
      <c r="J50" s="307">
        <v>90000</v>
      </c>
      <c r="K50" s="307">
        <v>90000</v>
      </c>
      <c r="L50" s="307">
        <v>90000</v>
      </c>
      <c r="M50" s="307">
        <v>90000</v>
      </c>
      <c r="N50" s="307">
        <v>90000</v>
      </c>
      <c r="O50" s="307">
        <v>90000</v>
      </c>
      <c r="P50" s="307">
        <v>90000</v>
      </c>
      <c r="Q50" s="307">
        <v>90000</v>
      </c>
      <c r="R50" s="307">
        <v>90000</v>
      </c>
      <c r="S50" s="307">
        <v>90000</v>
      </c>
      <c r="T50" s="307">
        <v>90000</v>
      </c>
      <c r="U50" s="307">
        <v>90000</v>
      </c>
      <c r="V50" s="307">
        <v>90000</v>
      </c>
      <c r="W50" s="307">
        <v>90000</v>
      </c>
      <c r="X50" s="307">
        <v>90000</v>
      </c>
      <c r="Y50" s="307">
        <v>90000</v>
      </c>
      <c r="Z50" s="307">
        <v>90000</v>
      </c>
      <c r="AA50" s="307">
        <v>90000</v>
      </c>
      <c r="AB50" s="307">
        <v>90000</v>
      </c>
      <c r="AC50" s="307">
        <v>90000</v>
      </c>
      <c r="AD50" s="307">
        <v>90000</v>
      </c>
      <c r="AE50" s="307">
        <v>90000</v>
      </c>
      <c r="AF50" s="306">
        <v>90000</v>
      </c>
      <c r="AG50" s="308">
        <v>90000</v>
      </c>
      <c r="AH50" s="181">
        <v>90000</v>
      </c>
      <c r="AI50" s="181">
        <v>90000</v>
      </c>
      <c r="AJ50" s="181">
        <v>90000</v>
      </c>
      <c r="AK50" s="181">
        <v>90000</v>
      </c>
      <c r="AL50" s="181">
        <v>90000</v>
      </c>
      <c r="AM50" s="181">
        <v>90000</v>
      </c>
      <c r="AN50" s="43">
        <v>90000</v>
      </c>
      <c r="AO50" s="307">
        <v>90000</v>
      </c>
      <c r="AP50" s="308">
        <v>90000</v>
      </c>
      <c r="AQ50" s="43">
        <v>90000</v>
      </c>
      <c r="AR50" s="43">
        <v>90000</v>
      </c>
      <c r="AS50" s="43">
        <v>90000</v>
      </c>
      <c r="AT50" s="43">
        <v>90000</v>
      </c>
      <c r="AU50" s="43">
        <v>90000</v>
      </c>
      <c r="AV50" s="43">
        <v>90000</v>
      </c>
      <c r="AW50" s="43">
        <v>90000</v>
      </c>
      <c r="AX50" s="43">
        <v>90000</v>
      </c>
      <c r="AY50" s="43">
        <v>90000</v>
      </c>
      <c r="AZ50" s="43">
        <v>90000</v>
      </c>
      <c r="BA50" s="307">
        <v>90000</v>
      </c>
      <c r="BB50" s="308">
        <v>90000</v>
      </c>
      <c r="BC50" s="43">
        <v>90000</v>
      </c>
      <c r="BD50" s="43">
        <v>90000</v>
      </c>
      <c r="BE50" s="43">
        <v>90000</v>
      </c>
      <c r="BF50" s="43">
        <v>90000</v>
      </c>
      <c r="BG50" s="43">
        <v>90000</v>
      </c>
      <c r="BH50" s="43">
        <v>90000</v>
      </c>
      <c r="BI50" s="43">
        <v>90000</v>
      </c>
      <c r="BJ50" s="43">
        <v>90000</v>
      </c>
      <c r="BK50" s="43">
        <v>90000</v>
      </c>
      <c r="BL50" s="43">
        <v>90000</v>
      </c>
      <c r="BM50" s="43">
        <v>90000</v>
      </c>
      <c r="BN50" s="43">
        <v>90000</v>
      </c>
      <c r="BO50" s="43">
        <v>90000</v>
      </c>
      <c r="BP50" s="307">
        <v>90000</v>
      </c>
    </row>
    <row r="51" spans="1:68" s="36" customFormat="1" ht="12" customHeight="1" x14ac:dyDescent="0.2">
      <c r="A51" s="237">
        <v>2</v>
      </c>
      <c r="B51" s="34">
        <f t="shared" ref="B51:AO51" si="148">B50+3000</f>
        <v>93000</v>
      </c>
      <c r="C51" s="43">
        <f t="shared" si="148"/>
        <v>93000</v>
      </c>
      <c r="D51" s="43">
        <f t="shared" si="148"/>
        <v>93000</v>
      </c>
      <c r="E51" s="43">
        <f t="shared" si="148"/>
        <v>93000</v>
      </c>
      <c r="F51" s="43">
        <f t="shared" si="148"/>
        <v>93000</v>
      </c>
      <c r="G51" s="307">
        <f t="shared" si="148"/>
        <v>93000</v>
      </c>
      <c r="H51" s="181">
        <f t="shared" si="148"/>
        <v>93000</v>
      </c>
      <c r="I51" s="43">
        <f t="shared" si="148"/>
        <v>93000</v>
      </c>
      <c r="J51" s="43">
        <f t="shared" si="148"/>
        <v>93000</v>
      </c>
      <c r="K51" s="43">
        <f t="shared" si="148"/>
        <v>93000</v>
      </c>
      <c r="L51" s="43">
        <f t="shared" si="148"/>
        <v>93000</v>
      </c>
      <c r="M51" s="43">
        <f t="shared" si="148"/>
        <v>93000</v>
      </c>
      <c r="N51" s="43">
        <f t="shared" si="148"/>
        <v>93000</v>
      </c>
      <c r="O51" s="43">
        <f t="shared" si="148"/>
        <v>93000</v>
      </c>
      <c r="P51" s="43">
        <f t="shared" si="148"/>
        <v>93000</v>
      </c>
      <c r="Q51" s="43">
        <f t="shared" si="148"/>
        <v>93000</v>
      </c>
      <c r="R51" s="43">
        <f t="shared" si="148"/>
        <v>93000</v>
      </c>
      <c r="S51" s="43">
        <f t="shared" si="148"/>
        <v>93000</v>
      </c>
      <c r="T51" s="43">
        <f t="shared" si="148"/>
        <v>93000</v>
      </c>
      <c r="U51" s="43">
        <f t="shared" si="148"/>
        <v>93000</v>
      </c>
      <c r="V51" s="43">
        <f t="shared" si="148"/>
        <v>93000</v>
      </c>
      <c r="W51" s="43">
        <f t="shared" si="148"/>
        <v>93000</v>
      </c>
      <c r="X51" s="43">
        <f t="shared" si="148"/>
        <v>93000</v>
      </c>
      <c r="Y51" s="43">
        <f t="shared" si="148"/>
        <v>93000</v>
      </c>
      <c r="Z51" s="43">
        <f t="shared" si="148"/>
        <v>93000</v>
      </c>
      <c r="AA51" s="43">
        <f t="shared" si="148"/>
        <v>93000</v>
      </c>
      <c r="AB51" s="43">
        <f t="shared" si="148"/>
        <v>93000</v>
      </c>
      <c r="AC51" s="43">
        <f t="shared" si="148"/>
        <v>93000</v>
      </c>
      <c r="AD51" s="43">
        <f t="shared" si="148"/>
        <v>93000</v>
      </c>
      <c r="AE51" s="43">
        <f t="shared" si="148"/>
        <v>93000</v>
      </c>
      <c r="AF51" s="306">
        <f t="shared" si="148"/>
        <v>93000</v>
      </c>
      <c r="AG51" s="308">
        <f t="shared" si="148"/>
        <v>93000</v>
      </c>
      <c r="AH51" s="43">
        <f t="shared" si="148"/>
        <v>93000</v>
      </c>
      <c r="AI51" s="43">
        <f t="shared" si="148"/>
        <v>93000</v>
      </c>
      <c r="AJ51" s="43">
        <f t="shared" si="148"/>
        <v>93000</v>
      </c>
      <c r="AK51" s="43">
        <f t="shared" si="148"/>
        <v>93000</v>
      </c>
      <c r="AL51" s="43">
        <f t="shared" si="148"/>
        <v>93000</v>
      </c>
      <c r="AM51" s="43">
        <f t="shared" si="148"/>
        <v>93000</v>
      </c>
      <c r="AN51" s="43">
        <f t="shared" si="148"/>
        <v>93000</v>
      </c>
      <c r="AO51" s="307">
        <f t="shared" si="148"/>
        <v>93000</v>
      </c>
      <c r="AP51" s="308">
        <f t="shared" ref="AP51:BP51" si="149">AP50+3000</f>
        <v>93000</v>
      </c>
      <c r="AQ51" s="43">
        <f t="shared" si="149"/>
        <v>93000</v>
      </c>
      <c r="AR51" s="43">
        <f t="shared" si="149"/>
        <v>93000</v>
      </c>
      <c r="AS51" s="43">
        <f t="shared" si="149"/>
        <v>93000</v>
      </c>
      <c r="AT51" s="43">
        <f t="shared" si="149"/>
        <v>93000</v>
      </c>
      <c r="AU51" s="43">
        <f t="shared" si="149"/>
        <v>93000</v>
      </c>
      <c r="AV51" s="43">
        <f t="shared" si="149"/>
        <v>93000</v>
      </c>
      <c r="AW51" s="43">
        <f t="shared" si="149"/>
        <v>93000</v>
      </c>
      <c r="AX51" s="43">
        <f t="shared" si="149"/>
        <v>93000</v>
      </c>
      <c r="AY51" s="43">
        <f t="shared" si="149"/>
        <v>93000</v>
      </c>
      <c r="AZ51" s="43">
        <f t="shared" si="149"/>
        <v>93000</v>
      </c>
      <c r="BA51" s="307">
        <f t="shared" si="149"/>
        <v>93000</v>
      </c>
      <c r="BB51" s="308">
        <f t="shared" si="149"/>
        <v>93000</v>
      </c>
      <c r="BC51" s="43">
        <f t="shared" si="149"/>
        <v>93000</v>
      </c>
      <c r="BD51" s="43">
        <f t="shared" si="149"/>
        <v>93000</v>
      </c>
      <c r="BE51" s="43">
        <f t="shared" si="149"/>
        <v>93000</v>
      </c>
      <c r="BF51" s="43">
        <f t="shared" si="149"/>
        <v>93000</v>
      </c>
      <c r="BG51" s="43">
        <f t="shared" si="149"/>
        <v>93000</v>
      </c>
      <c r="BH51" s="43">
        <f t="shared" si="149"/>
        <v>93000</v>
      </c>
      <c r="BI51" s="43">
        <f t="shared" si="149"/>
        <v>93000</v>
      </c>
      <c r="BJ51" s="43">
        <f t="shared" si="149"/>
        <v>93000</v>
      </c>
      <c r="BK51" s="43">
        <f t="shared" si="149"/>
        <v>93000</v>
      </c>
      <c r="BL51" s="43">
        <f t="shared" si="149"/>
        <v>93000</v>
      </c>
      <c r="BM51" s="43">
        <f t="shared" si="149"/>
        <v>93000</v>
      </c>
      <c r="BN51" s="43">
        <f t="shared" si="149"/>
        <v>93000</v>
      </c>
      <c r="BO51" s="43">
        <f t="shared" si="149"/>
        <v>93000</v>
      </c>
      <c r="BP51" s="307">
        <f t="shared" si="149"/>
        <v>93000</v>
      </c>
    </row>
    <row r="52" spans="1:68" s="36" customFormat="1" ht="12" customHeight="1" x14ac:dyDescent="0.2">
      <c r="A52" s="236" t="s">
        <v>184</v>
      </c>
      <c r="B52" s="34"/>
      <c r="C52" s="43"/>
      <c r="D52" s="43"/>
      <c r="E52" s="43"/>
      <c r="F52" s="43"/>
      <c r="G52" s="307"/>
      <c r="H52" s="181"/>
      <c r="I52" s="43"/>
      <c r="J52" s="43"/>
      <c r="K52" s="43"/>
      <c r="L52" s="43"/>
      <c r="M52" s="43"/>
      <c r="N52" s="43"/>
      <c r="O52" s="43"/>
      <c r="P52" s="43"/>
      <c r="Q52" s="43"/>
      <c r="R52" s="43"/>
      <c r="S52" s="43"/>
      <c r="T52" s="43"/>
      <c r="U52" s="43"/>
      <c r="V52" s="43"/>
      <c r="W52" s="43"/>
      <c r="X52" s="43"/>
      <c r="Y52" s="43"/>
      <c r="Z52" s="43"/>
      <c r="AA52" s="43"/>
      <c r="AB52" s="43"/>
      <c r="AC52" s="43"/>
      <c r="AD52" s="43"/>
      <c r="AE52" s="43"/>
      <c r="AF52" s="306"/>
      <c r="AG52" s="308"/>
      <c r="AH52" s="181"/>
      <c r="AI52" s="43"/>
      <c r="AJ52" s="43"/>
      <c r="AK52" s="43"/>
      <c r="AL52" s="43"/>
      <c r="AM52" s="43"/>
      <c r="AN52" s="43"/>
      <c r="AO52" s="307"/>
      <c r="AP52" s="308"/>
      <c r="AQ52" s="43"/>
      <c r="AR52" s="43"/>
      <c r="AS52" s="43"/>
      <c r="AT52" s="43"/>
      <c r="AU52" s="43"/>
      <c r="AV52" s="43"/>
      <c r="AW52" s="43"/>
      <c r="AX52" s="43"/>
      <c r="AY52" s="43"/>
      <c r="AZ52" s="43"/>
      <c r="BA52" s="307"/>
      <c r="BB52" s="308"/>
      <c r="BC52" s="43"/>
      <c r="BD52" s="43"/>
      <c r="BE52" s="43"/>
      <c r="BF52" s="43"/>
      <c r="BG52" s="43"/>
      <c r="BH52" s="43"/>
      <c r="BI52" s="43"/>
      <c r="BJ52" s="43"/>
      <c r="BK52" s="43"/>
      <c r="BL52" s="43"/>
      <c r="BM52" s="43"/>
      <c r="BN52" s="43"/>
      <c r="BO52" s="43"/>
      <c r="BP52" s="307"/>
    </row>
    <row r="53" spans="1:68" s="36" customFormat="1" ht="12" customHeight="1" x14ac:dyDescent="0.2">
      <c r="A53" s="237">
        <v>1</v>
      </c>
      <c r="B53" s="34">
        <v>80000</v>
      </c>
      <c r="C53" s="43">
        <v>80000</v>
      </c>
      <c r="D53" s="43">
        <v>80000</v>
      </c>
      <c r="E53" s="43">
        <v>80000</v>
      </c>
      <c r="F53" s="43">
        <v>80000</v>
      </c>
      <c r="G53" s="307">
        <v>80000</v>
      </c>
      <c r="H53" s="181">
        <v>100000</v>
      </c>
      <c r="I53" s="308">
        <v>100000</v>
      </c>
      <c r="J53" s="308">
        <v>100000</v>
      </c>
      <c r="K53" s="308">
        <v>100000</v>
      </c>
      <c r="L53" s="308">
        <v>100000</v>
      </c>
      <c r="M53" s="308">
        <v>100000</v>
      </c>
      <c r="N53" s="308">
        <v>100000</v>
      </c>
      <c r="O53" s="308">
        <v>100000</v>
      </c>
      <c r="P53" s="308">
        <v>100000</v>
      </c>
      <c r="Q53" s="308">
        <v>100000</v>
      </c>
      <c r="R53" s="308">
        <v>100000</v>
      </c>
      <c r="S53" s="308">
        <v>100000</v>
      </c>
      <c r="T53" s="308">
        <v>100000</v>
      </c>
      <c r="U53" s="308">
        <v>100000</v>
      </c>
      <c r="V53" s="308">
        <v>100000</v>
      </c>
      <c r="W53" s="308">
        <v>100000</v>
      </c>
      <c r="X53" s="308">
        <v>100000</v>
      </c>
      <c r="Y53" s="308">
        <v>100000</v>
      </c>
      <c r="Z53" s="308">
        <v>100000</v>
      </c>
      <c r="AA53" s="308">
        <v>100000</v>
      </c>
      <c r="AB53" s="308">
        <v>100000</v>
      </c>
      <c r="AC53" s="308">
        <v>100000</v>
      </c>
      <c r="AD53" s="308">
        <v>100000</v>
      </c>
      <c r="AE53" s="308">
        <v>100000</v>
      </c>
      <c r="AF53" s="311">
        <v>100000</v>
      </c>
      <c r="AG53" s="308">
        <v>80000</v>
      </c>
      <c r="AH53" s="181">
        <v>80000</v>
      </c>
      <c r="AI53" s="181">
        <v>80000</v>
      </c>
      <c r="AJ53" s="181">
        <v>80000</v>
      </c>
      <c r="AK53" s="181">
        <v>80000</v>
      </c>
      <c r="AL53" s="181">
        <v>80000</v>
      </c>
      <c r="AM53" s="181">
        <v>80000</v>
      </c>
      <c r="AN53" s="43">
        <v>80000</v>
      </c>
      <c r="AO53" s="307">
        <v>80000</v>
      </c>
      <c r="AP53" s="308">
        <v>80000</v>
      </c>
      <c r="AQ53" s="43">
        <v>80000</v>
      </c>
      <c r="AR53" s="43">
        <v>80000</v>
      </c>
      <c r="AS53" s="43">
        <v>80000</v>
      </c>
      <c r="AT53" s="43">
        <v>80000</v>
      </c>
      <c r="AU53" s="43">
        <v>80000</v>
      </c>
      <c r="AV53" s="43">
        <v>80000</v>
      </c>
      <c r="AW53" s="43">
        <v>80000</v>
      </c>
      <c r="AX53" s="43">
        <v>80000</v>
      </c>
      <c r="AY53" s="43">
        <v>80000</v>
      </c>
      <c r="AZ53" s="43">
        <v>80000</v>
      </c>
      <c r="BA53" s="307">
        <v>80000</v>
      </c>
      <c r="BB53" s="308">
        <v>80000</v>
      </c>
      <c r="BC53" s="43">
        <v>80000</v>
      </c>
      <c r="BD53" s="43">
        <v>80000</v>
      </c>
      <c r="BE53" s="43">
        <v>80000</v>
      </c>
      <c r="BF53" s="43">
        <v>80000</v>
      </c>
      <c r="BG53" s="43">
        <v>80000</v>
      </c>
      <c r="BH53" s="43">
        <v>80000</v>
      </c>
      <c r="BI53" s="43">
        <v>80000</v>
      </c>
      <c r="BJ53" s="43">
        <v>80000</v>
      </c>
      <c r="BK53" s="43">
        <v>80000</v>
      </c>
      <c r="BL53" s="43">
        <v>80000</v>
      </c>
      <c r="BM53" s="43">
        <v>80000</v>
      </c>
      <c r="BN53" s="43">
        <v>80000</v>
      </c>
      <c r="BO53" s="43">
        <v>80000</v>
      </c>
      <c r="BP53" s="307">
        <v>80000</v>
      </c>
    </row>
    <row r="54" spans="1:68" s="36" customFormat="1" ht="12" customHeight="1" x14ac:dyDescent="0.2">
      <c r="A54" s="237">
        <v>2</v>
      </c>
      <c r="B54" s="34">
        <f t="shared" ref="B54:AO54" si="150">B53+3000</f>
        <v>83000</v>
      </c>
      <c r="C54" s="43">
        <f t="shared" si="150"/>
        <v>83000</v>
      </c>
      <c r="D54" s="43">
        <f t="shared" si="150"/>
        <v>83000</v>
      </c>
      <c r="E54" s="43">
        <f t="shared" si="150"/>
        <v>83000</v>
      </c>
      <c r="F54" s="43">
        <f t="shared" si="150"/>
        <v>83000</v>
      </c>
      <c r="G54" s="307">
        <f t="shared" si="150"/>
        <v>83000</v>
      </c>
      <c r="H54" s="181">
        <f t="shared" si="150"/>
        <v>103000</v>
      </c>
      <c r="I54" s="43">
        <f t="shared" si="150"/>
        <v>103000</v>
      </c>
      <c r="J54" s="43">
        <f t="shared" si="150"/>
        <v>103000</v>
      </c>
      <c r="K54" s="43">
        <f t="shared" si="150"/>
        <v>103000</v>
      </c>
      <c r="L54" s="43">
        <f t="shared" si="150"/>
        <v>103000</v>
      </c>
      <c r="M54" s="43">
        <f t="shared" si="150"/>
        <v>103000</v>
      </c>
      <c r="N54" s="43">
        <f t="shared" si="150"/>
        <v>103000</v>
      </c>
      <c r="O54" s="43">
        <f t="shared" si="150"/>
        <v>103000</v>
      </c>
      <c r="P54" s="43">
        <f t="shared" si="150"/>
        <v>103000</v>
      </c>
      <c r="Q54" s="43">
        <f t="shared" si="150"/>
        <v>103000</v>
      </c>
      <c r="R54" s="43">
        <f t="shared" si="150"/>
        <v>103000</v>
      </c>
      <c r="S54" s="43">
        <f t="shared" si="150"/>
        <v>103000</v>
      </c>
      <c r="T54" s="43">
        <f t="shared" si="150"/>
        <v>103000</v>
      </c>
      <c r="U54" s="43">
        <f t="shared" si="150"/>
        <v>103000</v>
      </c>
      <c r="V54" s="43">
        <f t="shared" si="150"/>
        <v>103000</v>
      </c>
      <c r="W54" s="43">
        <f t="shared" si="150"/>
        <v>103000</v>
      </c>
      <c r="X54" s="43">
        <f t="shared" si="150"/>
        <v>103000</v>
      </c>
      <c r="Y54" s="43">
        <f t="shared" si="150"/>
        <v>103000</v>
      </c>
      <c r="Z54" s="43">
        <f t="shared" si="150"/>
        <v>103000</v>
      </c>
      <c r="AA54" s="43">
        <f t="shared" si="150"/>
        <v>103000</v>
      </c>
      <c r="AB54" s="43">
        <f t="shared" si="150"/>
        <v>103000</v>
      </c>
      <c r="AC54" s="43">
        <f t="shared" si="150"/>
        <v>103000</v>
      </c>
      <c r="AD54" s="43">
        <f t="shared" si="150"/>
        <v>103000</v>
      </c>
      <c r="AE54" s="43">
        <f t="shared" si="150"/>
        <v>103000</v>
      </c>
      <c r="AF54" s="306">
        <f t="shared" si="150"/>
        <v>103000</v>
      </c>
      <c r="AG54" s="308">
        <f t="shared" si="150"/>
        <v>83000</v>
      </c>
      <c r="AH54" s="43">
        <f t="shared" si="150"/>
        <v>83000</v>
      </c>
      <c r="AI54" s="43">
        <f t="shared" si="150"/>
        <v>83000</v>
      </c>
      <c r="AJ54" s="43">
        <f t="shared" si="150"/>
        <v>83000</v>
      </c>
      <c r="AK54" s="43">
        <f t="shared" si="150"/>
        <v>83000</v>
      </c>
      <c r="AL54" s="43">
        <f t="shared" si="150"/>
        <v>83000</v>
      </c>
      <c r="AM54" s="43">
        <f t="shared" si="150"/>
        <v>83000</v>
      </c>
      <c r="AN54" s="43">
        <f t="shared" si="150"/>
        <v>83000</v>
      </c>
      <c r="AO54" s="307">
        <f t="shared" si="150"/>
        <v>83000</v>
      </c>
      <c r="AP54" s="308">
        <f t="shared" ref="AP54:BP54" si="151">AP53+3000</f>
        <v>83000</v>
      </c>
      <c r="AQ54" s="43">
        <f t="shared" si="151"/>
        <v>83000</v>
      </c>
      <c r="AR54" s="43">
        <f t="shared" si="151"/>
        <v>83000</v>
      </c>
      <c r="AS54" s="43">
        <f t="shared" si="151"/>
        <v>83000</v>
      </c>
      <c r="AT54" s="43">
        <f t="shared" si="151"/>
        <v>83000</v>
      </c>
      <c r="AU54" s="43">
        <f t="shared" si="151"/>
        <v>83000</v>
      </c>
      <c r="AV54" s="43">
        <f t="shared" si="151"/>
        <v>83000</v>
      </c>
      <c r="AW54" s="43">
        <f t="shared" si="151"/>
        <v>83000</v>
      </c>
      <c r="AX54" s="43">
        <f t="shared" si="151"/>
        <v>83000</v>
      </c>
      <c r="AY54" s="43">
        <f t="shared" si="151"/>
        <v>83000</v>
      </c>
      <c r="AZ54" s="43">
        <f t="shared" si="151"/>
        <v>83000</v>
      </c>
      <c r="BA54" s="307">
        <f t="shared" si="151"/>
        <v>83000</v>
      </c>
      <c r="BB54" s="308">
        <f t="shared" si="151"/>
        <v>83000</v>
      </c>
      <c r="BC54" s="43">
        <f t="shared" si="151"/>
        <v>83000</v>
      </c>
      <c r="BD54" s="43">
        <f t="shared" si="151"/>
        <v>83000</v>
      </c>
      <c r="BE54" s="43">
        <f t="shared" si="151"/>
        <v>83000</v>
      </c>
      <c r="BF54" s="43">
        <f t="shared" si="151"/>
        <v>83000</v>
      </c>
      <c r="BG54" s="43">
        <f t="shared" si="151"/>
        <v>83000</v>
      </c>
      <c r="BH54" s="43">
        <f t="shared" si="151"/>
        <v>83000</v>
      </c>
      <c r="BI54" s="43">
        <f t="shared" si="151"/>
        <v>83000</v>
      </c>
      <c r="BJ54" s="43">
        <f t="shared" si="151"/>
        <v>83000</v>
      </c>
      <c r="BK54" s="43">
        <f t="shared" si="151"/>
        <v>83000</v>
      </c>
      <c r="BL54" s="43">
        <f t="shared" si="151"/>
        <v>83000</v>
      </c>
      <c r="BM54" s="43">
        <f t="shared" si="151"/>
        <v>83000</v>
      </c>
      <c r="BN54" s="43">
        <f t="shared" si="151"/>
        <v>83000</v>
      </c>
      <c r="BO54" s="43">
        <f t="shared" si="151"/>
        <v>83000</v>
      </c>
      <c r="BP54" s="307">
        <f t="shared" si="151"/>
        <v>83000</v>
      </c>
    </row>
    <row r="55" spans="1:68" s="36" customFormat="1" ht="12" customHeight="1" x14ac:dyDescent="0.2">
      <c r="A55" s="237">
        <v>3</v>
      </c>
      <c r="B55" s="34">
        <f t="shared" ref="B55:AO55" si="152">B54+3000</f>
        <v>86000</v>
      </c>
      <c r="C55" s="43">
        <f t="shared" si="152"/>
        <v>86000</v>
      </c>
      <c r="D55" s="43">
        <f t="shared" si="152"/>
        <v>86000</v>
      </c>
      <c r="E55" s="43">
        <f t="shared" si="152"/>
        <v>86000</v>
      </c>
      <c r="F55" s="43">
        <f t="shared" si="152"/>
        <v>86000</v>
      </c>
      <c r="G55" s="307">
        <f t="shared" si="152"/>
        <v>86000</v>
      </c>
      <c r="H55" s="181">
        <f t="shared" si="152"/>
        <v>106000</v>
      </c>
      <c r="I55" s="43">
        <f t="shared" si="152"/>
        <v>106000</v>
      </c>
      <c r="J55" s="43">
        <f t="shared" si="152"/>
        <v>106000</v>
      </c>
      <c r="K55" s="43">
        <f t="shared" si="152"/>
        <v>106000</v>
      </c>
      <c r="L55" s="43">
        <f t="shared" si="152"/>
        <v>106000</v>
      </c>
      <c r="M55" s="43">
        <f t="shared" si="152"/>
        <v>106000</v>
      </c>
      <c r="N55" s="43">
        <f t="shared" si="152"/>
        <v>106000</v>
      </c>
      <c r="O55" s="43">
        <f t="shared" si="152"/>
        <v>106000</v>
      </c>
      <c r="P55" s="43">
        <f t="shared" si="152"/>
        <v>106000</v>
      </c>
      <c r="Q55" s="43">
        <f t="shared" si="152"/>
        <v>106000</v>
      </c>
      <c r="R55" s="43">
        <f t="shared" si="152"/>
        <v>106000</v>
      </c>
      <c r="S55" s="43">
        <f t="shared" si="152"/>
        <v>106000</v>
      </c>
      <c r="T55" s="43">
        <f t="shared" si="152"/>
        <v>106000</v>
      </c>
      <c r="U55" s="43">
        <f t="shared" si="152"/>
        <v>106000</v>
      </c>
      <c r="V55" s="43">
        <f t="shared" si="152"/>
        <v>106000</v>
      </c>
      <c r="W55" s="43">
        <f t="shared" si="152"/>
        <v>106000</v>
      </c>
      <c r="X55" s="43">
        <f t="shared" si="152"/>
        <v>106000</v>
      </c>
      <c r="Y55" s="43">
        <f t="shared" si="152"/>
        <v>106000</v>
      </c>
      <c r="Z55" s="43">
        <f t="shared" si="152"/>
        <v>106000</v>
      </c>
      <c r="AA55" s="43">
        <f t="shared" si="152"/>
        <v>106000</v>
      </c>
      <c r="AB55" s="43">
        <f t="shared" si="152"/>
        <v>106000</v>
      </c>
      <c r="AC55" s="43">
        <f t="shared" si="152"/>
        <v>106000</v>
      </c>
      <c r="AD55" s="43">
        <f t="shared" si="152"/>
        <v>106000</v>
      </c>
      <c r="AE55" s="43">
        <f t="shared" si="152"/>
        <v>106000</v>
      </c>
      <c r="AF55" s="306">
        <f t="shared" si="152"/>
        <v>106000</v>
      </c>
      <c r="AG55" s="308">
        <f t="shared" si="152"/>
        <v>86000</v>
      </c>
      <c r="AH55" s="43">
        <f t="shared" si="152"/>
        <v>86000</v>
      </c>
      <c r="AI55" s="43">
        <f t="shared" si="152"/>
        <v>86000</v>
      </c>
      <c r="AJ55" s="43">
        <f t="shared" si="152"/>
        <v>86000</v>
      </c>
      <c r="AK55" s="43">
        <f t="shared" si="152"/>
        <v>86000</v>
      </c>
      <c r="AL55" s="43">
        <f t="shared" si="152"/>
        <v>86000</v>
      </c>
      <c r="AM55" s="43">
        <f t="shared" si="152"/>
        <v>86000</v>
      </c>
      <c r="AN55" s="43">
        <f t="shared" si="152"/>
        <v>86000</v>
      </c>
      <c r="AO55" s="307">
        <f t="shared" si="152"/>
        <v>86000</v>
      </c>
      <c r="AP55" s="308">
        <f t="shared" ref="AP55:BP55" si="153">AP54+3000</f>
        <v>86000</v>
      </c>
      <c r="AQ55" s="43">
        <f t="shared" si="153"/>
        <v>86000</v>
      </c>
      <c r="AR55" s="43">
        <f t="shared" si="153"/>
        <v>86000</v>
      </c>
      <c r="AS55" s="43">
        <f t="shared" si="153"/>
        <v>86000</v>
      </c>
      <c r="AT55" s="43">
        <f t="shared" si="153"/>
        <v>86000</v>
      </c>
      <c r="AU55" s="43">
        <f t="shared" si="153"/>
        <v>86000</v>
      </c>
      <c r="AV55" s="43">
        <f t="shared" si="153"/>
        <v>86000</v>
      </c>
      <c r="AW55" s="43">
        <f t="shared" si="153"/>
        <v>86000</v>
      </c>
      <c r="AX55" s="43">
        <f t="shared" si="153"/>
        <v>86000</v>
      </c>
      <c r="AY55" s="43">
        <f t="shared" si="153"/>
        <v>86000</v>
      </c>
      <c r="AZ55" s="43">
        <f t="shared" si="153"/>
        <v>86000</v>
      </c>
      <c r="BA55" s="307">
        <f t="shared" si="153"/>
        <v>86000</v>
      </c>
      <c r="BB55" s="308">
        <f t="shared" si="153"/>
        <v>86000</v>
      </c>
      <c r="BC55" s="43">
        <f t="shared" si="153"/>
        <v>86000</v>
      </c>
      <c r="BD55" s="43">
        <f t="shared" si="153"/>
        <v>86000</v>
      </c>
      <c r="BE55" s="43">
        <f t="shared" si="153"/>
        <v>86000</v>
      </c>
      <c r="BF55" s="43">
        <f t="shared" si="153"/>
        <v>86000</v>
      </c>
      <c r="BG55" s="43">
        <f t="shared" si="153"/>
        <v>86000</v>
      </c>
      <c r="BH55" s="43">
        <f t="shared" si="153"/>
        <v>86000</v>
      </c>
      <c r="BI55" s="43">
        <f t="shared" si="153"/>
        <v>86000</v>
      </c>
      <c r="BJ55" s="43">
        <f t="shared" si="153"/>
        <v>86000</v>
      </c>
      <c r="BK55" s="43">
        <f t="shared" si="153"/>
        <v>86000</v>
      </c>
      <c r="BL55" s="43">
        <f t="shared" si="153"/>
        <v>86000</v>
      </c>
      <c r="BM55" s="43">
        <f t="shared" si="153"/>
        <v>86000</v>
      </c>
      <c r="BN55" s="43">
        <f t="shared" si="153"/>
        <v>86000</v>
      </c>
      <c r="BO55" s="43">
        <f t="shared" si="153"/>
        <v>86000</v>
      </c>
      <c r="BP55" s="307">
        <f t="shared" si="153"/>
        <v>86000</v>
      </c>
    </row>
    <row r="56" spans="1:68" s="36" customFormat="1" ht="12" customHeight="1" x14ac:dyDescent="0.2">
      <c r="A56" s="237">
        <v>4</v>
      </c>
      <c r="B56" s="34">
        <f t="shared" ref="B56:AO56" si="154">B55+3000</f>
        <v>89000</v>
      </c>
      <c r="C56" s="43">
        <f t="shared" si="154"/>
        <v>89000</v>
      </c>
      <c r="D56" s="43">
        <f t="shared" si="154"/>
        <v>89000</v>
      </c>
      <c r="E56" s="43">
        <f t="shared" si="154"/>
        <v>89000</v>
      </c>
      <c r="F56" s="43">
        <f t="shared" si="154"/>
        <v>89000</v>
      </c>
      <c r="G56" s="307">
        <f t="shared" si="154"/>
        <v>89000</v>
      </c>
      <c r="H56" s="181">
        <f t="shared" si="154"/>
        <v>109000</v>
      </c>
      <c r="I56" s="43">
        <f t="shared" si="154"/>
        <v>109000</v>
      </c>
      <c r="J56" s="43">
        <f t="shared" si="154"/>
        <v>109000</v>
      </c>
      <c r="K56" s="43">
        <f t="shared" si="154"/>
        <v>109000</v>
      </c>
      <c r="L56" s="43">
        <f t="shared" si="154"/>
        <v>109000</v>
      </c>
      <c r="M56" s="43">
        <f t="shared" si="154"/>
        <v>109000</v>
      </c>
      <c r="N56" s="43">
        <f t="shared" si="154"/>
        <v>109000</v>
      </c>
      <c r="O56" s="43">
        <f t="shared" si="154"/>
        <v>109000</v>
      </c>
      <c r="P56" s="43">
        <f t="shared" si="154"/>
        <v>109000</v>
      </c>
      <c r="Q56" s="43">
        <f t="shared" si="154"/>
        <v>109000</v>
      </c>
      <c r="R56" s="43">
        <f t="shared" si="154"/>
        <v>109000</v>
      </c>
      <c r="S56" s="43">
        <f t="shared" si="154"/>
        <v>109000</v>
      </c>
      <c r="T56" s="43">
        <f t="shared" si="154"/>
        <v>109000</v>
      </c>
      <c r="U56" s="43">
        <f t="shared" si="154"/>
        <v>109000</v>
      </c>
      <c r="V56" s="43">
        <f t="shared" si="154"/>
        <v>109000</v>
      </c>
      <c r="W56" s="43">
        <f t="shared" si="154"/>
        <v>109000</v>
      </c>
      <c r="X56" s="43">
        <f t="shared" si="154"/>
        <v>109000</v>
      </c>
      <c r="Y56" s="43">
        <f t="shared" si="154"/>
        <v>109000</v>
      </c>
      <c r="Z56" s="43">
        <f t="shared" si="154"/>
        <v>109000</v>
      </c>
      <c r="AA56" s="43">
        <f t="shared" si="154"/>
        <v>109000</v>
      </c>
      <c r="AB56" s="43">
        <f t="shared" si="154"/>
        <v>109000</v>
      </c>
      <c r="AC56" s="43">
        <f t="shared" si="154"/>
        <v>109000</v>
      </c>
      <c r="AD56" s="43">
        <f t="shared" si="154"/>
        <v>109000</v>
      </c>
      <c r="AE56" s="43">
        <f t="shared" si="154"/>
        <v>109000</v>
      </c>
      <c r="AF56" s="306">
        <f t="shared" si="154"/>
        <v>109000</v>
      </c>
      <c r="AG56" s="308">
        <f t="shared" si="154"/>
        <v>89000</v>
      </c>
      <c r="AH56" s="43">
        <f t="shared" si="154"/>
        <v>89000</v>
      </c>
      <c r="AI56" s="43">
        <f t="shared" si="154"/>
        <v>89000</v>
      </c>
      <c r="AJ56" s="43">
        <f t="shared" si="154"/>
        <v>89000</v>
      </c>
      <c r="AK56" s="43">
        <f t="shared" si="154"/>
        <v>89000</v>
      </c>
      <c r="AL56" s="43">
        <f t="shared" si="154"/>
        <v>89000</v>
      </c>
      <c r="AM56" s="43">
        <f t="shared" si="154"/>
        <v>89000</v>
      </c>
      <c r="AN56" s="43">
        <f t="shared" si="154"/>
        <v>89000</v>
      </c>
      <c r="AO56" s="307">
        <f t="shared" si="154"/>
        <v>89000</v>
      </c>
      <c r="AP56" s="308">
        <f t="shared" ref="AP56:BP56" si="155">AP55+3000</f>
        <v>89000</v>
      </c>
      <c r="AQ56" s="43">
        <f t="shared" si="155"/>
        <v>89000</v>
      </c>
      <c r="AR56" s="43">
        <f t="shared" si="155"/>
        <v>89000</v>
      </c>
      <c r="AS56" s="43">
        <f t="shared" si="155"/>
        <v>89000</v>
      </c>
      <c r="AT56" s="43">
        <f t="shared" si="155"/>
        <v>89000</v>
      </c>
      <c r="AU56" s="43">
        <f t="shared" si="155"/>
        <v>89000</v>
      </c>
      <c r="AV56" s="43">
        <f t="shared" si="155"/>
        <v>89000</v>
      </c>
      <c r="AW56" s="43">
        <f t="shared" si="155"/>
        <v>89000</v>
      </c>
      <c r="AX56" s="43">
        <f t="shared" si="155"/>
        <v>89000</v>
      </c>
      <c r="AY56" s="43">
        <f t="shared" si="155"/>
        <v>89000</v>
      </c>
      <c r="AZ56" s="43">
        <f t="shared" si="155"/>
        <v>89000</v>
      </c>
      <c r="BA56" s="307">
        <f t="shared" si="155"/>
        <v>89000</v>
      </c>
      <c r="BB56" s="308">
        <f t="shared" si="155"/>
        <v>89000</v>
      </c>
      <c r="BC56" s="43">
        <f t="shared" si="155"/>
        <v>89000</v>
      </c>
      <c r="BD56" s="43">
        <f t="shared" si="155"/>
        <v>89000</v>
      </c>
      <c r="BE56" s="43">
        <f t="shared" si="155"/>
        <v>89000</v>
      </c>
      <c r="BF56" s="43">
        <f t="shared" si="155"/>
        <v>89000</v>
      </c>
      <c r="BG56" s="43">
        <f t="shared" si="155"/>
        <v>89000</v>
      </c>
      <c r="BH56" s="43">
        <f t="shared" si="155"/>
        <v>89000</v>
      </c>
      <c r="BI56" s="43">
        <f t="shared" si="155"/>
        <v>89000</v>
      </c>
      <c r="BJ56" s="43">
        <f t="shared" si="155"/>
        <v>89000</v>
      </c>
      <c r="BK56" s="43">
        <f t="shared" si="155"/>
        <v>89000</v>
      </c>
      <c r="BL56" s="43">
        <f t="shared" si="155"/>
        <v>89000</v>
      </c>
      <c r="BM56" s="43">
        <f t="shared" si="155"/>
        <v>89000</v>
      </c>
      <c r="BN56" s="43">
        <f t="shared" si="155"/>
        <v>89000</v>
      </c>
      <c r="BO56" s="43">
        <f t="shared" si="155"/>
        <v>89000</v>
      </c>
      <c r="BP56" s="307">
        <f t="shared" si="155"/>
        <v>89000</v>
      </c>
    </row>
    <row r="57" spans="1:68" s="36" customFormat="1" ht="12" customHeight="1" x14ac:dyDescent="0.2">
      <c r="A57" s="237">
        <v>5</v>
      </c>
      <c r="B57" s="34">
        <f t="shared" ref="B57:AO57" si="156">B56+3000</f>
        <v>92000</v>
      </c>
      <c r="C57" s="43">
        <f t="shared" si="156"/>
        <v>92000</v>
      </c>
      <c r="D57" s="43">
        <f t="shared" si="156"/>
        <v>92000</v>
      </c>
      <c r="E57" s="43">
        <f t="shared" si="156"/>
        <v>92000</v>
      </c>
      <c r="F57" s="43">
        <f t="shared" si="156"/>
        <v>92000</v>
      </c>
      <c r="G57" s="307">
        <f t="shared" si="156"/>
        <v>92000</v>
      </c>
      <c r="H57" s="181">
        <f t="shared" si="156"/>
        <v>112000</v>
      </c>
      <c r="I57" s="43">
        <f t="shared" si="156"/>
        <v>112000</v>
      </c>
      <c r="J57" s="43">
        <f t="shared" si="156"/>
        <v>112000</v>
      </c>
      <c r="K57" s="43">
        <f t="shared" si="156"/>
        <v>112000</v>
      </c>
      <c r="L57" s="43">
        <f t="shared" si="156"/>
        <v>112000</v>
      </c>
      <c r="M57" s="43">
        <f t="shared" si="156"/>
        <v>112000</v>
      </c>
      <c r="N57" s="43">
        <f t="shared" si="156"/>
        <v>112000</v>
      </c>
      <c r="O57" s="43">
        <f t="shared" si="156"/>
        <v>112000</v>
      </c>
      <c r="P57" s="43">
        <f t="shared" si="156"/>
        <v>112000</v>
      </c>
      <c r="Q57" s="43">
        <f t="shared" si="156"/>
        <v>112000</v>
      </c>
      <c r="R57" s="43">
        <f t="shared" si="156"/>
        <v>112000</v>
      </c>
      <c r="S57" s="43">
        <f t="shared" si="156"/>
        <v>112000</v>
      </c>
      <c r="T57" s="43">
        <f t="shared" si="156"/>
        <v>112000</v>
      </c>
      <c r="U57" s="43">
        <f t="shared" si="156"/>
        <v>112000</v>
      </c>
      <c r="V57" s="43">
        <f t="shared" si="156"/>
        <v>112000</v>
      </c>
      <c r="W57" s="43">
        <f t="shared" si="156"/>
        <v>112000</v>
      </c>
      <c r="X57" s="43">
        <f t="shared" si="156"/>
        <v>112000</v>
      </c>
      <c r="Y57" s="43">
        <f t="shared" si="156"/>
        <v>112000</v>
      </c>
      <c r="Z57" s="43">
        <f t="shared" si="156"/>
        <v>112000</v>
      </c>
      <c r="AA57" s="43">
        <f t="shared" si="156"/>
        <v>112000</v>
      </c>
      <c r="AB57" s="43">
        <f t="shared" si="156"/>
        <v>112000</v>
      </c>
      <c r="AC57" s="43">
        <f t="shared" si="156"/>
        <v>112000</v>
      </c>
      <c r="AD57" s="43">
        <f t="shared" si="156"/>
        <v>112000</v>
      </c>
      <c r="AE57" s="43">
        <f t="shared" si="156"/>
        <v>112000</v>
      </c>
      <c r="AF57" s="306">
        <f t="shared" si="156"/>
        <v>112000</v>
      </c>
      <c r="AG57" s="308">
        <f t="shared" si="156"/>
        <v>92000</v>
      </c>
      <c r="AH57" s="43">
        <f t="shared" si="156"/>
        <v>92000</v>
      </c>
      <c r="AI57" s="43">
        <f t="shared" si="156"/>
        <v>92000</v>
      </c>
      <c r="AJ57" s="43">
        <f t="shared" si="156"/>
        <v>92000</v>
      </c>
      <c r="AK57" s="43">
        <f t="shared" si="156"/>
        <v>92000</v>
      </c>
      <c r="AL57" s="43">
        <f t="shared" si="156"/>
        <v>92000</v>
      </c>
      <c r="AM57" s="43">
        <f t="shared" si="156"/>
        <v>92000</v>
      </c>
      <c r="AN57" s="43">
        <f t="shared" si="156"/>
        <v>92000</v>
      </c>
      <c r="AO57" s="307">
        <f t="shared" si="156"/>
        <v>92000</v>
      </c>
      <c r="AP57" s="308">
        <f t="shared" ref="AP57:BP57" si="157">AP56+3000</f>
        <v>92000</v>
      </c>
      <c r="AQ57" s="43">
        <f t="shared" si="157"/>
        <v>92000</v>
      </c>
      <c r="AR57" s="43">
        <f t="shared" si="157"/>
        <v>92000</v>
      </c>
      <c r="AS57" s="43">
        <f t="shared" si="157"/>
        <v>92000</v>
      </c>
      <c r="AT57" s="43">
        <f t="shared" si="157"/>
        <v>92000</v>
      </c>
      <c r="AU57" s="43">
        <f t="shared" si="157"/>
        <v>92000</v>
      </c>
      <c r="AV57" s="43">
        <f t="shared" si="157"/>
        <v>92000</v>
      </c>
      <c r="AW57" s="43">
        <f t="shared" si="157"/>
        <v>92000</v>
      </c>
      <c r="AX57" s="43">
        <f t="shared" si="157"/>
        <v>92000</v>
      </c>
      <c r="AY57" s="43">
        <f t="shared" si="157"/>
        <v>92000</v>
      </c>
      <c r="AZ57" s="43">
        <f t="shared" si="157"/>
        <v>92000</v>
      </c>
      <c r="BA57" s="307">
        <f t="shared" si="157"/>
        <v>92000</v>
      </c>
      <c r="BB57" s="308">
        <f t="shared" si="157"/>
        <v>92000</v>
      </c>
      <c r="BC57" s="43">
        <f t="shared" si="157"/>
        <v>92000</v>
      </c>
      <c r="BD57" s="43">
        <f t="shared" si="157"/>
        <v>92000</v>
      </c>
      <c r="BE57" s="43">
        <f t="shared" si="157"/>
        <v>92000</v>
      </c>
      <c r="BF57" s="43">
        <f t="shared" si="157"/>
        <v>92000</v>
      </c>
      <c r="BG57" s="43">
        <f t="shared" si="157"/>
        <v>92000</v>
      </c>
      <c r="BH57" s="43">
        <f t="shared" si="157"/>
        <v>92000</v>
      </c>
      <c r="BI57" s="43">
        <f t="shared" si="157"/>
        <v>92000</v>
      </c>
      <c r="BJ57" s="43">
        <f t="shared" si="157"/>
        <v>92000</v>
      </c>
      <c r="BK57" s="43">
        <f t="shared" si="157"/>
        <v>92000</v>
      </c>
      <c r="BL57" s="43">
        <f t="shared" si="157"/>
        <v>92000</v>
      </c>
      <c r="BM57" s="43">
        <f t="shared" si="157"/>
        <v>92000</v>
      </c>
      <c r="BN57" s="43">
        <f t="shared" si="157"/>
        <v>92000</v>
      </c>
      <c r="BO57" s="43">
        <f t="shared" si="157"/>
        <v>92000</v>
      </c>
      <c r="BP57" s="307">
        <f t="shared" si="157"/>
        <v>92000</v>
      </c>
    </row>
    <row r="58" spans="1:68" s="36" customFormat="1" ht="12" customHeight="1" thickBot="1" x14ac:dyDescent="0.25">
      <c r="A58" s="237">
        <v>6</v>
      </c>
      <c r="B58" s="332">
        <f t="shared" ref="B58:AO58" si="158">B57+3000</f>
        <v>95000</v>
      </c>
      <c r="C58" s="312">
        <f t="shared" si="158"/>
        <v>95000</v>
      </c>
      <c r="D58" s="312">
        <f t="shared" si="158"/>
        <v>95000</v>
      </c>
      <c r="E58" s="312">
        <f t="shared" si="158"/>
        <v>95000</v>
      </c>
      <c r="F58" s="312">
        <f t="shared" si="158"/>
        <v>95000</v>
      </c>
      <c r="G58" s="313">
        <f t="shared" si="158"/>
        <v>95000</v>
      </c>
      <c r="H58" s="316">
        <f t="shared" si="158"/>
        <v>115000</v>
      </c>
      <c r="I58" s="312">
        <f t="shared" si="158"/>
        <v>115000</v>
      </c>
      <c r="J58" s="312">
        <f t="shared" si="158"/>
        <v>115000</v>
      </c>
      <c r="K58" s="312">
        <f t="shared" si="158"/>
        <v>115000</v>
      </c>
      <c r="L58" s="312">
        <f t="shared" si="158"/>
        <v>115000</v>
      </c>
      <c r="M58" s="312">
        <f t="shared" si="158"/>
        <v>115000</v>
      </c>
      <c r="N58" s="312">
        <f t="shared" si="158"/>
        <v>115000</v>
      </c>
      <c r="O58" s="312">
        <f t="shared" si="158"/>
        <v>115000</v>
      </c>
      <c r="P58" s="312">
        <f t="shared" si="158"/>
        <v>115000</v>
      </c>
      <c r="Q58" s="312">
        <f t="shared" si="158"/>
        <v>115000</v>
      </c>
      <c r="R58" s="312">
        <f t="shared" si="158"/>
        <v>115000</v>
      </c>
      <c r="S58" s="312">
        <f t="shared" si="158"/>
        <v>115000</v>
      </c>
      <c r="T58" s="312">
        <f t="shared" si="158"/>
        <v>115000</v>
      </c>
      <c r="U58" s="312">
        <f t="shared" si="158"/>
        <v>115000</v>
      </c>
      <c r="V58" s="312">
        <f t="shared" si="158"/>
        <v>115000</v>
      </c>
      <c r="W58" s="312">
        <f t="shared" si="158"/>
        <v>115000</v>
      </c>
      <c r="X58" s="312">
        <f t="shared" si="158"/>
        <v>115000</v>
      </c>
      <c r="Y58" s="312">
        <f t="shared" si="158"/>
        <v>115000</v>
      </c>
      <c r="Z58" s="312">
        <f t="shared" si="158"/>
        <v>115000</v>
      </c>
      <c r="AA58" s="312">
        <f t="shared" si="158"/>
        <v>115000</v>
      </c>
      <c r="AB58" s="312">
        <f t="shared" si="158"/>
        <v>115000</v>
      </c>
      <c r="AC58" s="312">
        <f t="shared" si="158"/>
        <v>115000</v>
      </c>
      <c r="AD58" s="312">
        <f t="shared" si="158"/>
        <v>115000</v>
      </c>
      <c r="AE58" s="312">
        <f t="shared" si="158"/>
        <v>115000</v>
      </c>
      <c r="AF58" s="315">
        <f t="shared" si="158"/>
        <v>115000</v>
      </c>
      <c r="AG58" s="314">
        <f t="shared" si="158"/>
        <v>95000</v>
      </c>
      <c r="AH58" s="312">
        <f t="shared" si="158"/>
        <v>95000</v>
      </c>
      <c r="AI58" s="312">
        <f t="shared" si="158"/>
        <v>95000</v>
      </c>
      <c r="AJ58" s="312">
        <f t="shared" si="158"/>
        <v>95000</v>
      </c>
      <c r="AK58" s="312">
        <f t="shared" si="158"/>
        <v>95000</v>
      </c>
      <c r="AL58" s="312">
        <f t="shared" si="158"/>
        <v>95000</v>
      </c>
      <c r="AM58" s="312">
        <f t="shared" si="158"/>
        <v>95000</v>
      </c>
      <c r="AN58" s="312">
        <f t="shared" si="158"/>
        <v>95000</v>
      </c>
      <c r="AO58" s="313">
        <f t="shared" si="158"/>
        <v>95000</v>
      </c>
      <c r="AP58" s="314">
        <f t="shared" ref="AP58:BP58" si="159">AP57+3000</f>
        <v>95000</v>
      </c>
      <c r="AQ58" s="312">
        <f t="shared" si="159"/>
        <v>95000</v>
      </c>
      <c r="AR58" s="312">
        <f t="shared" si="159"/>
        <v>95000</v>
      </c>
      <c r="AS58" s="312">
        <f t="shared" si="159"/>
        <v>95000</v>
      </c>
      <c r="AT58" s="312">
        <f t="shared" si="159"/>
        <v>95000</v>
      </c>
      <c r="AU58" s="312">
        <f t="shared" si="159"/>
        <v>95000</v>
      </c>
      <c r="AV58" s="312">
        <f t="shared" si="159"/>
        <v>95000</v>
      </c>
      <c r="AW58" s="312">
        <f t="shared" si="159"/>
        <v>95000</v>
      </c>
      <c r="AX58" s="312">
        <f t="shared" si="159"/>
        <v>95000</v>
      </c>
      <c r="AY58" s="312">
        <f t="shared" si="159"/>
        <v>95000</v>
      </c>
      <c r="AZ58" s="312">
        <f t="shared" si="159"/>
        <v>95000</v>
      </c>
      <c r="BA58" s="313">
        <f t="shared" si="159"/>
        <v>95000</v>
      </c>
      <c r="BB58" s="314">
        <f t="shared" si="159"/>
        <v>95000</v>
      </c>
      <c r="BC58" s="312">
        <f t="shared" si="159"/>
        <v>95000</v>
      </c>
      <c r="BD58" s="312">
        <f t="shared" si="159"/>
        <v>95000</v>
      </c>
      <c r="BE58" s="312">
        <f t="shared" si="159"/>
        <v>95000</v>
      </c>
      <c r="BF58" s="312">
        <f t="shared" si="159"/>
        <v>95000</v>
      </c>
      <c r="BG58" s="312">
        <f t="shared" si="159"/>
        <v>95000</v>
      </c>
      <c r="BH58" s="312">
        <f t="shared" si="159"/>
        <v>95000</v>
      </c>
      <c r="BI58" s="312">
        <f t="shared" si="159"/>
        <v>95000</v>
      </c>
      <c r="BJ58" s="312">
        <f t="shared" si="159"/>
        <v>95000</v>
      </c>
      <c r="BK58" s="312">
        <f t="shared" si="159"/>
        <v>95000</v>
      </c>
      <c r="BL58" s="312">
        <f t="shared" si="159"/>
        <v>95000</v>
      </c>
      <c r="BM58" s="312">
        <f t="shared" si="159"/>
        <v>95000</v>
      </c>
      <c r="BN58" s="312">
        <f t="shared" si="159"/>
        <v>95000</v>
      </c>
      <c r="BO58" s="312">
        <f t="shared" si="159"/>
        <v>95000</v>
      </c>
      <c r="BP58" s="313">
        <f t="shared" si="159"/>
        <v>95000</v>
      </c>
    </row>
    <row r="59" spans="1:68" x14ac:dyDescent="0.2">
      <c r="AO59" s="288"/>
      <c r="AP59" s="288"/>
    </row>
    <row r="60" spans="1:68" s="170" customFormat="1" ht="12.75" customHeight="1" x14ac:dyDescent="0.2">
      <c r="A60" s="372" t="s">
        <v>172</v>
      </c>
      <c r="B60" s="333"/>
      <c r="AG60" s="317"/>
      <c r="BA60" s="318"/>
      <c r="BB60" s="317"/>
      <c r="BP60" s="318"/>
    </row>
    <row r="61" spans="1:68" s="288" customFormat="1" x14ac:dyDescent="0.2">
      <c r="A61" s="372"/>
      <c r="B61" s="136"/>
      <c r="AG61" s="296"/>
      <c r="BA61" s="295"/>
      <c r="BB61" s="296"/>
      <c r="BP61" s="295"/>
    </row>
    <row r="62" spans="1:68" s="288" customFormat="1" x14ac:dyDescent="0.2">
      <c r="B62" s="136"/>
      <c r="AG62" s="296"/>
      <c r="BA62" s="295"/>
      <c r="BB62" s="296"/>
      <c r="BP62" s="295"/>
    </row>
    <row r="63" spans="1:68" s="164" customFormat="1" ht="12.75" customHeight="1" x14ac:dyDescent="0.2">
      <c r="A63" s="327" t="s">
        <v>74</v>
      </c>
      <c r="B63" s="85"/>
      <c r="AG63" s="319"/>
      <c r="BA63" s="320"/>
      <c r="BB63" s="319"/>
      <c r="BP63" s="320"/>
    </row>
    <row r="64" spans="1:68" s="164" customFormat="1" ht="17.25" customHeight="1" x14ac:dyDescent="0.2">
      <c r="A64" s="321" t="s">
        <v>75</v>
      </c>
      <c r="B64" s="85"/>
      <c r="AG64" s="319"/>
      <c r="BA64" s="320"/>
      <c r="BB64" s="319"/>
      <c r="BP64" s="320"/>
    </row>
    <row r="65" spans="1:68" s="164" customFormat="1" ht="17.25" customHeight="1" x14ac:dyDescent="0.2">
      <c r="A65" s="322" t="s">
        <v>76</v>
      </c>
      <c r="B65" s="85"/>
      <c r="AG65" s="319"/>
      <c r="BA65" s="320"/>
      <c r="BB65" s="319"/>
      <c r="BP65" s="320"/>
    </row>
    <row r="66" spans="1:68" s="164" customFormat="1" ht="22.5" customHeight="1" x14ac:dyDescent="0.2">
      <c r="A66" s="322" t="s">
        <v>77</v>
      </c>
      <c r="B66" s="85"/>
      <c r="AG66" s="319"/>
      <c r="BA66" s="320"/>
      <c r="BB66" s="319"/>
      <c r="BP66" s="320"/>
    </row>
    <row r="67" spans="1:68" s="164" customFormat="1" ht="17.25" customHeight="1" x14ac:dyDescent="0.2">
      <c r="A67" s="322" t="s">
        <v>78</v>
      </c>
      <c r="B67" s="85"/>
      <c r="AG67" s="319"/>
      <c r="BA67" s="320"/>
      <c r="BB67" s="319"/>
      <c r="BP67" s="320"/>
    </row>
    <row r="68" spans="1:68" s="164" customFormat="1" ht="17.25" customHeight="1" x14ac:dyDescent="0.2">
      <c r="A68" s="322" t="s">
        <v>442</v>
      </c>
      <c r="B68" s="85"/>
      <c r="AG68" s="319"/>
      <c r="BA68" s="320"/>
      <c r="BB68" s="319"/>
      <c r="BP68" s="320"/>
    </row>
    <row r="69" spans="1:68" s="164" customFormat="1" ht="22.5" customHeight="1" x14ac:dyDescent="0.2">
      <c r="A69" s="322" t="s">
        <v>79</v>
      </c>
      <c r="B69" s="85"/>
      <c r="AG69" s="319"/>
      <c r="BA69" s="320"/>
      <c r="BB69" s="319"/>
      <c r="BP69" s="320"/>
    </row>
    <row r="70" spans="1:68" s="164" customFormat="1" ht="22.5" customHeight="1" x14ac:dyDescent="0.2">
      <c r="A70" s="322" t="s">
        <v>187</v>
      </c>
      <c r="B70" s="85"/>
      <c r="AG70" s="319"/>
      <c r="BA70" s="320"/>
      <c r="BB70" s="319"/>
      <c r="BP70" s="320"/>
    </row>
    <row r="71" spans="1:68" s="36" customFormat="1" ht="12.75" customHeight="1" x14ac:dyDescent="0.2">
      <c r="A71" s="323"/>
      <c r="B71" s="35"/>
      <c r="AG71" s="319"/>
      <c r="AH71" s="164"/>
      <c r="AI71" s="164"/>
      <c r="AJ71" s="164"/>
      <c r="AK71" s="164"/>
      <c r="AL71" s="164"/>
      <c r="AM71" s="164"/>
      <c r="AN71" s="164"/>
      <c r="AO71" s="164"/>
      <c r="AP71" s="164"/>
      <c r="AQ71" s="164"/>
      <c r="AR71" s="164"/>
      <c r="AS71" s="164"/>
      <c r="AT71" s="164"/>
      <c r="AU71" s="164"/>
      <c r="AV71" s="164"/>
      <c r="AW71" s="164"/>
      <c r="AX71" s="164"/>
      <c r="AY71" s="164"/>
      <c r="AZ71" s="164"/>
      <c r="BA71" s="320"/>
      <c r="BB71" s="319"/>
      <c r="BC71" s="164"/>
      <c r="BD71" s="164"/>
      <c r="BE71" s="164"/>
      <c r="BF71" s="164"/>
      <c r="BG71" s="164"/>
      <c r="BH71" s="164"/>
      <c r="BI71" s="164"/>
      <c r="BJ71" s="164"/>
      <c r="BK71" s="164"/>
      <c r="BL71" s="164"/>
      <c r="BM71" s="164"/>
      <c r="BN71" s="164"/>
      <c r="BO71" s="164"/>
      <c r="BP71" s="320"/>
    </row>
    <row r="72" spans="1:68" s="36" customFormat="1" ht="12" customHeight="1" thickBot="1" x14ac:dyDescent="0.25">
      <c r="A72" s="324" t="s">
        <v>81</v>
      </c>
      <c r="B72" s="35"/>
      <c r="AG72" s="319"/>
      <c r="AH72" s="164"/>
      <c r="AI72" s="164"/>
      <c r="AJ72" s="164"/>
      <c r="AK72" s="164"/>
      <c r="AL72" s="164"/>
      <c r="AM72" s="164"/>
      <c r="AN72" s="164"/>
      <c r="AO72" s="164"/>
      <c r="AP72" s="164"/>
      <c r="AQ72" s="164"/>
      <c r="AR72" s="164"/>
      <c r="AS72" s="164"/>
      <c r="AT72" s="164"/>
      <c r="AU72" s="164"/>
      <c r="AV72" s="164"/>
      <c r="AW72" s="164"/>
      <c r="AX72" s="164"/>
      <c r="AY72" s="164"/>
      <c r="AZ72" s="164"/>
      <c r="BA72" s="320"/>
      <c r="BB72" s="319"/>
      <c r="BC72" s="164"/>
      <c r="BD72" s="164"/>
      <c r="BE72" s="164"/>
      <c r="BF72" s="164"/>
      <c r="BG72" s="164"/>
      <c r="BH72" s="164"/>
      <c r="BI72" s="164"/>
      <c r="BJ72" s="164"/>
      <c r="BK72" s="164"/>
      <c r="BL72" s="164"/>
      <c r="BM72" s="164"/>
      <c r="BN72" s="164"/>
      <c r="BO72" s="164"/>
      <c r="BP72" s="320"/>
    </row>
    <row r="73" spans="1:68" s="36" customFormat="1" ht="108" customHeight="1" x14ac:dyDescent="0.2">
      <c r="A73" s="373" t="s">
        <v>487</v>
      </c>
      <c r="B73" s="35"/>
      <c r="AG73" s="319"/>
      <c r="AH73" s="164"/>
      <c r="AI73" s="164"/>
      <c r="AJ73" s="164"/>
      <c r="AK73" s="164"/>
      <c r="AL73" s="164"/>
      <c r="AM73" s="164"/>
      <c r="AN73" s="164"/>
      <c r="AO73" s="164"/>
      <c r="AP73" s="164"/>
      <c r="AQ73" s="164"/>
      <c r="AR73" s="164"/>
      <c r="AS73" s="164"/>
      <c r="AT73" s="164"/>
      <c r="AU73" s="164"/>
      <c r="AV73" s="164"/>
      <c r="AW73" s="164"/>
      <c r="AX73" s="164"/>
      <c r="AY73" s="164"/>
      <c r="AZ73" s="164"/>
      <c r="BA73" s="320"/>
      <c r="BB73" s="319"/>
      <c r="BC73" s="164"/>
      <c r="BD73" s="164"/>
      <c r="BE73" s="164"/>
      <c r="BF73" s="164"/>
      <c r="BG73" s="164"/>
      <c r="BH73" s="164"/>
      <c r="BI73" s="164"/>
      <c r="BJ73" s="164"/>
      <c r="BK73" s="164"/>
      <c r="BL73" s="164"/>
      <c r="BM73" s="164"/>
      <c r="BN73" s="164"/>
      <c r="BO73" s="164"/>
      <c r="BP73" s="320"/>
    </row>
    <row r="74" spans="1:68" x14ac:dyDescent="0.2">
      <c r="A74" s="374"/>
      <c r="AO74" s="288"/>
      <c r="AP74" s="288"/>
    </row>
    <row r="75" spans="1:68" x14ac:dyDescent="0.2">
      <c r="A75" s="374"/>
      <c r="AO75" s="288"/>
      <c r="AP75" s="288"/>
    </row>
    <row r="76" spans="1:68" ht="117.75" customHeight="1" x14ac:dyDescent="0.2">
      <c r="A76" s="374"/>
      <c r="AO76" s="288"/>
      <c r="AP76" s="288"/>
    </row>
    <row r="77" spans="1:68" ht="78" customHeight="1" thickBot="1" x14ac:dyDescent="0.25">
      <c r="A77" s="375"/>
      <c r="AO77" s="288"/>
      <c r="AP77" s="288"/>
    </row>
    <row r="78" spans="1:68" x14ac:dyDescent="0.2">
      <c r="AO78" s="288"/>
      <c r="AP78" s="288"/>
    </row>
    <row r="79" spans="1:68" x14ac:dyDescent="0.2">
      <c r="AO79" s="288"/>
      <c r="AP79" s="288"/>
    </row>
    <row r="80" spans="1:68" x14ac:dyDescent="0.2">
      <c r="AO80" s="288"/>
      <c r="AP80" s="288"/>
    </row>
    <row r="81" spans="41:42" x14ac:dyDescent="0.2">
      <c r="AO81" s="288"/>
      <c r="AP81" s="288"/>
    </row>
    <row r="82" spans="41:42" x14ac:dyDescent="0.2">
      <c r="AO82" s="288"/>
      <c r="AP82" s="288"/>
    </row>
    <row r="83" spans="41:42" x14ac:dyDescent="0.2">
      <c r="AO83" s="288"/>
      <c r="AP83" s="288"/>
    </row>
    <row r="84" spans="41:42" x14ac:dyDescent="0.2">
      <c r="AO84" s="288"/>
      <c r="AP84" s="288"/>
    </row>
    <row r="85" spans="41:42" x14ac:dyDescent="0.2">
      <c r="AO85" s="288"/>
      <c r="AP85" s="288"/>
    </row>
    <row r="86" spans="41:42" x14ac:dyDescent="0.2">
      <c r="AO86" s="288"/>
      <c r="AP86" s="288"/>
    </row>
    <row r="87" spans="41:42" x14ac:dyDescent="0.2">
      <c r="AO87" s="288"/>
      <c r="AP87" s="288"/>
    </row>
    <row r="88" spans="41:42" x14ac:dyDescent="0.2">
      <c r="AO88" s="288"/>
      <c r="AP88" s="288"/>
    </row>
    <row r="89" spans="41:42" x14ac:dyDescent="0.2">
      <c r="AO89" s="288"/>
      <c r="AP89" s="288"/>
    </row>
    <row r="90" spans="41:42" x14ac:dyDescent="0.2">
      <c r="AO90" s="288"/>
      <c r="AP90" s="288"/>
    </row>
    <row r="91" spans="41:42" x14ac:dyDescent="0.2">
      <c r="AO91" s="288"/>
      <c r="AP91" s="288"/>
    </row>
    <row r="92" spans="41:42" x14ac:dyDescent="0.2">
      <c r="AO92" s="288"/>
      <c r="AP92" s="288"/>
    </row>
    <row r="93" spans="41:42" x14ac:dyDescent="0.2">
      <c r="AO93" s="288"/>
      <c r="AP93" s="288"/>
    </row>
    <row r="94" spans="41:42" x14ac:dyDescent="0.2">
      <c r="AO94" s="288"/>
      <c r="AP94" s="288"/>
    </row>
    <row r="95" spans="41:42" x14ac:dyDescent="0.2">
      <c r="AO95" s="288"/>
      <c r="AP95" s="288"/>
    </row>
    <row r="96" spans="41:42" x14ac:dyDescent="0.2">
      <c r="AO96" s="288"/>
      <c r="AP96" s="288"/>
    </row>
    <row r="97" spans="1:42" x14ac:dyDescent="0.2">
      <c r="AO97" s="288"/>
      <c r="AP97" s="288"/>
    </row>
    <row r="98" spans="1:42" x14ac:dyDescent="0.2">
      <c r="AO98" s="288"/>
      <c r="AP98" s="288"/>
    </row>
    <row r="99" spans="1:42" x14ac:dyDescent="0.2">
      <c r="AO99" s="288"/>
      <c r="AP99" s="288"/>
    </row>
    <row r="100" spans="1:42" x14ac:dyDescent="0.2">
      <c r="AO100" s="288"/>
      <c r="AP100" s="288"/>
    </row>
    <row r="101" spans="1:42" x14ac:dyDescent="0.2">
      <c r="AO101" s="288"/>
      <c r="AP101" s="288"/>
    </row>
    <row r="102" spans="1:42" x14ac:dyDescent="0.2">
      <c r="AO102" s="288"/>
      <c r="AP102" s="288"/>
    </row>
    <row r="103" spans="1:42" x14ac:dyDescent="0.2">
      <c r="AO103" s="288"/>
      <c r="AP103" s="288"/>
    </row>
    <row r="104" spans="1:42" x14ac:dyDescent="0.2">
      <c r="AO104" s="288"/>
      <c r="AP104" s="288"/>
    </row>
    <row r="105" spans="1:42" x14ac:dyDescent="0.2">
      <c r="AO105" s="288"/>
      <c r="AP105" s="288"/>
    </row>
    <row r="106" spans="1:42" x14ac:dyDescent="0.2">
      <c r="AO106" s="288"/>
      <c r="AP106" s="288"/>
    </row>
    <row r="107" spans="1:42" x14ac:dyDescent="0.2">
      <c r="AO107" s="288"/>
      <c r="AP107" s="288"/>
    </row>
    <row r="108" spans="1:42" x14ac:dyDescent="0.2">
      <c r="AO108" s="288"/>
      <c r="AP108" s="288"/>
    </row>
    <row r="109" spans="1:42" x14ac:dyDescent="0.2">
      <c r="AO109" s="288"/>
      <c r="AP109" s="288"/>
    </row>
    <row r="110" spans="1:42" x14ac:dyDescent="0.2">
      <c r="AO110" s="288"/>
      <c r="AP110" s="288"/>
    </row>
    <row r="111" spans="1:42" x14ac:dyDescent="0.2">
      <c r="A111" s="325"/>
      <c r="AO111" s="288"/>
      <c r="AP111" s="288"/>
    </row>
    <row r="112" spans="1:42" x14ac:dyDescent="0.2">
      <c r="AO112" s="288"/>
      <c r="AP112" s="288"/>
    </row>
    <row r="113" spans="41:42" x14ac:dyDescent="0.2">
      <c r="AO113" s="288"/>
      <c r="AP113" s="288"/>
    </row>
    <row r="114" spans="41:42" x14ac:dyDescent="0.2">
      <c r="AO114" s="288"/>
      <c r="AP114" s="288"/>
    </row>
    <row r="115" spans="41:42" x14ac:dyDescent="0.2">
      <c r="AO115" s="288"/>
      <c r="AP115" s="288"/>
    </row>
    <row r="116" spans="41:42" x14ac:dyDescent="0.2">
      <c r="AO116" s="288"/>
      <c r="AP116" s="288"/>
    </row>
    <row r="117" spans="41:42" x14ac:dyDescent="0.2">
      <c r="AO117" s="288"/>
      <c r="AP117" s="288"/>
    </row>
    <row r="118" spans="41:42" x14ac:dyDescent="0.2">
      <c r="AO118" s="288"/>
      <c r="AP118" s="288"/>
    </row>
    <row r="119" spans="41:42" x14ac:dyDescent="0.2">
      <c r="AO119" s="288"/>
      <c r="AP119" s="288"/>
    </row>
    <row r="120" spans="41:42" x14ac:dyDescent="0.2">
      <c r="AO120" s="288"/>
      <c r="AP120" s="288"/>
    </row>
    <row r="121" spans="41:42" x14ac:dyDescent="0.2">
      <c r="AO121" s="288"/>
      <c r="AP121" s="288"/>
    </row>
    <row r="122" spans="41:42" x14ac:dyDescent="0.2">
      <c r="AO122" s="288"/>
      <c r="AP122" s="288"/>
    </row>
    <row r="123" spans="41:42" x14ac:dyDescent="0.2">
      <c r="AO123" s="288"/>
      <c r="AP123" s="288"/>
    </row>
    <row r="124" spans="41:42" x14ac:dyDescent="0.2">
      <c r="AO124" s="288"/>
      <c r="AP124" s="288"/>
    </row>
    <row r="125" spans="41:42" x14ac:dyDescent="0.2">
      <c r="AO125" s="288"/>
      <c r="AP125" s="288"/>
    </row>
    <row r="126" spans="41:42" x14ac:dyDescent="0.2">
      <c r="AO126" s="288"/>
      <c r="AP126" s="288"/>
    </row>
    <row r="127" spans="41:42" x14ac:dyDescent="0.2">
      <c r="AO127" s="288"/>
      <c r="AP127" s="288"/>
    </row>
    <row r="128" spans="41:42" x14ac:dyDescent="0.2">
      <c r="AO128" s="288"/>
      <c r="AP128" s="288"/>
    </row>
    <row r="129" spans="41:42" x14ac:dyDescent="0.2">
      <c r="AO129" s="288"/>
      <c r="AP129" s="288"/>
    </row>
    <row r="130" spans="41:42" x14ac:dyDescent="0.2">
      <c r="AO130" s="288"/>
      <c r="AP130" s="288"/>
    </row>
    <row r="131" spans="41:42" x14ac:dyDescent="0.2">
      <c r="AO131" s="288"/>
      <c r="AP131" s="288"/>
    </row>
    <row r="132" spans="41:42" x14ac:dyDescent="0.2">
      <c r="AO132" s="288"/>
      <c r="AP132" s="288"/>
    </row>
    <row r="133" spans="41:42" x14ac:dyDescent="0.2">
      <c r="AO133" s="288"/>
      <c r="AP133" s="288"/>
    </row>
    <row r="134" spans="41:42" x14ac:dyDescent="0.2">
      <c r="AO134" s="288"/>
      <c r="AP134" s="288"/>
    </row>
    <row r="135" spans="41:42" x14ac:dyDescent="0.2">
      <c r="AO135" s="288"/>
      <c r="AP135" s="288"/>
    </row>
    <row r="136" spans="41:42" x14ac:dyDescent="0.2">
      <c r="AO136" s="288"/>
      <c r="AP136" s="288"/>
    </row>
    <row r="137" spans="41:42" x14ac:dyDescent="0.2">
      <c r="AO137" s="288"/>
      <c r="AP137" s="288"/>
    </row>
    <row r="138" spans="41:42" x14ac:dyDescent="0.2">
      <c r="AO138" s="288"/>
      <c r="AP138" s="288"/>
    </row>
    <row r="139" spans="41:42" x14ac:dyDescent="0.2">
      <c r="AO139" s="288"/>
      <c r="AP139" s="288"/>
    </row>
    <row r="140" spans="41:42" x14ac:dyDescent="0.2">
      <c r="AO140" s="288"/>
      <c r="AP140" s="288"/>
    </row>
    <row r="141" spans="41:42" x14ac:dyDescent="0.2">
      <c r="AO141" s="288"/>
      <c r="AP141" s="288"/>
    </row>
    <row r="142" spans="41:42" x14ac:dyDescent="0.2">
      <c r="AO142" s="288"/>
      <c r="AP142" s="288"/>
    </row>
    <row r="143" spans="41:42" x14ac:dyDescent="0.2">
      <c r="AO143" s="288"/>
      <c r="AP143" s="288"/>
    </row>
    <row r="144" spans="41:42" x14ac:dyDescent="0.2">
      <c r="AO144" s="288"/>
      <c r="AP144" s="288"/>
    </row>
    <row r="145" spans="41:42" x14ac:dyDescent="0.2">
      <c r="AO145" s="288"/>
      <c r="AP145" s="288"/>
    </row>
    <row r="146" spans="41:42" x14ac:dyDescent="0.2">
      <c r="AO146" s="288"/>
      <c r="AP146" s="288"/>
    </row>
    <row r="147" spans="41:42" x14ac:dyDescent="0.2">
      <c r="AO147" s="288"/>
      <c r="AP147" s="288"/>
    </row>
    <row r="148" spans="41:42" x14ac:dyDescent="0.2">
      <c r="AO148" s="288"/>
      <c r="AP148" s="288"/>
    </row>
    <row r="149" spans="41:42" x14ac:dyDescent="0.2">
      <c r="AO149" s="288"/>
      <c r="AP149" s="288"/>
    </row>
    <row r="150" spans="41:42" x14ac:dyDescent="0.2">
      <c r="AO150" s="288"/>
      <c r="AP150" s="288"/>
    </row>
    <row r="151" spans="41:42" x14ac:dyDescent="0.2">
      <c r="AO151" s="288"/>
      <c r="AP151" s="288"/>
    </row>
    <row r="152" spans="41:42" x14ac:dyDescent="0.2">
      <c r="AO152" s="288"/>
      <c r="AP152" s="288"/>
    </row>
    <row r="153" spans="41:42" x14ac:dyDescent="0.2">
      <c r="AO153" s="288"/>
      <c r="AP153" s="288"/>
    </row>
    <row r="154" spans="41:42" x14ac:dyDescent="0.2">
      <c r="AO154" s="288"/>
      <c r="AP154" s="288"/>
    </row>
    <row r="155" spans="41:42" x14ac:dyDescent="0.2">
      <c r="AO155" s="288"/>
      <c r="AP155" s="288"/>
    </row>
    <row r="156" spans="41:42" x14ac:dyDescent="0.2">
      <c r="AO156" s="288"/>
      <c r="AP156" s="288"/>
    </row>
    <row r="157" spans="41:42" x14ac:dyDescent="0.2">
      <c r="AO157" s="288"/>
      <c r="AP157" s="288"/>
    </row>
    <row r="158" spans="41:42" x14ac:dyDescent="0.2">
      <c r="AO158" s="288"/>
      <c r="AP158" s="288"/>
    </row>
    <row r="159" spans="41:42" x14ac:dyDescent="0.2">
      <c r="AO159" s="288"/>
      <c r="AP159" s="288"/>
    </row>
    <row r="160" spans="41:42" x14ac:dyDescent="0.2">
      <c r="AO160" s="288"/>
      <c r="AP160" s="288"/>
    </row>
    <row r="161" spans="41:42" x14ac:dyDescent="0.2">
      <c r="AO161" s="288"/>
      <c r="AP161" s="288"/>
    </row>
    <row r="162" spans="41:42" x14ac:dyDescent="0.2">
      <c r="AO162" s="288"/>
      <c r="AP162" s="288"/>
    </row>
    <row r="163" spans="41:42" x14ac:dyDescent="0.2">
      <c r="AO163" s="288"/>
      <c r="AP163" s="288"/>
    </row>
    <row r="164" spans="41:42" x14ac:dyDescent="0.2">
      <c r="AO164" s="288"/>
      <c r="AP164" s="288"/>
    </row>
    <row r="165" spans="41:42" x14ac:dyDescent="0.2">
      <c r="AO165" s="288"/>
      <c r="AP165" s="288"/>
    </row>
    <row r="166" spans="41:42" x14ac:dyDescent="0.2">
      <c r="AO166" s="288"/>
      <c r="AP166" s="288"/>
    </row>
    <row r="167" spans="41:42" x14ac:dyDescent="0.2">
      <c r="AO167" s="288"/>
      <c r="AP167" s="288"/>
    </row>
    <row r="168" spans="41:42" x14ac:dyDescent="0.2">
      <c r="AO168" s="288"/>
      <c r="AP168" s="288"/>
    </row>
    <row r="169" spans="41:42" x14ac:dyDescent="0.2">
      <c r="AO169" s="288"/>
      <c r="AP169" s="288"/>
    </row>
    <row r="170" spans="41:42" x14ac:dyDescent="0.2">
      <c r="AO170" s="288"/>
      <c r="AP170" s="288"/>
    </row>
    <row r="171" spans="41:42" x14ac:dyDescent="0.2">
      <c r="AO171" s="288"/>
      <c r="AP171" s="288"/>
    </row>
    <row r="172" spans="41:42" x14ac:dyDescent="0.2">
      <c r="AO172" s="288"/>
      <c r="AP172" s="288"/>
    </row>
    <row r="173" spans="41:42" x14ac:dyDescent="0.2">
      <c r="AO173" s="288"/>
      <c r="AP173" s="288"/>
    </row>
    <row r="174" spans="41:42" x14ac:dyDescent="0.2">
      <c r="AO174" s="288"/>
      <c r="AP174" s="288"/>
    </row>
    <row r="175" spans="41:42" x14ac:dyDescent="0.2">
      <c r="AO175" s="288"/>
      <c r="AP175" s="288"/>
    </row>
    <row r="176" spans="41:42" x14ac:dyDescent="0.2">
      <c r="AO176" s="288"/>
      <c r="AP176" s="288"/>
    </row>
    <row r="177" spans="41:42" x14ac:dyDescent="0.2">
      <c r="AO177" s="288"/>
      <c r="AP177" s="288"/>
    </row>
    <row r="178" spans="41:42" x14ac:dyDescent="0.2">
      <c r="AO178" s="288"/>
      <c r="AP178" s="288"/>
    </row>
    <row r="179" spans="41:42" x14ac:dyDescent="0.2">
      <c r="AO179" s="288"/>
      <c r="AP179" s="288"/>
    </row>
    <row r="180" spans="41:42" x14ac:dyDescent="0.2">
      <c r="AO180" s="288"/>
      <c r="AP180" s="288"/>
    </row>
    <row r="181" spans="41:42" x14ac:dyDescent="0.2">
      <c r="AO181" s="288"/>
      <c r="AP181" s="288"/>
    </row>
    <row r="182" spans="41:42" x14ac:dyDescent="0.2">
      <c r="AO182" s="288"/>
      <c r="AP182" s="288"/>
    </row>
    <row r="183" spans="41:42" x14ac:dyDescent="0.2">
      <c r="AO183" s="288"/>
      <c r="AP183" s="288"/>
    </row>
    <row r="184" spans="41:42" x14ac:dyDescent="0.2">
      <c r="AO184" s="288"/>
      <c r="AP184" s="288"/>
    </row>
    <row r="185" spans="41:42" x14ac:dyDescent="0.2">
      <c r="AO185" s="288"/>
      <c r="AP185" s="288"/>
    </row>
    <row r="186" spans="41:42" x14ac:dyDescent="0.2">
      <c r="AO186" s="288"/>
      <c r="AP186" s="288"/>
    </row>
    <row r="187" spans="41:42" x14ac:dyDescent="0.2">
      <c r="AO187" s="288"/>
      <c r="AP187" s="288"/>
    </row>
    <row r="188" spans="41:42" x14ac:dyDescent="0.2">
      <c r="AO188" s="288"/>
      <c r="AP188" s="288"/>
    </row>
    <row r="189" spans="41:42" x14ac:dyDescent="0.2">
      <c r="AO189" s="288"/>
      <c r="AP189" s="288"/>
    </row>
    <row r="190" spans="41:42" x14ac:dyDescent="0.2">
      <c r="AO190" s="288"/>
      <c r="AP190" s="288"/>
    </row>
    <row r="191" spans="41:42" x14ac:dyDescent="0.2">
      <c r="AO191" s="288"/>
      <c r="AP191" s="288"/>
    </row>
    <row r="192" spans="41:42" x14ac:dyDescent="0.2">
      <c r="AO192" s="288"/>
      <c r="AP192" s="288"/>
    </row>
    <row r="193" spans="41:42" x14ac:dyDescent="0.2">
      <c r="AO193" s="288"/>
      <c r="AP193" s="288"/>
    </row>
    <row r="194" spans="41:42" x14ac:dyDescent="0.2">
      <c r="AO194" s="288"/>
      <c r="AP194" s="288"/>
    </row>
    <row r="195" spans="41:42" x14ac:dyDescent="0.2">
      <c r="AO195" s="288"/>
      <c r="AP195" s="288"/>
    </row>
    <row r="196" spans="41:42" x14ac:dyDescent="0.2">
      <c r="AO196" s="288"/>
      <c r="AP196" s="288"/>
    </row>
    <row r="197" spans="41:42" x14ac:dyDescent="0.2">
      <c r="AO197" s="288"/>
      <c r="AP197" s="288"/>
    </row>
    <row r="198" spans="41:42" x14ac:dyDescent="0.2">
      <c r="AO198" s="288"/>
      <c r="AP198" s="288"/>
    </row>
    <row r="199" spans="41:42" x14ac:dyDescent="0.2">
      <c r="AO199" s="288"/>
      <c r="AP199" s="288"/>
    </row>
    <row r="200" spans="41:42" x14ac:dyDescent="0.2">
      <c r="AO200" s="288"/>
      <c r="AP200" s="288"/>
    </row>
    <row r="201" spans="41:42" x14ac:dyDescent="0.2">
      <c r="AO201" s="288"/>
      <c r="AP201" s="288"/>
    </row>
    <row r="202" spans="41:42" x14ac:dyDescent="0.2">
      <c r="AO202" s="288"/>
      <c r="AP202" s="288"/>
    </row>
    <row r="203" spans="41:42" x14ac:dyDescent="0.2">
      <c r="AO203" s="288"/>
      <c r="AP203" s="288"/>
    </row>
    <row r="204" spans="41:42" x14ac:dyDescent="0.2">
      <c r="AO204" s="288"/>
      <c r="AP204" s="288"/>
    </row>
    <row r="205" spans="41:42" x14ac:dyDescent="0.2">
      <c r="AO205" s="288"/>
      <c r="AP205" s="288"/>
    </row>
    <row r="206" spans="41:42" x14ac:dyDescent="0.2">
      <c r="AO206" s="288"/>
      <c r="AP206" s="288"/>
    </row>
    <row r="207" spans="41:42" x14ac:dyDescent="0.2">
      <c r="AO207" s="288"/>
      <c r="AP207" s="288"/>
    </row>
    <row r="208" spans="41:42" x14ac:dyDescent="0.2">
      <c r="AO208" s="288"/>
      <c r="AP208" s="288"/>
    </row>
    <row r="209" spans="41:42" x14ac:dyDescent="0.2">
      <c r="AO209" s="288"/>
      <c r="AP209" s="288"/>
    </row>
    <row r="210" spans="41:42" x14ac:dyDescent="0.2">
      <c r="AO210" s="288"/>
      <c r="AP210" s="288"/>
    </row>
    <row r="211" spans="41:42" x14ac:dyDescent="0.2">
      <c r="AO211" s="288"/>
      <c r="AP211" s="288"/>
    </row>
    <row r="212" spans="41:42" x14ac:dyDescent="0.2">
      <c r="AO212" s="288"/>
      <c r="AP212" s="288"/>
    </row>
    <row r="213" spans="41:42" x14ac:dyDescent="0.2">
      <c r="AO213" s="288"/>
      <c r="AP213" s="288"/>
    </row>
    <row r="214" spans="41:42" x14ac:dyDescent="0.2">
      <c r="AO214" s="288"/>
      <c r="AP214" s="288"/>
    </row>
    <row r="215" spans="41:42" x14ac:dyDescent="0.2">
      <c r="AO215" s="288"/>
      <c r="AP215" s="288"/>
    </row>
    <row r="216" spans="41:42" x14ac:dyDescent="0.2">
      <c r="AO216" s="288"/>
      <c r="AP216" s="288"/>
    </row>
    <row r="217" spans="41:42" x14ac:dyDescent="0.2">
      <c r="AO217" s="288"/>
      <c r="AP217" s="288"/>
    </row>
    <row r="218" spans="41:42" x14ac:dyDescent="0.2">
      <c r="AO218" s="288"/>
      <c r="AP218" s="288"/>
    </row>
    <row r="219" spans="41:42" x14ac:dyDescent="0.2">
      <c r="AO219" s="288"/>
      <c r="AP219" s="288"/>
    </row>
    <row r="220" spans="41:42" x14ac:dyDescent="0.2">
      <c r="AO220" s="288"/>
      <c r="AP220" s="288"/>
    </row>
    <row r="221" spans="41:42" x14ac:dyDescent="0.2">
      <c r="AO221" s="288"/>
      <c r="AP221" s="288"/>
    </row>
    <row r="222" spans="41:42" x14ac:dyDescent="0.2">
      <c r="AO222" s="288"/>
      <c r="AP222" s="288"/>
    </row>
    <row r="223" spans="41:42" x14ac:dyDescent="0.2">
      <c r="AO223" s="288"/>
      <c r="AP223" s="288"/>
    </row>
    <row r="224" spans="41:42" x14ac:dyDescent="0.2">
      <c r="AO224" s="288"/>
      <c r="AP224" s="288"/>
    </row>
    <row r="225" spans="41:42" x14ac:dyDescent="0.2">
      <c r="AO225" s="288"/>
      <c r="AP225" s="288"/>
    </row>
    <row r="226" spans="41:42" x14ac:dyDescent="0.2">
      <c r="AO226" s="288"/>
      <c r="AP226" s="288"/>
    </row>
    <row r="227" spans="41:42" x14ac:dyDescent="0.2">
      <c r="AO227" s="288"/>
      <c r="AP227" s="288"/>
    </row>
    <row r="228" spans="41:42" x14ac:dyDescent="0.2">
      <c r="AO228" s="288"/>
      <c r="AP228" s="288"/>
    </row>
    <row r="229" spans="41:42" x14ac:dyDescent="0.2">
      <c r="AO229" s="288"/>
      <c r="AP229" s="288"/>
    </row>
    <row r="230" spans="41:42" x14ac:dyDescent="0.2">
      <c r="AO230" s="288"/>
      <c r="AP230" s="288"/>
    </row>
    <row r="231" spans="41:42" x14ac:dyDescent="0.2">
      <c r="AO231" s="288"/>
      <c r="AP231" s="288"/>
    </row>
    <row r="232" spans="41:42" x14ac:dyDescent="0.2">
      <c r="AO232" s="288"/>
      <c r="AP232" s="288"/>
    </row>
    <row r="233" spans="41:42" x14ac:dyDescent="0.2">
      <c r="AO233" s="288"/>
      <c r="AP233" s="288"/>
    </row>
    <row r="234" spans="41:42" x14ac:dyDescent="0.2">
      <c r="AO234" s="288"/>
      <c r="AP234" s="288"/>
    </row>
    <row r="235" spans="41:42" x14ac:dyDescent="0.2">
      <c r="AO235" s="288"/>
      <c r="AP235" s="288"/>
    </row>
    <row r="236" spans="41:42" x14ac:dyDescent="0.2">
      <c r="AO236" s="288"/>
      <c r="AP236" s="288"/>
    </row>
    <row r="237" spans="41:42" x14ac:dyDescent="0.2">
      <c r="AO237" s="288"/>
      <c r="AP237" s="288"/>
    </row>
    <row r="238" spans="41:42" x14ac:dyDescent="0.2">
      <c r="AO238" s="288"/>
      <c r="AP238" s="288"/>
    </row>
    <row r="239" spans="41:42" x14ac:dyDescent="0.2">
      <c r="AO239" s="288"/>
      <c r="AP239" s="288"/>
    </row>
    <row r="240" spans="41:42" x14ac:dyDescent="0.2">
      <c r="AO240" s="288"/>
      <c r="AP240" s="288"/>
    </row>
    <row r="241" spans="41:42" x14ac:dyDescent="0.2">
      <c r="AO241" s="288"/>
      <c r="AP241" s="288"/>
    </row>
    <row r="242" spans="41:42" x14ac:dyDescent="0.2">
      <c r="AO242" s="288"/>
      <c r="AP242" s="288"/>
    </row>
    <row r="243" spans="41:42" x14ac:dyDescent="0.2">
      <c r="AO243" s="288"/>
      <c r="AP243" s="288"/>
    </row>
    <row r="244" spans="41:42" x14ac:dyDescent="0.2">
      <c r="AO244" s="288"/>
      <c r="AP244" s="288"/>
    </row>
    <row r="245" spans="41:42" x14ac:dyDescent="0.2">
      <c r="AO245" s="288"/>
      <c r="AP245" s="288"/>
    </row>
    <row r="246" spans="41:42" x14ac:dyDescent="0.2">
      <c r="AO246" s="288"/>
      <c r="AP246" s="288"/>
    </row>
    <row r="247" spans="41:42" x14ac:dyDescent="0.2">
      <c r="AO247" s="288"/>
      <c r="AP247" s="288"/>
    </row>
    <row r="248" spans="41:42" x14ac:dyDescent="0.2">
      <c r="AO248" s="288"/>
      <c r="AP248" s="288"/>
    </row>
    <row r="249" spans="41:42" x14ac:dyDescent="0.2">
      <c r="AO249" s="288"/>
      <c r="AP249" s="288"/>
    </row>
    <row r="250" spans="41:42" x14ac:dyDescent="0.2">
      <c r="AO250" s="288"/>
      <c r="AP250" s="288"/>
    </row>
    <row r="251" spans="41:42" x14ac:dyDescent="0.2">
      <c r="AO251" s="288"/>
      <c r="AP251" s="288"/>
    </row>
    <row r="252" spans="41:42" x14ac:dyDescent="0.2">
      <c r="AO252" s="288"/>
      <c r="AP252" s="288"/>
    </row>
    <row r="253" spans="41:42" x14ac:dyDescent="0.2">
      <c r="AO253" s="288"/>
      <c r="AP253" s="288"/>
    </row>
    <row r="254" spans="41:42" x14ac:dyDescent="0.2">
      <c r="AO254" s="288"/>
      <c r="AP254" s="288"/>
    </row>
    <row r="255" spans="41:42" x14ac:dyDescent="0.2">
      <c r="AO255" s="288"/>
      <c r="AP255" s="288"/>
    </row>
    <row r="256" spans="41:42" x14ac:dyDescent="0.2">
      <c r="AO256" s="288"/>
      <c r="AP256" s="288"/>
    </row>
    <row r="257" spans="41:42" x14ac:dyDescent="0.2">
      <c r="AO257" s="288"/>
      <c r="AP257" s="288"/>
    </row>
    <row r="258" spans="41:42" x14ac:dyDescent="0.2">
      <c r="AO258" s="288"/>
      <c r="AP258" s="288"/>
    </row>
    <row r="259" spans="41:42" x14ac:dyDescent="0.2">
      <c r="AO259" s="288"/>
      <c r="AP259" s="288"/>
    </row>
    <row r="260" spans="41:42" x14ac:dyDescent="0.2">
      <c r="AO260" s="288"/>
      <c r="AP260" s="288"/>
    </row>
    <row r="261" spans="41:42" x14ac:dyDescent="0.2">
      <c r="AO261" s="288"/>
      <c r="AP261" s="288"/>
    </row>
    <row r="262" spans="41:42" x14ac:dyDescent="0.2">
      <c r="AO262" s="288"/>
      <c r="AP262" s="288"/>
    </row>
    <row r="263" spans="41:42" x14ac:dyDescent="0.2">
      <c r="AO263" s="288"/>
      <c r="AP263" s="288"/>
    </row>
    <row r="264" spans="41:42" x14ac:dyDescent="0.2">
      <c r="AO264" s="288"/>
      <c r="AP264" s="288"/>
    </row>
    <row r="265" spans="41:42" x14ac:dyDescent="0.2">
      <c r="AO265" s="288"/>
      <c r="AP265" s="288"/>
    </row>
    <row r="266" spans="41:42" x14ac:dyDescent="0.2">
      <c r="AO266" s="288"/>
      <c r="AP266" s="288"/>
    </row>
    <row r="267" spans="41:42" x14ac:dyDescent="0.2">
      <c r="AO267" s="288"/>
      <c r="AP267" s="288"/>
    </row>
    <row r="268" spans="41:42" x14ac:dyDescent="0.2">
      <c r="AO268" s="288"/>
      <c r="AP268" s="288"/>
    </row>
    <row r="269" spans="41:42" x14ac:dyDescent="0.2">
      <c r="AO269" s="288"/>
      <c r="AP269" s="288"/>
    </row>
    <row r="270" spans="41:42" x14ac:dyDescent="0.2">
      <c r="AO270" s="288"/>
      <c r="AP270" s="288"/>
    </row>
    <row r="271" spans="41:42" x14ac:dyDescent="0.2">
      <c r="AO271" s="288"/>
      <c r="AP271" s="288"/>
    </row>
    <row r="272" spans="41:42" x14ac:dyDescent="0.2">
      <c r="AO272" s="288"/>
      <c r="AP272" s="288"/>
    </row>
    <row r="273" spans="41:42" x14ac:dyDescent="0.2">
      <c r="AO273" s="288"/>
      <c r="AP273" s="288"/>
    </row>
    <row r="274" spans="41:42" x14ac:dyDescent="0.2">
      <c r="AO274" s="288"/>
      <c r="AP274" s="288"/>
    </row>
    <row r="275" spans="41:42" x14ac:dyDescent="0.2">
      <c r="AO275" s="288"/>
      <c r="AP275" s="288"/>
    </row>
    <row r="276" spans="41:42" x14ac:dyDescent="0.2">
      <c r="AO276" s="288"/>
      <c r="AP276" s="288"/>
    </row>
    <row r="277" spans="41:42" x14ac:dyDescent="0.2">
      <c r="AO277" s="288"/>
      <c r="AP277" s="288"/>
    </row>
    <row r="278" spans="41:42" x14ac:dyDescent="0.2">
      <c r="AO278" s="288"/>
      <c r="AP278" s="288"/>
    </row>
    <row r="279" spans="41:42" x14ac:dyDescent="0.2">
      <c r="AO279" s="288"/>
      <c r="AP279" s="288"/>
    </row>
    <row r="280" spans="41:42" x14ac:dyDescent="0.2">
      <c r="AO280" s="288"/>
      <c r="AP280" s="288"/>
    </row>
    <row r="281" spans="41:42" x14ac:dyDescent="0.2">
      <c r="AO281" s="288"/>
      <c r="AP281" s="288"/>
    </row>
    <row r="282" spans="41:42" x14ac:dyDescent="0.2">
      <c r="AO282" s="288"/>
      <c r="AP282" s="288"/>
    </row>
    <row r="283" spans="41:42" x14ac:dyDescent="0.2">
      <c r="AO283" s="288"/>
      <c r="AP283" s="288"/>
    </row>
    <row r="284" spans="41:42" x14ac:dyDescent="0.2">
      <c r="AO284" s="288"/>
      <c r="AP284" s="288"/>
    </row>
    <row r="285" spans="41:42" x14ac:dyDescent="0.2">
      <c r="AO285" s="288"/>
      <c r="AP285" s="288"/>
    </row>
    <row r="286" spans="41:42" x14ac:dyDescent="0.2">
      <c r="AO286" s="288"/>
      <c r="AP286" s="288"/>
    </row>
    <row r="287" spans="41:42" x14ac:dyDescent="0.2">
      <c r="AO287" s="288"/>
      <c r="AP287" s="288"/>
    </row>
    <row r="288" spans="41:42" x14ac:dyDescent="0.2">
      <c r="AO288" s="288"/>
      <c r="AP288" s="288"/>
    </row>
    <row r="289" spans="41:42" x14ac:dyDescent="0.2">
      <c r="AO289" s="288"/>
      <c r="AP289" s="288"/>
    </row>
    <row r="290" spans="41:42" x14ac:dyDescent="0.2">
      <c r="AO290" s="288"/>
      <c r="AP290" s="288"/>
    </row>
    <row r="291" spans="41:42" x14ac:dyDescent="0.2">
      <c r="AO291" s="288"/>
      <c r="AP291" s="288"/>
    </row>
    <row r="292" spans="41:42" x14ac:dyDescent="0.2">
      <c r="AO292" s="288"/>
      <c r="AP292" s="288"/>
    </row>
    <row r="293" spans="41:42" x14ac:dyDescent="0.2">
      <c r="AO293" s="288"/>
      <c r="AP293" s="288"/>
    </row>
    <row r="294" spans="41:42" x14ac:dyDescent="0.2">
      <c r="AO294" s="288"/>
      <c r="AP294" s="288"/>
    </row>
    <row r="295" spans="41:42" x14ac:dyDescent="0.2">
      <c r="AO295" s="288"/>
      <c r="AP295" s="288"/>
    </row>
    <row r="296" spans="41:42" x14ac:dyDescent="0.2">
      <c r="AO296" s="288"/>
      <c r="AP296" s="288"/>
    </row>
    <row r="297" spans="41:42" x14ac:dyDescent="0.2">
      <c r="AO297" s="288"/>
      <c r="AP297" s="288"/>
    </row>
    <row r="298" spans="41:42" x14ac:dyDescent="0.2">
      <c r="AO298" s="288"/>
      <c r="AP298" s="288"/>
    </row>
    <row r="299" spans="41:42" x14ac:dyDescent="0.2">
      <c r="AO299" s="288"/>
      <c r="AP299" s="288"/>
    </row>
    <row r="300" spans="41:42" x14ac:dyDescent="0.2">
      <c r="AO300" s="288"/>
      <c r="AP300" s="288"/>
    </row>
    <row r="301" spans="41:42" x14ac:dyDescent="0.2">
      <c r="AO301" s="288"/>
      <c r="AP301" s="288"/>
    </row>
    <row r="302" spans="41:42" x14ac:dyDescent="0.2">
      <c r="AO302" s="288"/>
      <c r="AP302" s="288"/>
    </row>
    <row r="303" spans="41:42" x14ac:dyDescent="0.2">
      <c r="AO303" s="288"/>
      <c r="AP303" s="288"/>
    </row>
    <row r="304" spans="41:42" x14ac:dyDescent="0.2">
      <c r="AO304" s="288"/>
      <c r="AP304" s="288"/>
    </row>
    <row r="305" spans="41:42" x14ac:dyDescent="0.2">
      <c r="AO305" s="288"/>
      <c r="AP305" s="288"/>
    </row>
    <row r="306" spans="41:42" x14ac:dyDescent="0.2">
      <c r="AO306" s="288"/>
      <c r="AP306" s="288"/>
    </row>
    <row r="307" spans="41:42" x14ac:dyDescent="0.2">
      <c r="AO307" s="288"/>
      <c r="AP307" s="288"/>
    </row>
    <row r="308" spans="41:42" x14ac:dyDescent="0.2">
      <c r="AO308" s="288"/>
      <c r="AP308" s="288"/>
    </row>
    <row r="309" spans="41:42" x14ac:dyDescent="0.2">
      <c r="AO309" s="288"/>
      <c r="AP309" s="288"/>
    </row>
    <row r="310" spans="41:42" x14ac:dyDescent="0.2">
      <c r="AO310" s="288"/>
      <c r="AP310" s="288"/>
    </row>
    <row r="311" spans="41:42" x14ac:dyDescent="0.2">
      <c r="AO311" s="288"/>
      <c r="AP311" s="288"/>
    </row>
    <row r="312" spans="41:42" x14ac:dyDescent="0.2">
      <c r="AO312" s="288"/>
      <c r="AP312" s="288"/>
    </row>
    <row r="313" spans="41:42" x14ac:dyDescent="0.2">
      <c r="AO313" s="288"/>
      <c r="AP313" s="288"/>
    </row>
    <row r="314" spans="41:42" x14ac:dyDescent="0.2">
      <c r="AO314" s="288"/>
      <c r="AP314" s="288"/>
    </row>
    <row r="315" spans="41:42" x14ac:dyDescent="0.2">
      <c r="AO315" s="288"/>
      <c r="AP315" s="288"/>
    </row>
    <row r="316" spans="41:42" x14ac:dyDescent="0.2">
      <c r="AO316" s="288"/>
      <c r="AP316" s="288"/>
    </row>
  </sheetData>
  <mergeCells count="2">
    <mergeCell ref="A60:A61"/>
    <mergeCell ref="A73:A77"/>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300</v>
      </c>
    </row>
    <row r="3" spans="1:2" x14ac:dyDescent="0.2">
      <c r="A3" s="167" t="s">
        <v>297</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69" t="s">
        <v>172</v>
      </c>
    </row>
    <row r="17" spans="1:1" x14ac:dyDescent="0.2">
      <c r="A17" s="369"/>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300</v>
      </c>
    </row>
    <row r="3" spans="1:2" x14ac:dyDescent="0.2">
      <c r="A3" s="167" t="s">
        <v>298</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69" t="s">
        <v>172</v>
      </c>
    </row>
    <row r="17" spans="1:1" x14ac:dyDescent="0.2">
      <c r="A17" s="369"/>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300</v>
      </c>
    </row>
    <row r="3" spans="1:2" x14ac:dyDescent="0.2">
      <c r="A3" s="167" t="s">
        <v>173</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69" t="s">
        <v>172</v>
      </c>
    </row>
    <row r="17" spans="1:1" x14ac:dyDescent="0.2">
      <c r="A17" s="369"/>
    </row>
    <row r="18" spans="1:1" x14ac:dyDescent="0.2">
      <c r="A18" s="89"/>
    </row>
    <row r="19" spans="1:1" x14ac:dyDescent="0.2">
      <c r="A19" s="89"/>
    </row>
    <row r="20" spans="1:1" s="154" customFormat="1" ht="164.25" customHeight="1" x14ac:dyDescent="0.2">
      <c r="A20" s="241" t="s">
        <v>276</v>
      </c>
    </row>
    <row r="21" spans="1:1" ht="12.75" customHeight="1" x14ac:dyDescent="0.2">
      <c r="A21" s="31"/>
    </row>
    <row r="22" spans="1:1" x14ac:dyDescent="0.2">
      <c r="A22" s="177" t="s">
        <v>83</v>
      </c>
    </row>
    <row r="23" spans="1:1" ht="25.5" customHeight="1" x14ac:dyDescent="0.2">
      <c r="A23" s="157" t="s">
        <v>336</v>
      </c>
    </row>
    <row r="24" spans="1:1" ht="24" x14ac:dyDescent="0.2">
      <c r="A24" s="157" t="s">
        <v>337</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279</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301</v>
      </c>
    </row>
    <row r="46" spans="1:1" ht="13.5" thickBot="1" x14ac:dyDescent="0.25">
      <c r="A46" s="170"/>
    </row>
    <row r="47" spans="1:1" s="154" customFormat="1" ht="24" x14ac:dyDescent="0.2">
      <c r="A47" s="245" t="s">
        <v>344</v>
      </c>
    </row>
    <row r="48" spans="1:1" s="154" customFormat="1" ht="13.5" thickBot="1" x14ac:dyDescent="0.25">
      <c r="A48" s="246" t="s">
        <v>205</v>
      </c>
    </row>
    <row r="49" spans="1:1" s="154" customFormat="1" ht="12.75" customHeight="1" x14ac:dyDescent="0.2">
      <c r="A49" s="205"/>
    </row>
    <row r="50" spans="1:1" s="154" customFormat="1" x14ac:dyDescent="0.2">
      <c r="A50" s="247" t="s">
        <v>345</v>
      </c>
    </row>
    <row r="51" spans="1:1" s="154" customFormat="1" ht="13.5" thickBot="1" x14ac:dyDescent="0.25">
      <c r="A51" s="246" t="s">
        <v>331</v>
      </c>
    </row>
    <row r="52" spans="1:1" s="154" customFormat="1" ht="12.75" customHeight="1" x14ac:dyDescent="0.2">
      <c r="A52" s="176"/>
    </row>
    <row r="53" spans="1:1" s="154" customFormat="1" x14ac:dyDescent="0.2">
      <c r="A53" s="247" t="s">
        <v>346</v>
      </c>
    </row>
    <row r="54" spans="1:1" s="154" customFormat="1" ht="42.75" customHeight="1" thickBot="1" x14ac:dyDescent="0.25">
      <c r="A54" s="246" t="s">
        <v>347</v>
      </c>
    </row>
    <row r="55" spans="1:1" s="154" customFormat="1" ht="13.5" thickBot="1" x14ac:dyDescent="0.25">
      <c r="A55" s="215"/>
    </row>
    <row r="56" spans="1:1" s="154" customFormat="1" ht="23.25" customHeight="1" x14ac:dyDescent="0.2">
      <c r="A56" s="245" t="s">
        <v>348</v>
      </c>
    </row>
    <row r="57" spans="1:1" s="154" customFormat="1" ht="13.5" thickBot="1" x14ac:dyDescent="0.25">
      <c r="A57" s="246" t="s">
        <v>286</v>
      </c>
    </row>
    <row r="58" spans="1:1" s="154" customFormat="1" x14ac:dyDescent="0.2">
      <c r="A58" s="208"/>
    </row>
    <row r="59" spans="1:1" s="154" customFormat="1" x14ac:dyDescent="0.2">
      <c r="A59" s="247" t="s">
        <v>349</v>
      </c>
    </row>
    <row r="60" spans="1:1" s="154" customFormat="1" ht="13.5" thickBot="1" x14ac:dyDescent="0.25">
      <c r="A60" s="246" t="s">
        <v>288</v>
      </c>
    </row>
    <row r="61" spans="1:1" s="154" customFormat="1" x14ac:dyDescent="0.2">
      <c r="A61" s="205"/>
    </row>
    <row r="62" spans="1:1" ht="24" x14ac:dyDescent="0.2">
      <c r="A62" s="177" t="s">
        <v>302</v>
      </c>
    </row>
    <row r="63" spans="1:1" s="154" customFormat="1" ht="24" x14ac:dyDescent="0.2">
      <c r="A63" s="207" t="s">
        <v>350</v>
      </c>
    </row>
    <row r="64" spans="1:1" s="154" customFormat="1" x14ac:dyDescent="0.2">
      <c r="A64" s="205" t="s">
        <v>206</v>
      </c>
    </row>
    <row r="65" spans="1:1" s="154" customFormat="1" x14ac:dyDescent="0.2">
      <c r="A65" s="176"/>
    </row>
    <row r="66" spans="1:1" s="154" customFormat="1" ht="24" x14ac:dyDescent="0.2">
      <c r="A66" s="207" t="s">
        <v>351</v>
      </c>
    </row>
    <row r="67" spans="1:1" s="154" customFormat="1" x14ac:dyDescent="0.2">
      <c r="A67" s="205" t="s">
        <v>332</v>
      </c>
    </row>
    <row r="68" spans="1:1" s="154" customFormat="1" x14ac:dyDescent="0.2">
      <c r="A68" s="176"/>
    </row>
    <row r="69" spans="1:1" s="154" customFormat="1" x14ac:dyDescent="0.2">
      <c r="A69" s="207" t="s">
        <v>352</v>
      </c>
    </row>
    <row r="70" spans="1:1" s="154" customFormat="1" ht="36" x14ac:dyDescent="0.2">
      <c r="A70" s="205" t="s">
        <v>333</v>
      </c>
    </row>
    <row r="71" spans="1:1" s="154" customFormat="1" x14ac:dyDescent="0.2">
      <c r="A71" s="176"/>
    </row>
    <row r="72" spans="1:1" s="154" customFormat="1" ht="24" x14ac:dyDescent="0.2">
      <c r="A72" s="207" t="s">
        <v>353</v>
      </c>
    </row>
    <row r="73" spans="1:1" s="154" customFormat="1" x14ac:dyDescent="0.2">
      <c r="A73" s="205" t="s">
        <v>295</v>
      </c>
    </row>
    <row r="74" spans="1:1" s="154" customFormat="1" x14ac:dyDescent="0.2">
      <c r="A74" s="170"/>
    </row>
    <row r="75" spans="1:1" s="154" customFormat="1" x14ac:dyDescent="0.2">
      <c r="A75" s="207" t="s">
        <v>354</v>
      </c>
    </row>
    <row r="76" spans="1:1" x14ac:dyDescent="0.2">
      <c r="A76" s="205" t="s">
        <v>288</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300</v>
      </c>
    </row>
    <row r="3" spans="1:2" x14ac:dyDescent="0.2">
      <c r="A3" s="167" t="s">
        <v>299</v>
      </c>
    </row>
    <row r="4" spans="1:2" ht="21.75" customHeight="1" x14ac:dyDescent="0.2">
      <c r="A4" s="239" t="s">
        <v>62</v>
      </c>
      <c r="B4" s="115" t="e">
        <f>'BAR BB| Open rates'!#REF!</f>
        <v>#REF!</v>
      </c>
    </row>
    <row r="5" spans="1:2" ht="21.75" customHeight="1" x14ac:dyDescent="0.2">
      <c r="A5" s="240"/>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69" t="s">
        <v>172</v>
      </c>
    </row>
    <row r="17" spans="1:1" x14ac:dyDescent="0.2">
      <c r="A17" s="369"/>
    </row>
    <row r="18" spans="1:1" x14ac:dyDescent="0.2">
      <c r="A18" s="89"/>
    </row>
    <row r="19" spans="1:1" s="154" customFormat="1" ht="164.25" customHeight="1" x14ac:dyDescent="0.2">
      <c r="A19" s="241" t="s">
        <v>276</v>
      </c>
    </row>
    <row r="20" spans="1:1" ht="12.75" customHeight="1" x14ac:dyDescent="0.2">
      <c r="A20" s="31"/>
    </row>
    <row r="21" spans="1:1" x14ac:dyDescent="0.2">
      <c r="A21" s="177" t="s">
        <v>83</v>
      </c>
    </row>
    <row r="22" spans="1:1" ht="25.5" customHeight="1" x14ac:dyDescent="0.2">
      <c r="A22" s="157" t="s">
        <v>336</v>
      </c>
    </row>
    <row r="23" spans="1:1" ht="24" x14ac:dyDescent="0.2">
      <c r="A23" s="157" t="s">
        <v>337</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279</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301</v>
      </c>
    </row>
    <row r="45" spans="1:1" ht="13.5" thickBot="1" x14ac:dyDescent="0.25">
      <c r="A45" s="170"/>
    </row>
    <row r="46" spans="1:1" s="154" customFormat="1" ht="24" x14ac:dyDescent="0.2">
      <c r="A46" s="245" t="s">
        <v>344</v>
      </c>
    </row>
    <row r="47" spans="1:1" s="154" customFormat="1" ht="13.5" thickBot="1" x14ac:dyDescent="0.25">
      <c r="A47" s="246" t="s">
        <v>205</v>
      </c>
    </row>
    <row r="48" spans="1:1" s="154" customFormat="1" ht="12.75" customHeight="1" x14ac:dyDescent="0.2">
      <c r="A48" s="205"/>
    </row>
    <row r="49" spans="1:1" s="154" customFormat="1" x14ac:dyDescent="0.2">
      <c r="A49" s="247" t="s">
        <v>345</v>
      </c>
    </row>
    <row r="50" spans="1:1" s="154" customFormat="1" ht="13.5" thickBot="1" x14ac:dyDescent="0.25">
      <c r="A50" s="246" t="s">
        <v>331</v>
      </c>
    </row>
    <row r="51" spans="1:1" s="154" customFormat="1" ht="12.75" customHeight="1" x14ac:dyDescent="0.2">
      <c r="A51" s="176"/>
    </row>
    <row r="52" spans="1:1" s="154" customFormat="1" x14ac:dyDescent="0.2">
      <c r="A52" s="247" t="s">
        <v>346</v>
      </c>
    </row>
    <row r="53" spans="1:1" s="154" customFormat="1" ht="42.75" customHeight="1" thickBot="1" x14ac:dyDescent="0.25">
      <c r="A53" s="246" t="s">
        <v>347</v>
      </c>
    </row>
    <row r="54" spans="1:1" s="154" customFormat="1" ht="13.5" thickBot="1" x14ac:dyDescent="0.25">
      <c r="A54" s="215"/>
    </row>
    <row r="55" spans="1:1" s="154" customFormat="1" ht="23.25" customHeight="1" x14ac:dyDescent="0.2">
      <c r="A55" s="245" t="s">
        <v>348</v>
      </c>
    </row>
    <row r="56" spans="1:1" s="154" customFormat="1" ht="13.5" thickBot="1" x14ac:dyDescent="0.25">
      <c r="A56" s="246" t="s">
        <v>286</v>
      </c>
    </row>
    <row r="57" spans="1:1" s="154" customFormat="1" x14ac:dyDescent="0.2">
      <c r="A57" s="208"/>
    </row>
    <row r="58" spans="1:1" s="154" customFormat="1" x14ac:dyDescent="0.2">
      <c r="A58" s="247" t="s">
        <v>349</v>
      </c>
    </row>
    <row r="59" spans="1:1" s="154" customFormat="1" ht="13.5" thickBot="1" x14ac:dyDescent="0.25">
      <c r="A59" s="246" t="s">
        <v>288</v>
      </c>
    </row>
    <row r="60" spans="1:1" s="154" customFormat="1" x14ac:dyDescent="0.2">
      <c r="A60" s="205"/>
    </row>
    <row r="61" spans="1:1" ht="24" x14ac:dyDescent="0.2">
      <c r="A61" s="177" t="s">
        <v>302</v>
      </c>
    </row>
    <row r="62" spans="1:1" s="154" customFormat="1" ht="24" x14ac:dyDescent="0.2">
      <c r="A62" s="207" t="s">
        <v>350</v>
      </c>
    </row>
    <row r="63" spans="1:1" s="154" customFormat="1" x14ac:dyDescent="0.2">
      <c r="A63" s="205" t="s">
        <v>206</v>
      </c>
    </row>
    <row r="64" spans="1:1" s="154" customFormat="1" x14ac:dyDescent="0.2">
      <c r="A64" s="176"/>
    </row>
    <row r="65" spans="1:1" s="154" customFormat="1" ht="24" x14ac:dyDescent="0.2">
      <c r="A65" s="207" t="s">
        <v>351</v>
      </c>
    </row>
    <row r="66" spans="1:1" s="154" customFormat="1" x14ac:dyDescent="0.2">
      <c r="A66" s="205" t="s">
        <v>332</v>
      </c>
    </row>
    <row r="67" spans="1:1" s="154" customFormat="1" x14ac:dyDescent="0.2">
      <c r="A67" s="176"/>
    </row>
    <row r="68" spans="1:1" s="154" customFormat="1" x14ac:dyDescent="0.2">
      <c r="A68" s="207" t="s">
        <v>352</v>
      </c>
    </row>
    <row r="69" spans="1:1" s="154" customFormat="1" ht="36" x14ac:dyDescent="0.2">
      <c r="A69" s="205" t="s">
        <v>333</v>
      </c>
    </row>
    <row r="70" spans="1:1" s="154" customFormat="1" x14ac:dyDescent="0.2">
      <c r="A70" s="176"/>
    </row>
    <row r="71" spans="1:1" s="154" customFormat="1" ht="24" x14ac:dyDescent="0.2">
      <c r="A71" s="207" t="s">
        <v>353</v>
      </c>
    </row>
    <row r="72" spans="1:1" s="154" customFormat="1" x14ac:dyDescent="0.2">
      <c r="A72" s="205" t="s">
        <v>295</v>
      </c>
    </row>
    <row r="73" spans="1:1" s="154" customFormat="1" x14ac:dyDescent="0.2">
      <c r="A73" s="170"/>
    </row>
    <row r="74" spans="1:1" s="154" customFormat="1" x14ac:dyDescent="0.2">
      <c r="A74" s="207" t="s">
        <v>354</v>
      </c>
    </row>
    <row r="75" spans="1:1" x14ac:dyDescent="0.2">
      <c r="A75" s="205" t="s">
        <v>288</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69" t="s">
        <v>172</v>
      </c>
    </row>
    <row r="17" spans="1:9" x14ac:dyDescent="0.2">
      <c r="A17" s="369"/>
    </row>
    <row r="18" spans="1:9" x14ac:dyDescent="0.2">
      <c r="A18" s="89"/>
    </row>
    <row r="19" spans="1:9" s="154" customFormat="1" ht="12.75" customHeight="1" x14ac:dyDescent="0.2">
      <c r="A19" s="392" t="s">
        <v>223</v>
      </c>
      <c r="B19" s="393"/>
      <c r="C19" s="393"/>
      <c r="D19" s="393"/>
      <c r="E19" s="393"/>
      <c r="F19" s="393"/>
      <c r="G19" s="393"/>
      <c r="H19" s="393"/>
      <c r="I19" s="393"/>
    </row>
    <row r="20" spans="1:9" s="154" customFormat="1" ht="19.5" customHeight="1" x14ac:dyDescent="0.2">
      <c r="A20" s="392"/>
      <c r="B20" s="393"/>
      <c r="C20" s="393"/>
      <c r="D20" s="393"/>
      <c r="E20" s="393"/>
      <c r="F20" s="393"/>
      <c r="G20" s="393"/>
      <c r="H20" s="393"/>
      <c r="I20" s="393"/>
    </row>
    <row r="21" spans="1:9" s="154" customFormat="1" ht="18" customHeight="1" x14ac:dyDescent="0.2">
      <c r="A21" s="392"/>
      <c r="B21" s="393"/>
      <c r="C21" s="393"/>
      <c r="D21" s="393"/>
      <c r="E21" s="393"/>
      <c r="F21" s="393"/>
      <c r="G21" s="393"/>
      <c r="H21" s="393"/>
      <c r="I21" s="393"/>
    </row>
    <row r="22" spans="1:9" s="154" customFormat="1" ht="12.75" customHeight="1" x14ac:dyDescent="0.2">
      <c r="A22" s="392"/>
      <c r="B22" s="393"/>
      <c r="C22" s="393"/>
      <c r="D22" s="393"/>
      <c r="E22" s="393"/>
      <c r="F22" s="393"/>
      <c r="G22" s="393"/>
      <c r="H22" s="393"/>
      <c r="I22" s="393"/>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69" t="s">
        <v>172</v>
      </c>
    </row>
    <row r="17" spans="1:8" x14ac:dyDescent="0.2">
      <c r="A17" s="369"/>
    </row>
    <row r="18" spans="1:8" x14ac:dyDescent="0.2">
      <c r="A18" s="89"/>
    </row>
    <row r="19" spans="1:8" s="154" customFormat="1" ht="12.75" customHeight="1" x14ac:dyDescent="0.2">
      <c r="A19" s="392" t="s">
        <v>223</v>
      </c>
      <c r="B19" s="393"/>
      <c r="C19" s="393"/>
      <c r="D19" s="393"/>
      <c r="E19" s="393"/>
      <c r="F19" s="393"/>
      <c r="G19" s="393"/>
      <c r="H19" s="393"/>
    </row>
    <row r="20" spans="1:8" s="154" customFormat="1" ht="19.5" customHeight="1" x14ac:dyDescent="0.2">
      <c r="A20" s="392"/>
      <c r="B20" s="393"/>
      <c r="C20" s="393"/>
      <c r="D20" s="393"/>
      <c r="E20" s="393"/>
      <c r="F20" s="393"/>
      <c r="G20" s="393"/>
      <c r="H20" s="393"/>
    </row>
    <row r="21" spans="1:8" s="154" customFormat="1" ht="18" customHeight="1" x14ac:dyDescent="0.2">
      <c r="A21" s="392"/>
      <c r="B21" s="393"/>
      <c r="C21" s="393"/>
      <c r="D21" s="393"/>
      <c r="E21" s="393"/>
      <c r="F21" s="393"/>
      <c r="G21" s="393"/>
      <c r="H21" s="393"/>
    </row>
    <row r="22" spans="1:8" s="154" customFormat="1" ht="12.75" customHeight="1" x14ac:dyDescent="0.2">
      <c r="A22" s="392"/>
      <c r="B22" s="393"/>
      <c r="C22" s="393"/>
      <c r="D22" s="393"/>
      <c r="E22" s="393"/>
      <c r="F22" s="393"/>
      <c r="G22" s="393"/>
      <c r="H22" s="393"/>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69" t="s">
        <v>172</v>
      </c>
    </row>
    <row r="17" spans="1:8" x14ac:dyDescent="0.2">
      <c r="A17" s="369"/>
    </row>
    <row r="18" spans="1:8" x14ac:dyDescent="0.2">
      <c r="A18" s="89"/>
    </row>
    <row r="19" spans="1:8" s="154" customFormat="1" ht="12.75" customHeight="1" x14ac:dyDescent="0.2">
      <c r="A19" s="392" t="s">
        <v>223</v>
      </c>
      <c r="B19" s="393"/>
      <c r="C19" s="393"/>
      <c r="D19" s="393"/>
      <c r="E19" s="393"/>
      <c r="F19" s="393"/>
      <c r="G19" s="393"/>
      <c r="H19" s="393"/>
    </row>
    <row r="20" spans="1:8" s="154" customFormat="1" ht="19.5" customHeight="1" x14ac:dyDescent="0.2">
      <c r="A20" s="392"/>
      <c r="B20" s="393"/>
      <c r="C20" s="393"/>
      <c r="D20" s="393"/>
      <c r="E20" s="393"/>
      <c r="F20" s="393"/>
      <c r="G20" s="393"/>
      <c r="H20" s="393"/>
    </row>
    <row r="21" spans="1:8" s="154" customFormat="1" ht="18" customHeight="1" x14ac:dyDescent="0.2">
      <c r="A21" s="392"/>
      <c r="B21" s="393"/>
      <c r="C21" s="393"/>
      <c r="D21" s="393"/>
      <c r="E21" s="393"/>
      <c r="F21" s="393"/>
      <c r="G21" s="393"/>
      <c r="H21" s="393"/>
    </row>
    <row r="22" spans="1:8" s="154" customFormat="1" ht="12.75" customHeight="1" x14ac:dyDescent="0.2">
      <c r="A22" s="392"/>
      <c r="B22" s="393"/>
      <c r="C22" s="393"/>
      <c r="D22" s="393"/>
      <c r="E22" s="393"/>
      <c r="F22" s="393"/>
      <c r="G22" s="393"/>
      <c r="H22" s="393"/>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69" t="s">
        <v>172</v>
      </c>
    </row>
    <row r="17" spans="1:8" x14ac:dyDescent="0.2">
      <c r="A17" s="369"/>
    </row>
    <row r="18" spans="1:8" x14ac:dyDescent="0.2">
      <c r="A18" s="89"/>
    </row>
    <row r="19" spans="1:8" s="154" customFormat="1" ht="12.75" customHeight="1" x14ac:dyDescent="0.2">
      <c r="A19" s="392" t="s">
        <v>223</v>
      </c>
      <c r="B19" s="393"/>
      <c r="C19" s="393"/>
      <c r="D19" s="393"/>
      <c r="E19" s="393"/>
      <c r="F19" s="393"/>
      <c r="G19" s="393"/>
      <c r="H19" s="393"/>
    </row>
    <row r="20" spans="1:8" s="154" customFormat="1" ht="19.5" customHeight="1" x14ac:dyDescent="0.2">
      <c r="A20" s="392"/>
      <c r="B20" s="393"/>
      <c r="C20" s="393"/>
      <c r="D20" s="393"/>
      <c r="E20" s="393"/>
      <c r="F20" s="393"/>
      <c r="G20" s="393"/>
      <c r="H20" s="393"/>
    </row>
    <row r="21" spans="1:8" s="154" customFormat="1" ht="18" customHeight="1" x14ac:dyDescent="0.2">
      <c r="A21" s="392"/>
      <c r="B21" s="393"/>
      <c r="C21" s="393"/>
      <c r="D21" s="393"/>
      <c r="E21" s="393"/>
      <c r="F21" s="393"/>
      <c r="G21" s="393"/>
      <c r="H21" s="393"/>
    </row>
    <row r="22" spans="1:8" s="154" customFormat="1" ht="12.75" customHeight="1" x14ac:dyDescent="0.2">
      <c r="A22" s="392"/>
      <c r="B22" s="393"/>
      <c r="C22" s="393"/>
      <c r="D22" s="393"/>
      <c r="E22" s="393"/>
      <c r="F22" s="393"/>
      <c r="G22" s="393"/>
      <c r="H22" s="393"/>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C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77" t="s">
        <v>191</v>
      </c>
    </row>
    <row r="3" spans="1:3" x14ac:dyDescent="0.2">
      <c r="A3" s="167" t="s">
        <v>343</v>
      </c>
    </row>
    <row r="4" spans="1:3" ht="21.75" customHeight="1" x14ac:dyDescent="0.2">
      <c r="A4" s="88" t="s">
        <v>62</v>
      </c>
      <c r="B4" s="113" t="e">
        <f>'BAR BB| Open rates'!#REF!</f>
        <v>#REF!</v>
      </c>
      <c r="C4" s="113" t="e">
        <f>'BAR BB| Open rates'!#REF!</f>
        <v>#REF!</v>
      </c>
    </row>
    <row r="5" spans="1:3" ht="21.75" customHeight="1" x14ac:dyDescent="0.2">
      <c r="A5" s="104"/>
      <c r="B5" s="113" t="e">
        <f>'BAR BB| Open rates'!#REF!</f>
        <v>#REF!</v>
      </c>
      <c r="C5" s="113" t="e">
        <f>'BAR BB| Open rates'!#REF!</f>
        <v>#REF!</v>
      </c>
    </row>
    <row r="6" spans="1:3" x14ac:dyDescent="0.2">
      <c r="A6" s="145" t="s">
        <v>63</v>
      </c>
      <c r="B6" s="270"/>
      <c r="C6" s="270"/>
    </row>
    <row r="7" spans="1:3" x14ac:dyDescent="0.2">
      <c r="A7" s="145">
        <v>1</v>
      </c>
      <c r="B7" s="328" t="e">
        <f>'BAR BB| Open rates'!#REF!*0.9</f>
        <v>#REF!</v>
      </c>
      <c r="C7" s="328" t="e">
        <f>'BAR BB| Open rates'!#REF!*0.9</f>
        <v>#REF!</v>
      </c>
    </row>
    <row r="8" spans="1:3" x14ac:dyDescent="0.2">
      <c r="A8" s="145">
        <v>2</v>
      </c>
      <c r="B8" s="328" t="e">
        <f>'BAR BB| Open rates'!#REF!*0.9</f>
        <v>#REF!</v>
      </c>
      <c r="C8" s="328" t="e">
        <f>'BAR BB| Open rates'!#REF!*0.9</f>
        <v>#REF!</v>
      </c>
    </row>
    <row r="9" spans="1:3" x14ac:dyDescent="0.2">
      <c r="A9" s="145" t="s">
        <v>175</v>
      </c>
      <c r="B9" s="328"/>
      <c r="C9" s="328"/>
    </row>
    <row r="10" spans="1:3" x14ac:dyDescent="0.2">
      <c r="A10" s="145">
        <v>1</v>
      </c>
      <c r="B10" s="328" t="e">
        <f>'BAR BB| Open rates'!#REF!*0.9</f>
        <v>#REF!</v>
      </c>
      <c r="C10" s="328" t="e">
        <f>'BAR BB| Open rates'!#REF!*0.9</f>
        <v>#REF!</v>
      </c>
    </row>
    <row r="11" spans="1:3" x14ac:dyDescent="0.2">
      <c r="A11" s="145">
        <v>2</v>
      </c>
      <c r="B11" s="181" t="e">
        <f>'BAR BB| Open rates'!#REF!*0.9</f>
        <v>#REF!</v>
      </c>
      <c r="C11" s="181" t="e">
        <f>'BAR BB| Open rates'!#REF!*0.9</f>
        <v>#REF!</v>
      </c>
    </row>
    <row r="12" spans="1:3" x14ac:dyDescent="0.2">
      <c r="A12" s="145" t="s">
        <v>176</v>
      </c>
      <c r="B12" s="181"/>
      <c r="C12" s="181"/>
    </row>
    <row r="13" spans="1:3" x14ac:dyDescent="0.2">
      <c r="A13" s="145">
        <v>1</v>
      </c>
      <c r="B13" s="181" t="e">
        <f>'BAR BB| Open rates'!#REF!*0.9</f>
        <v>#REF!</v>
      </c>
      <c r="C13" s="181" t="e">
        <f>'BAR BB| Open rates'!#REF!*0.9</f>
        <v>#REF!</v>
      </c>
    </row>
    <row r="14" spans="1:3" x14ac:dyDescent="0.2">
      <c r="A14" s="145">
        <v>2</v>
      </c>
      <c r="B14" s="181" t="e">
        <f>'BAR BB| Open rates'!#REF!*0.9</f>
        <v>#REF!</v>
      </c>
      <c r="C14" s="181" t="e">
        <f>'BAR BB| Open rates'!#REF!*0.9</f>
        <v>#REF!</v>
      </c>
    </row>
    <row r="15" spans="1:3" x14ac:dyDescent="0.2">
      <c r="A15" s="89"/>
    </row>
    <row r="16" spans="1:3" ht="12.75" customHeight="1" x14ac:dyDescent="0.2">
      <c r="A16" s="369" t="s">
        <v>172</v>
      </c>
    </row>
    <row r="17" spans="1:1" ht="24" customHeight="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464</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133"/>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4" x14ac:dyDescent="0.2">
      <c r="A1" s="180" t="s">
        <v>61</v>
      </c>
    </row>
    <row r="2" spans="1:3" ht="24" x14ac:dyDescent="0.2">
      <c r="A2" s="177" t="s">
        <v>191</v>
      </c>
    </row>
    <row r="3" spans="1:3" x14ac:dyDescent="0.2">
      <c r="A3" s="167" t="s">
        <v>340</v>
      </c>
    </row>
    <row r="4" spans="1:3" ht="21.75" customHeight="1" x14ac:dyDescent="0.2">
      <c r="A4" s="88" t="s">
        <v>62</v>
      </c>
      <c r="B4" s="113" t="e">
        <f>'BAR BB| Open rates'!#REF!</f>
        <v>#REF!</v>
      </c>
      <c r="C4" s="113" t="e">
        <f>'BAR BB| Open rates'!#REF!</f>
        <v>#REF!</v>
      </c>
    </row>
    <row r="5" spans="1:3" ht="21.75" customHeight="1" x14ac:dyDescent="0.2">
      <c r="A5" s="104"/>
      <c r="B5" s="113" t="e">
        <f>'BAR BB| Open rates'!#REF!</f>
        <v>#REF!</v>
      </c>
      <c r="C5" s="113" t="e">
        <f>'BAR BB| Open rates'!#REF!</f>
        <v>#REF!</v>
      </c>
    </row>
    <row r="6" spans="1:3" x14ac:dyDescent="0.2">
      <c r="A6" s="163" t="s">
        <v>63</v>
      </c>
      <c r="B6" s="270"/>
      <c r="C6" s="270"/>
    </row>
    <row r="7" spans="1:3" x14ac:dyDescent="0.2">
      <c r="A7" s="163">
        <v>1</v>
      </c>
      <c r="B7" s="19" t="e">
        <f>'BAR BB| Open rates'!#REF!*0.9*0.87</f>
        <v>#REF!</v>
      </c>
      <c r="C7" s="19" t="e">
        <f>'BAR BB| Open rates'!#REF!*0.9*0.87</f>
        <v>#REF!</v>
      </c>
    </row>
    <row r="8" spans="1:3" x14ac:dyDescent="0.2">
      <c r="A8" s="163">
        <v>2</v>
      </c>
      <c r="B8" s="19" t="e">
        <f>'BAR BB| Open rates'!#REF!*0.9*0.87</f>
        <v>#REF!</v>
      </c>
      <c r="C8" s="19" t="e">
        <f>'BAR BB| Open rates'!#REF!*0.9*0.87</f>
        <v>#REF!</v>
      </c>
    </row>
    <row r="9" spans="1:3" x14ac:dyDescent="0.2">
      <c r="A9" s="163" t="s">
        <v>175</v>
      </c>
      <c r="B9" s="19"/>
      <c r="C9" s="19"/>
    </row>
    <row r="10" spans="1:3" x14ac:dyDescent="0.2">
      <c r="A10" s="163">
        <v>1</v>
      </c>
      <c r="B10" s="19" t="e">
        <f>'BAR BB| Open rates'!#REF!*0.9*0.87</f>
        <v>#REF!</v>
      </c>
      <c r="C10" s="19" t="e">
        <f>'BAR BB| Open rates'!#REF!*0.9*0.87</f>
        <v>#REF!</v>
      </c>
    </row>
    <row r="11" spans="1:3" x14ac:dyDescent="0.2">
      <c r="A11" s="163">
        <v>2</v>
      </c>
      <c r="B11" s="57" t="e">
        <f>'BAR BB| Open rates'!#REF!*0.9*0.87</f>
        <v>#REF!</v>
      </c>
      <c r="C11" s="57" t="e">
        <f>'BAR BB| Open rates'!#REF!*0.9*0.87</f>
        <v>#REF!</v>
      </c>
    </row>
    <row r="12" spans="1:3" x14ac:dyDescent="0.2">
      <c r="A12" s="163" t="s">
        <v>176</v>
      </c>
      <c r="B12" s="57"/>
      <c r="C12" s="57"/>
    </row>
    <row r="13" spans="1:3" x14ac:dyDescent="0.2">
      <c r="A13" s="163">
        <v>1</v>
      </c>
      <c r="B13" s="57" t="e">
        <f>'BAR BB| Open rates'!#REF!*0.9*0.87</f>
        <v>#REF!</v>
      </c>
      <c r="C13" s="57" t="e">
        <f>'BAR BB| Open rates'!#REF!*0.9*0.87</f>
        <v>#REF!</v>
      </c>
    </row>
    <row r="14" spans="1:3" x14ac:dyDescent="0.2">
      <c r="A14" s="163">
        <v>2</v>
      </c>
      <c r="B14" s="57" t="e">
        <f>'BAR BB| Open rates'!#REF!*0.9*0.87</f>
        <v>#REF!</v>
      </c>
      <c r="C14" s="57" t="e">
        <f>'BAR BB| Open rates'!#REF!*0.9*0.87</f>
        <v>#REF!</v>
      </c>
    </row>
    <row r="15" spans="1:3" s="154" customFormat="1" x14ac:dyDescent="0.2">
      <c r="A15" s="193"/>
    </row>
    <row r="16" spans="1:3" ht="12.75" customHeight="1" x14ac:dyDescent="0.2">
      <c r="A16" s="369" t="s">
        <v>172</v>
      </c>
    </row>
    <row r="17" spans="1: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464</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8"/>
  <sheetViews>
    <sheetView showGridLines="0" zoomScaleNormal="100" workbookViewId="0">
      <pane xSplit="1" ySplit="4" topLeftCell="B5" activePane="bottomRight" state="frozen"/>
      <selection pane="topRight" activeCell="B1" sqref="B1"/>
      <selection pane="bottomLeft" activeCell="A5" sqref="A5"/>
      <selection pane="bottomRight" activeCell="E17" sqref="E17"/>
    </sheetView>
  </sheetViews>
  <sheetFormatPr defaultColWidth="10" defaultRowHeight="12.75" x14ac:dyDescent="0.2"/>
  <cols>
    <col min="1" max="1" width="36.7109375" style="32" customWidth="1"/>
    <col min="2" max="16384" width="10" style="32"/>
  </cols>
  <sheetData>
    <row r="1" spans="1:68" ht="27" customHeight="1" x14ac:dyDescent="0.2">
      <c r="A1" s="275" t="str">
        <f>'BAR BB| Open rates'!A1</f>
        <v>Сочи Марриотт Красная Поляна 5*/ Sochi Marriott Krasnaya Polyana 5*</v>
      </c>
    </row>
    <row r="2" spans="1:68" x14ac:dyDescent="0.2">
      <c r="A2" s="251" t="s">
        <v>200</v>
      </c>
    </row>
    <row r="3" spans="1:68" ht="26.25" customHeight="1" x14ac:dyDescent="0.2">
      <c r="A3" s="276" t="s">
        <v>62</v>
      </c>
      <c r="B3" s="109">
        <f>'BAR BB| Open rates'!B3</f>
        <v>46157</v>
      </c>
      <c r="C3" s="109">
        <f>'BAR BB| Open rates'!C3</f>
        <v>46159</v>
      </c>
      <c r="D3" s="109">
        <f>'BAR BB| Open rates'!D3</f>
        <v>46164</v>
      </c>
      <c r="E3" s="109">
        <f>'BAR BB| Open rates'!E3</f>
        <v>46166</v>
      </c>
      <c r="F3" s="109">
        <f>'BAR BB| Open rates'!F3</f>
        <v>46171</v>
      </c>
      <c r="G3" s="109">
        <f>'BAR BB| Open rates'!G3</f>
        <v>46173</v>
      </c>
      <c r="H3" s="109">
        <f>'BAR BB| Open rates'!H3</f>
        <v>46174</v>
      </c>
      <c r="I3" s="109">
        <f>'BAR BB| Open rates'!I3</f>
        <v>46178</v>
      </c>
      <c r="J3" s="109">
        <f>'BAR BB| Open rates'!J3</f>
        <v>46188</v>
      </c>
      <c r="K3" s="109">
        <f>'BAR BB| Open rates'!K3</f>
        <v>46194</v>
      </c>
      <c r="L3" s="109">
        <f>'BAR BB| Open rates'!L3</f>
        <v>46199</v>
      </c>
      <c r="M3" s="109">
        <f>'BAR BB| Open rates'!M3</f>
        <v>46201</v>
      </c>
      <c r="N3" s="109">
        <f>'BAR BB| Open rates'!N3</f>
        <v>46204</v>
      </c>
      <c r="O3" s="109">
        <f>'BAR BB| Open rates'!O3</f>
        <v>46206</v>
      </c>
      <c r="P3" s="109">
        <f>'BAR BB| Open rates'!P3</f>
        <v>46208</v>
      </c>
      <c r="Q3" s="109">
        <f>'BAR BB| Open rates'!Q3</f>
        <v>46213</v>
      </c>
      <c r="R3" s="109">
        <f>'BAR BB| Open rates'!R3</f>
        <v>46215</v>
      </c>
      <c r="S3" s="109">
        <f>'BAR BB| Open rates'!S3</f>
        <v>46220</v>
      </c>
      <c r="T3" s="109">
        <f>'BAR BB| Open rates'!T3</f>
        <v>46222</v>
      </c>
      <c r="U3" s="109">
        <f>'BAR BB| Open rates'!U3</f>
        <v>46227</v>
      </c>
      <c r="V3" s="109">
        <f>'BAR BB| Open rates'!V3</f>
        <v>46229</v>
      </c>
      <c r="W3" s="109">
        <f>'BAR BB| Open rates'!W3</f>
        <v>46234</v>
      </c>
      <c r="X3" s="109">
        <f>'BAR BB| Open rates'!X3</f>
        <v>46236</v>
      </c>
      <c r="Y3" s="109">
        <f>'BAR BB| Open rates'!Y3</f>
        <v>46241</v>
      </c>
      <c r="Z3" s="109">
        <f>'BAR BB| Open rates'!Z3</f>
        <v>46243</v>
      </c>
      <c r="AA3" s="109">
        <f>'BAR BB| Open rates'!AA3</f>
        <v>46248</v>
      </c>
      <c r="AB3" s="109">
        <f>'BAR BB| Open rates'!AB3</f>
        <v>46250</v>
      </c>
      <c r="AC3" s="109">
        <f>'BAR BB| Open rates'!AC3</f>
        <v>46255</v>
      </c>
      <c r="AD3" s="109">
        <f>'BAR BB| Open rates'!AD3</f>
        <v>46257</v>
      </c>
      <c r="AE3" s="109">
        <f>'BAR BB| Open rates'!AE3</f>
        <v>46262</v>
      </c>
      <c r="AF3" s="109">
        <f>'BAR BB| Open rates'!AF3</f>
        <v>46264</v>
      </c>
      <c r="AG3" s="109">
        <f>'BAR BB| Open rates'!AG3</f>
        <v>46266</v>
      </c>
      <c r="AH3" s="109">
        <f>'BAR BB| Open rates'!AH3</f>
        <v>46269</v>
      </c>
      <c r="AI3" s="109">
        <f>'BAR BB| Open rates'!AI3</f>
        <v>46271</v>
      </c>
      <c r="AJ3" s="109">
        <f>'BAR BB| Open rates'!AJ3</f>
        <v>46276</v>
      </c>
      <c r="AK3" s="109">
        <f>'BAR BB| Open rates'!AK3</f>
        <v>46278</v>
      </c>
      <c r="AL3" s="109">
        <f>'BAR BB| Open rates'!AL3</f>
        <v>46283</v>
      </c>
      <c r="AM3" s="109">
        <f>'BAR BB| Open rates'!AM3</f>
        <v>46285</v>
      </c>
      <c r="AN3" s="109">
        <f>'BAR BB| Open rates'!AN3</f>
        <v>46290</v>
      </c>
      <c r="AO3" s="109">
        <f>'BAR BB| Open rates'!AO3</f>
        <v>46292</v>
      </c>
      <c r="AP3" s="109">
        <f>'BAR BB| Open rates'!AP3</f>
        <v>46296</v>
      </c>
      <c r="AQ3" s="109">
        <f>'BAR BB| Open rates'!AQ3</f>
        <v>46299</v>
      </c>
      <c r="AR3" s="109">
        <f>'BAR BB| Open rates'!AR3</f>
        <v>46304</v>
      </c>
      <c r="AS3" s="109">
        <f>'BAR BB| Open rates'!AS3</f>
        <v>46306</v>
      </c>
      <c r="AT3" s="109">
        <f>'BAR BB| Open rates'!AT3</f>
        <v>46311</v>
      </c>
      <c r="AU3" s="109">
        <f>'BAR BB| Open rates'!AU3</f>
        <v>46313</v>
      </c>
      <c r="AV3" s="109">
        <f>'BAR BB| Open rates'!AV3</f>
        <v>46318</v>
      </c>
      <c r="AW3" s="109">
        <f>'BAR BB| Open rates'!AW3</f>
        <v>46320</v>
      </c>
      <c r="AX3" s="109">
        <f>'BAR BB| Open rates'!AX3</f>
        <v>46325</v>
      </c>
      <c r="AY3" s="109">
        <f>'BAR BB| Open rates'!AY3</f>
        <v>46327</v>
      </c>
      <c r="AZ3" s="109">
        <f>'BAR BB| Open rates'!AZ3</f>
        <v>46330</v>
      </c>
      <c r="BA3" s="109">
        <f>'BAR BB| Open rates'!BA3</f>
        <v>46334</v>
      </c>
      <c r="BB3" s="109">
        <f>'BAR BB| Open rates'!BB3</f>
        <v>46335</v>
      </c>
      <c r="BC3" s="109">
        <f>'BAR BB| Open rates'!BC3</f>
        <v>46339</v>
      </c>
      <c r="BD3" s="109">
        <f>'BAR BB| Open rates'!BD3</f>
        <v>46341</v>
      </c>
      <c r="BE3" s="109">
        <f>'BAR BB| Open rates'!BE3</f>
        <v>46346</v>
      </c>
      <c r="BF3" s="109">
        <f>'BAR BB| Open rates'!BF3</f>
        <v>46348</v>
      </c>
      <c r="BG3" s="109">
        <f>'BAR BB| Open rates'!BG3</f>
        <v>46353</v>
      </c>
      <c r="BH3" s="109">
        <f>'BAR BB| Open rates'!BH3</f>
        <v>46355</v>
      </c>
      <c r="BI3" s="109">
        <f>'BAR BB| Open rates'!BI3</f>
        <v>46357</v>
      </c>
      <c r="BJ3" s="109">
        <f>'BAR BB| Open rates'!BJ3</f>
        <v>46360</v>
      </c>
      <c r="BK3" s="109">
        <f>'BAR BB| Open rates'!BK3</f>
        <v>46362</v>
      </c>
      <c r="BL3" s="109">
        <f>'BAR BB| Open rates'!BL3</f>
        <v>46367</v>
      </c>
      <c r="BM3" s="109">
        <f>'BAR BB| Open rates'!BM3</f>
        <v>46369</v>
      </c>
      <c r="BN3" s="109">
        <f>'BAR BB| Open rates'!BN3</f>
        <v>46374</v>
      </c>
      <c r="BO3" s="109">
        <f>'BAR BB| Open rates'!BO3</f>
        <v>46376</v>
      </c>
      <c r="BP3" s="109">
        <f>'BAR BB| Open rates'!BP3</f>
        <v>46381</v>
      </c>
    </row>
    <row r="4" spans="1:68" ht="26.25" customHeight="1" x14ac:dyDescent="0.2">
      <c r="A4" s="277"/>
      <c r="B4" s="109">
        <f>'BAR BB| Open rates'!B4</f>
        <v>46158</v>
      </c>
      <c r="C4" s="109">
        <f>'BAR BB| Open rates'!C4</f>
        <v>46163</v>
      </c>
      <c r="D4" s="109">
        <f>'BAR BB| Open rates'!D4</f>
        <v>46165</v>
      </c>
      <c r="E4" s="109">
        <f>'BAR BB| Open rates'!E4</f>
        <v>46170</v>
      </c>
      <c r="F4" s="109">
        <f>'BAR BB| Open rates'!F4</f>
        <v>46172</v>
      </c>
      <c r="G4" s="109">
        <f>'BAR BB| Open rates'!G4</f>
        <v>46173</v>
      </c>
      <c r="H4" s="109">
        <f>'BAR BB| Open rates'!H4</f>
        <v>46177</v>
      </c>
      <c r="I4" s="109">
        <f>'BAR BB| Open rates'!I4</f>
        <v>46187</v>
      </c>
      <c r="J4" s="109">
        <f>'BAR BB| Open rates'!J4</f>
        <v>46193</v>
      </c>
      <c r="K4" s="109">
        <f>'BAR BB| Open rates'!K4</f>
        <v>46198</v>
      </c>
      <c r="L4" s="109">
        <f>'BAR BB| Open rates'!L4</f>
        <v>46200</v>
      </c>
      <c r="M4" s="109">
        <f>'BAR BB| Open rates'!M4</f>
        <v>46203</v>
      </c>
      <c r="N4" s="109">
        <f>'BAR BB| Open rates'!N4</f>
        <v>46205</v>
      </c>
      <c r="O4" s="109">
        <f>'BAR BB| Open rates'!O4</f>
        <v>46207</v>
      </c>
      <c r="P4" s="109">
        <f>'BAR BB| Open rates'!P4</f>
        <v>46212</v>
      </c>
      <c r="Q4" s="109">
        <f>'BAR BB| Open rates'!Q4</f>
        <v>46214</v>
      </c>
      <c r="R4" s="109">
        <f>'BAR BB| Open rates'!R4</f>
        <v>46219</v>
      </c>
      <c r="S4" s="109">
        <f>'BAR BB| Open rates'!S4</f>
        <v>46221</v>
      </c>
      <c r="T4" s="109">
        <f>'BAR BB| Open rates'!T4</f>
        <v>46226</v>
      </c>
      <c r="U4" s="109">
        <f>'BAR BB| Open rates'!U4</f>
        <v>46228</v>
      </c>
      <c r="V4" s="109">
        <f>'BAR BB| Open rates'!V4</f>
        <v>46233</v>
      </c>
      <c r="W4" s="109">
        <f>'BAR BB| Open rates'!W4</f>
        <v>46235</v>
      </c>
      <c r="X4" s="109">
        <f>'BAR BB| Open rates'!X4</f>
        <v>46240</v>
      </c>
      <c r="Y4" s="109">
        <f>'BAR BB| Open rates'!Y4</f>
        <v>46242</v>
      </c>
      <c r="Z4" s="109">
        <f>'BAR BB| Open rates'!Z4</f>
        <v>46247</v>
      </c>
      <c r="AA4" s="109">
        <f>'BAR BB| Open rates'!AA4</f>
        <v>46249</v>
      </c>
      <c r="AB4" s="109">
        <f>'BAR BB| Open rates'!AB4</f>
        <v>46254</v>
      </c>
      <c r="AC4" s="109">
        <f>'BAR BB| Open rates'!AC4</f>
        <v>46256</v>
      </c>
      <c r="AD4" s="109">
        <f>'BAR BB| Open rates'!AD4</f>
        <v>46261</v>
      </c>
      <c r="AE4" s="109">
        <f>'BAR BB| Open rates'!AE4</f>
        <v>46263</v>
      </c>
      <c r="AF4" s="109">
        <f>'BAR BB| Open rates'!AF4</f>
        <v>46265</v>
      </c>
      <c r="AG4" s="109">
        <f>'BAR BB| Open rates'!AG4</f>
        <v>46268</v>
      </c>
      <c r="AH4" s="109">
        <f>'BAR BB| Open rates'!AH4</f>
        <v>46270</v>
      </c>
      <c r="AI4" s="109">
        <f>'BAR BB| Open rates'!AI4</f>
        <v>46275</v>
      </c>
      <c r="AJ4" s="109">
        <f>'BAR BB| Open rates'!AJ4</f>
        <v>46277</v>
      </c>
      <c r="AK4" s="109">
        <f>'BAR BB| Open rates'!AK4</f>
        <v>46282</v>
      </c>
      <c r="AL4" s="109">
        <f>'BAR BB| Open rates'!AL4</f>
        <v>46284</v>
      </c>
      <c r="AM4" s="109">
        <f>'BAR BB| Open rates'!AM4</f>
        <v>46289</v>
      </c>
      <c r="AN4" s="109">
        <f>'BAR BB| Open rates'!AN4</f>
        <v>46291</v>
      </c>
      <c r="AO4" s="109">
        <f>'BAR BB| Open rates'!AO4</f>
        <v>46295</v>
      </c>
      <c r="AP4" s="109">
        <f>'BAR BB| Open rates'!AP4</f>
        <v>46298</v>
      </c>
      <c r="AQ4" s="109">
        <f>'BAR BB| Open rates'!AQ4</f>
        <v>46303</v>
      </c>
      <c r="AR4" s="109">
        <f>'BAR BB| Open rates'!AR4</f>
        <v>46305</v>
      </c>
      <c r="AS4" s="109">
        <f>'BAR BB| Open rates'!AS4</f>
        <v>46310</v>
      </c>
      <c r="AT4" s="109">
        <f>'BAR BB| Open rates'!AT4</f>
        <v>46312</v>
      </c>
      <c r="AU4" s="109">
        <f>'BAR BB| Open rates'!AU4</f>
        <v>46317</v>
      </c>
      <c r="AV4" s="109">
        <f>'BAR BB| Open rates'!AV4</f>
        <v>46319</v>
      </c>
      <c r="AW4" s="109">
        <f>'BAR BB| Open rates'!AW4</f>
        <v>46324</v>
      </c>
      <c r="AX4" s="109">
        <f>'BAR BB| Open rates'!AX4</f>
        <v>46326</v>
      </c>
      <c r="AY4" s="109">
        <f>'BAR BB| Open rates'!AY4</f>
        <v>46329</v>
      </c>
      <c r="AZ4" s="109">
        <f>'BAR BB| Open rates'!AZ4</f>
        <v>46333</v>
      </c>
      <c r="BA4" s="109">
        <f>'BAR BB| Open rates'!BA4</f>
        <v>46334</v>
      </c>
      <c r="BB4" s="109">
        <f>'BAR BB| Open rates'!BB4</f>
        <v>46338</v>
      </c>
      <c r="BC4" s="109">
        <f>'BAR BB| Open rates'!BC4</f>
        <v>46340</v>
      </c>
      <c r="BD4" s="109">
        <f>'BAR BB| Open rates'!BD4</f>
        <v>46345</v>
      </c>
      <c r="BE4" s="109">
        <f>'BAR BB| Open rates'!BE4</f>
        <v>46347</v>
      </c>
      <c r="BF4" s="109">
        <f>'BAR BB| Open rates'!BF4</f>
        <v>46352</v>
      </c>
      <c r="BG4" s="109">
        <f>'BAR BB| Open rates'!BG4</f>
        <v>46354</v>
      </c>
      <c r="BH4" s="109">
        <f>'BAR BB| Open rates'!BH4</f>
        <v>46356</v>
      </c>
      <c r="BI4" s="109">
        <f>'BAR BB| Open rates'!BI4</f>
        <v>46359</v>
      </c>
      <c r="BJ4" s="109">
        <f>'BAR BB| Open rates'!BJ4</f>
        <v>46361</v>
      </c>
      <c r="BK4" s="109">
        <f>'BAR BB| Open rates'!BK4</f>
        <v>46366</v>
      </c>
      <c r="BL4" s="109">
        <f>'BAR BB| Open rates'!BL4</f>
        <v>46368</v>
      </c>
      <c r="BM4" s="109">
        <f>'BAR BB| Open rates'!BM4</f>
        <v>46373</v>
      </c>
      <c r="BN4" s="109">
        <f>'BAR BB| Open rates'!BN4</f>
        <v>46375</v>
      </c>
      <c r="BO4" s="109">
        <f>'BAR BB| Open rates'!BO4</f>
        <v>46380</v>
      </c>
      <c r="BP4" s="109">
        <f>'BAR BB| Open rates'!BP4</f>
        <v>46384</v>
      </c>
    </row>
    <row r="5" spans="1:68" s="35" customFormat="1" ht="12" customHeight="1" x14ac:dyDescent="0.2">
      <c r="A5" s="278" t="s">
        <v>63</v>
      </c>
    </row>
    <row r="6" spans="1:68" s="35" customFormat="1" ht="12" customHeight="1" x14ac:dyDescent="0.2">
      <c r="A6" s="259">
        <v>1</v>
      </c>
      <c r="B6" s="34">
        <f>'BAR BB| Open rates'!B6*0.82</f>
        <v>11398</v>
      </c>
      <c r="C6" s="34">
        <f>'BAR BB| Open rates'!C6*0.82</f>
        <v>10578</v>
      </c>
      <c r="D6" s="34">
        <f>'BAR BB| Open rates'!D6*0.82</f>
        <v>11398</v>
      </c>
      <c r="E6" s="34">
        <f>'BAR BB| Open rates'!E6*0.82</f>
        <v>10578</v>
      </c>
      <c r="F6" s="34">
        <f>'BAR BB| Open rates'!F6*0.82</f>
        <v>13612</v>
      </c>
      <c r="G6" s="34">
        <f>'BAR BB| Open rates'!G6*0.82</f>
        <v>11398</v>
      </c>
      <c r="H6" s="34">
        <f>'BAR BB| Open rates'!H6*0.82</f>
        <v>11398</v>
      </c>
      <c r="I6" s="34">
        <f>'BAR BB| Open rates'!I6*0.82</f>
        <v>17056</v>
      </c>
      <c r="J6" s="34">
        <f>'BAR BB| Open rates'!J6*0.82</f>
        <v>32717.999999999996</v>
      </c>
      <c r="K6" s="34">
        <f>'BAR BB| Open rates'!K6*0.82</f>
        <v>13612</v>
      </c>
      <c r="L6" s="34">
        <f>'BAR BB| Open rates'!L6*0.82</f>
        <v>15415.999999999998</v>
      </c>
      <c r="M6" s="34">
        <f>'BAR BB| Open rates'!M6*0.82</f>
        <v>13612</v>
      </c>
      <c r="N6" s="34">
        <f>'BAR BB| Open rates'!N6*0.82</f>
        <v>17056</v>
      </c>
      <c r="O6" s="34">
        <f>'BAR BB| Open rates'!O6*0.82</f>
        <v>18696</v>
      </c>
      <c r="P6" s="34">
        <f>'BAR BB| Open rates'!P6*0.82</f>
        <v>17056</v>
      </c>
      <c r="Q6" s="34">
        <f>'BAR BB| Open rates'!Q6*0.82</f>
        <v>18696</v>
      </c>
      <c r="R6" s="34">
        <f>'BAR BB| Open rates'!R6*0.82</f>
        <v>17056</v>
      </c>
      <c r="S6" s="34">
        <f>'BAR BB| Open rates'!S6*0.82</f>
        <v>18696</v>
      </c>
      <c r="T6" s="34">
        <f>'BAR BB| Open rates'!T6*0.82</f>
        <v>17056</v>
      </c>
      <c r="U6" s="34">
        <f>'BAR BB| Open rates'!U6*0.82</f>
        <v>18696</v>
      </c>
      <c r="V6" s="34">
        <f>'BAR BB| Open rates'!V6*0.82</f>
        <v>17056</v>
      </c>
      <c r="W6" s="34">
        <f>'BAR BB| Open rates'!W6*0.82</f>
        <v>18696</v>
      </c>
      <c r="X6" s="34">
        <f>'BAR BB| Open rates'!X6*0.82</f>
        <v>17056</v>
      </c>
      <c r="Y6" s="34">
        <f>'BAR BB| Open rates'!Y6*0.82</f>
        <v>18696</v>
      </c>
      <c r="Z6" s="34">
        <f>'BAR BB| Open rates'!Z6*0.82</f>
        <v>17056</v>
      </c>
      <c r="AA6" s="34">
        <f>'BAR BB| Open rates'!AA6*0.82</f>
        <v>18696</v>
      </c>
      <c r="AB6" s="34">
        <f>'BAR BB| Open rates'!AB6*0.82</f>
        <v>17056</v>
      </c>
      <c r="AC6" s="34">
        <f>'BAR BB| Open rates'!AC6*0.82</f>
        <v>18696</v>
      </c>
      <c r="AD6" s="34">
        <f>'BAR BB| Open rates'!AD6*0.82</f>
        <v>13612</v>
      </c>
      <c r="AE6" s="34">
        <f>'BAR BB| Open rates'!AE6*0.82</f>
        <v>15415.999999999998</v>
      </c>
      <c r="AF6" s="34">
        <f>'BAR BB| Open rates'!AF6*0.82</f>
        <v>13612</v>
      </c>
      <c r="AG6" s="34">
        <f>'BAR BB| Open rates'!AG6*0.82</f>
        <v>15415.999999999998</v>
      </c>
      <c r="AH6" s="34">
        <f>'BAR BB| Open rates'!AH6*0.82</f>
        <v>15415.999999999998</v>
      </c>
      <c r="AI6" s="34">
        <f>'BAR BB| Open rates'!AI6*0.82</f>
        <v>13612</v>
      </c>
      <c r="AJ6" s="34">
        <f>'BAR BB| Open rates'!AJ6*0.82</f>
        <v>15415.999999999998</v>
      </c>
      <c r="AK6" s="34">
        <f>'BAR BB| Open rates'!AK6*0.82</f>
        <v>13612</v>
      </c>
      <c r="AL6" s="34">
        <f>'BAR BB| Open rates'!AL6*0.82</f>
        <v>15415.999999999998</v>
      </c>
      <c r="AM6" s="34">
        <f>'BAR BB| Open rates'!AM6*0.82</f>
        <v>13612</v>
      </c>
      <c r="AN6" s="34">
        <f>'BAR BB| Open rates'!AN6*0.82</f>
        <v>15415.999999999998</v>
      </c>
      <c r="AO6" s="34">
        <f>'BAR BB| Open rates'!AO6*0.82</f>
        <v>13612</v>
      </c>
      <c r="AP6" s="34">
        <f>'BAR BB| Open rates'!AP6*0.82</f>
        <v>12218</v>
      </c>
      <c r="AQ6" s="34">
        <f>'BAR BB| Open rates'!AQ6*0.82</f>
        <v>10578</v>
      </c>
      <c r="AR6" s="34">
        <f>'BAR BB| Open rates'!AR6*0.82</f>
        <v>12218</v>
      </c>
      <c r="AS6" s="34">
        <f>'BAR BB| Open rates'!AS6*0.82</f>
        <v>10578</v>
      </c>
      <c r="AT6" s="34">
        <f>'BAR BB| Open rates'!AT6*0.82</f>
        <v>12218</v>
      </c>
      <c r="AU6" s="34">
        <f>'BAR BB| Open rates'!AU6*0.82</f>
        <v>10578</v>
      </c>
      <c r="AV6" s="34">
        <f>'BAR BB| Open rates'!AV6*0.82</f>
        <v>12218</v>
      </c>
      <c r="AW6" s="34">
        <f>'BAR BB| Open rates'!AW6*0.82</f>
        <v>10578</v>
      </c>
      <c r="AX6" s="34">
        <f>'BAR BB| Open rates'!AX6*0.82</f>
        <v>12218</v>
      </c>
      <c r="AY6" s="34">
        <f>'BAR BB| Open rates'!AY6*0.82</f>
        <v>13612</v>
      </c>
      <c r="AZ6" s="34">
        <f>'BAR BB| Open rates'!AZ6*0.82</f>
        <v>15415.999999999998</v>
      </c>
      <c r="BA6" s="34">
        <f>'BAR BB| Open rates'!BA6*0.82</f>
        <v>9758</v>
      </c>
      <c r="BB6" s="34">
        <f>'BAR BB| Open rates'!BB6*0.82</f>
        <v>9758</v>
      </c>
      <c r="BC6" s="34">
        <f>'BAR BB| Open rates'!BC6*0.82</f>
        <v>10578</v>
      </c>
      <c r="BD6" s="34">
        <f>'BAR BB| Open rates'!BD6*0.82</f>
        <v>9758</v>
      </c>
      <c r="BE6" s="34">
        <f>'BAR BB| Open rates'!BE6*0.82</f>
        <v>10578</v>
      </c>
      <c r="BF6" s="34">
        <f>'BAR BB| Open rates'!BF6*0.82</f>
        <v>9758</v>
      </c>
      <c r="BG6" s="34">
        <f>'BAR BB| Open rates'!BG6*0.82</f>
        <v>10578</v>
      </c>
      <c r="BH6" s="34">
        <f>'BAR BB| Open rates'!BH6*0.82</f>
        <v>9758</v>
      </c>
      <c r="BI6" s="34">
        <f>'BAR BB| Open rates'!BI6*0.82</f>
        <v>9758</v>
      </c>
      <c r="BJ6" s="34">
        <f>'BAR BB| Open rates'!BJ6*0.82</f>
        <v>10578</v>
      </c>
      <c r="BK6" s="34">
        <f>'BAR BB| Open rates'!BK6*0.82</f>
        <v>9758</v>
      </c>
      <c r="BL6" s="34">
        <f>'BAR BB| Open rates'!BL6*0.82</f>
        <v>10578</v>
      </c>
      <c r="BM6" s="34">
        <f>'BAR BB| Open rates'!BM6*0.82</f>
        <v>9758</v>
      </c>
      <c r="BN6" s="34">
        <f>'BAR BB| Open rates'!BN6*0.82</f>
        <v>10578</v>
      </c>
      <c r="BO6" s="34">
        <f>'BAR BB| Open rates'!BO6*0.82</f>
        <v>13612</v>
      </c>
      <c r="BP6" s="34">
        <f>'BAR BB| Open rates'!BP6*0.82</f>
        <v>15415.999999999998</v>
      </c>
    </row>
    <row r="7" spans="1:68" s="35" customFormat="1" ht="12" customHeight="1" x14ac:dyDescent="0.2">
      <c r="A7" s="259">
        <v>2</v>
      </c>
      <c r="B7" s="34">
        <f>'BAR BB| Open rates'!B7*0.82</f>
        <v>13858</v>
      </c>
      <c r="C7" s="34">
        <f>'BAR BB| Open rates'!C7*0.82</f>
        <v>13038</v>
      </c>
      <c r="D7" s="34">
        <f>'BAR BB| Open rates'!D7*0.82</f>
        <v>13858</v>
      </c>
      <c r="E7" s="34">
        <f>'BAR BB| Open rates'!E7*0.82</f>
        <v>13038</v>
      </c>
      <c r="F7" s="34">
        <f>'BAR BB| Open rates'!F7*0.82</f>
        <v>16071.999999999998</v>
      </c>
      <c r="G7" s="34">
        <f>'BAR BB| Open rates'!G7*0.82</f>
        <v>13858</v>
      </c>
      <c r="H7" s="34">
        <f>'BAR BB| Open rates'!H7*0.82</f>
        <v>13858</v>
      </c>
      <c r="I7" s="34">
        <f>'BAR BB| Open rates'!I7*0.82</f>
        <v>19516</v>
      </c>
      <c r="J7" s="34">
        <f>'BAR BB| Open rates'!J7*0.82</f>
        <v>35178</v>
      </c>
      <c r="K7" s="34">
        <f>'BAR BB| Open rates'!K7*0.82</f>
        <v>16071.999999999998</v>
      </c>
      <c r="L7" s="34">
        <f>'BAR BB| Open rates'!L7*0.82</f>
        <v>17876</v>
      </c>
      <c r="M7" s="34">
        <f>'BAR BB| Open rates'!M7*0.82</f>
        <v>16071.999999999998</v>
      </c>
      <c r="N7" s="34">
        <f>'BAR BB| Open rates'!N7*0.82</f>
        <v>19516</v>
      </c>
      <c r="O7" s="34">
        <f>'BAR BB| Open rates'!O7*0.82</f>
        <v>21156</v>
      </c>
      <c r="P7" s="34">
        <f>'BAR BB| Open rates'!P7*0.82</f>
        <v>19516</v>
      </c>
      <c r="Q7" s="34">
        <f>'BAR BB| Open rates'!Q7*0.82</f>
        <v>21156</v>
      </c>
      <c r="R7" s="34">
        <f>'BAR BB| Open rates'!R7*0.82</f>
        <v>19516</v>
      </c>
      <c r="S7" s="34">
        <f>'BAR BB| Open rates'!S7*0.82</f>
        <v>21156</v>
      </c>
      <c r="T7" s="34">
        <f>'BAR BB| Open rates'!T7*0.82</f>
        <v>19516</v>
      </c>
      <c r="U7" s="34">
        <f>'BAR BB| Open rates'!U7*0.82</f>
        <v>21156</v>
      </c>
      <c r="V7" s="34">
        <f>'BAR BB| Open rates'!V7*0.82</f>
        <v>19516</v>
      </c>
      <c r="W7" s="34">
        <f>'BAR BB| Open rates'!W7*0.82</f>
        <v>21156</v>
      </c>
      <c r="X7" s="34">
        <f>'BAR BB| Open rates'!X7*0.82</f>
        <v>19516</v>
      </c>
      <c r="Y7" s="34">
        <f>'BAR BB| Open rates'!Y7*0.82</f>
        <v>21156</v>
      </c>
      <c r="Z7" s="34">
        <f>'BAR BB| Open rates'!Z7*0.82</f>
        <v>19516</v>
      </c>
      <c r="AA7" s="34">
        <f>'BAR BB| Open rates'!AA7*0.82</f>
        <v>21156</v>
      </c>
      <c r="AB7" s="34">
        <f>'BAR BB| Open rates'!AB7*0.82</f>
        <v>19516</v>
      </c>
      <c r="AC7" s="34">
        <f>'BAR BB| Open rates'!AC7*0.82</f>
        <v>21156</v>
      </c>
      <c r="AD7" s="34">
        <f>'BAR BB| Open rates'!AD7*0.82</f>
        <v>16071.999999999998</v>
      </c>
      <c r="AE7" s="34">
        <f>'BAR BB| Open rates'!AE7*0.82</f>
        <v>17876</v>
      </c>
      <c r="AF7" s="34">
        <f>'BAR BB| Open rates'!AF7*0.82</f>
        <v>16071.999999999998</v>
      </c>
      <c r="AG7" s="34">
        <f>'BAR BB| Open rates'!AG7*0.82</f>
        <v>17876</v>
      </c>
      <c r="AH7" s="34">
        <f>'BAR BB| Open rates'!AH7*0.82</f>
        <v>17876</v>
      </c>
      <c r="AI7" s="34">
        <f>'BAR BB| Open rates'!AI7*0.82</f>
        <v>16071.999999999998</v>
      </c>
      <c r="AJ7" s="34">
        <f>'BAR BB| Open rates'!AJ7*0.82</f>
        <v>17876</v>
      </c>
      <c r="AK7" s="34">
        <f>'BAR BB| Open rates'!AK7*0.82</f>
        <v>16071.999999999998</v>
      </c>
      <c r="AL7" s="34">
        <f>'BAR BB| Open rates'!AL7*0.82</f>
        <v>17876</v>
      </c>
      <c r="AM7" s="34">
        <f>'BAR BB| Open rates'!AM7*0.82</f>
        <v>16071.999999999998</v>
      </c>
      <c r="AN7" s="34">
        <f>'BAR BB| Open rates'!AN7*0.82</f>
        <v>17876</v>
      </c>
      <c r="AO7" s="34">
        <f>'BAR BB| Open rates'!AO7*0.82</f>
        <v>16071.999999999998</v>
      </c>
      <c r="AP7" s="34">
        <f>'BAR BB| Open rates'!AP7*0.82</f>
        <v>14678</v>
      </c>
      <c r="AQ7" s="34">
        <f>'BAR BB| Open rates'!AQ7*0.82</f>
        <v>13038</v>
      </c>
      <c r="AR7" s="34">
        <f>'BAR BB| Open rates'!AR7*0.82</f>
        <v>14678</v>
      </c>
      <c r="AS7" s="34">
        <f>'BAR BB| Open rates'!AS7*0.82</f>
        <v>13038</v>
      </c>
      <c r="AT7" s="34">
        <f>'BAR BB| Open rates'!AT7*0.82</f>
        <v>14678</v>
      </c>
      <c r="AU7" s="34">
        <f>'BAR BB| Open rates'!AU7*0.82</f>
        <v>13038</v>
      </c>
      <c r="AV7" s="34">
        <f>'BAR BB| Open rates'!AV7*0.82</f>
        <v>14678</v>
      </c>
      <c r="AW7" s="34">
        <f>'BAR BB| Open rates'!AW7*0.82</f>
        <v>13038</v>
      </c>
      <c r="AX7" s="34">
        <f>'BAR BB| Open rates'!AX7*0.82</f>
        <v>14678</v>
      </c>
      <c r="AY7" s="34">
        <f>'BAR BB| Open rates'!AY7*0.82</f>
        <v>16071.999999999998</v>
      </c>
      <c r="AZ7" s="34">
        <f>'BAR BB| Open rates'!AZ7*0.82</f>
        <v>17876</v>
      </c>
      <c r="BA7" s="34">
        <f>'BAR BB| Open rates'!BA7*0.82</f>
        <v>12218</v>
      </c>
      <c r="BB7" s="34">
        <f>'BAR BB| Open rates'!BB7*0.82</f>
        <v>12218</v>
      </c>
      <c r="BC7" s="34">
        <f>'BAR BB| Open rates'!BC7*0.82</f>
        <v>13038</v>
      </c>
      <c r="BD7" s="34">
        <f>'BAR BB| Open rates'!BD7*0.82</f>
        <v>12218</v>
      </c>
      <c r="BE7" s="34">
        <f>'BAR BB| Open rates'!BE7*0.82</f>
        <v>13038</v>
      </c>
      <c r="BF7" s="34">
        <f>'BAR BB| Open rates'!BF7*0.82</f>
        <v>12218</v>
      </c>
      <c r="BG7" s="34">
        <f>'BAR BB| Open rates'!BG7*0.82</f>
        <v>13038</v>
      </c>
      <c r="BH7" s="34">
        <f>'BAR BB| Open rates'!BH7*0.82</f>
        <v>12218</v>
      </c>
      <c r="BI7" s="34">
        <f>'BAR BB| Open rates'!BI7*0.82</f>
        <v>12218</v>
      </c>
      <c r="BJ7" s="34">
        <f>'BAR BB| Open rates'!BJ7*0.82</f>
        <v>13038</v>
      </c>
      <c r="BK7" s="34">
        <f>'BAR BB| Open rates'!BK7*0.82</f>
        <v>12218</v>
      </c>
      <c r="BL7" s="34">
        <f>'BAR BB| Open rates'!BL7*0.82</f>
        <v>13038</v>
      </c>
      <c r="BM7" s="34">
        <f>'BAR BB| Open rates'!BM7*0.82</f>
        <v>12218</v>
      </c>
      <c r="BN7" s="34">
        <f>'BAR BB| Open rates'!BN7*0.82</f>
        <v>13038</v>
      </c>
      <c r="BO7" s="34">
        <f>'BAR BB| Open rates'!BO7*0.82</f>
        <v>16071.999999999998</v>
      </c>
      <c r="BP7" s="34">
        <f>'BAR BB| Open rates'!BP7*0.82</f>
        <v>17876</v>
      </c>
    </row>
    <row r="8" spans="1:68" s="35" customFormat="1" ht="12" customHeight="1" x14ac:dyDescent="0.2">
      <c r="A8" s="260" t="s">
        <v>175</v>
      </c>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row>
    <row r="9" spans="1:68" s="35" customFormat="1" ht="12" customHeight="1" x14ac:dyDescent="0.2">
      <c r="A9" s="261">
        <v>1</v>
      </c>
      <c r="B9" s="34">
        <f>'BAR BB| Open rates'!B9*0.82</f>
        <v>13038</v>
      </c>
      <c r="C9" s="34">
        <f>'BAR BB| Open rates'!C9*0.82</f>
        <v>12218</v>
      </c>
      <c r="D9" s="34">
        <f>'BAR BB| Open rates'!D9*0.82</f>
        <v>13038</v>
      </c>
      <c r="E9" s="34">
        <f>'BAR BB| Open rates'!E9*0.82</f>
        <v>12218</v>
      </c>
      <c r="F9" s="34">
        <f>'BAR BB| Open rates'!F9*0.82</f>
        <v>15252</v>
      </c>
      <c r="G9" s="34">
        <f>'BAR BB| Open rates'!G9*0.82</f>
        <v>13038</v>
      </c>
      <c r="H9" s="34">
        <f>'BAR BB| Open rates'!H9*0.82</f>
        <v>13858</v>
      </c>
      <c r="I9" s="34">
        <f>'BAR BB| Open rates'!I9*0.82</f>
        <v>19516</v>
      </c>
      <c r="J9" s="34">
        <f>'BAR BB| Open rates'!J9*0.82</f>
        <v>35178</v>
      </c>
      <c r="K9" s="34">
        <f>'BAR BB| Open rates'!K9*0.82</f>
        <v>16071.999999999998</v>
      </c>
      <c r="L9" s="34">
        <f>'BAR BB| Open rates'!L9*0.82</f>
        <v>17876</v>
      </c>
      <c r="M9" s="34">
        <f>'BAR BB| Open rates'!M9*0.82</f>
        <v>16071.999999999998</v>
      </c>
      <c r="N9" s="34">
        <f>'BAR BB| Open rates'!N9*0.82</f>
        <v>19516</v>
      </c>
      <c r="O9" s="34">
        <f>'BAR BB| Open rates'!O9*0.82</f>
        <v>21156</v>
      </c>
      <c r="P9" s="34">
        <f>'BAR BB| Open rates'!P9*0.82</f>
        <v>19516</v>
      </c>
      <c r="Q9" s="34">
        <f>'BAR BB| Open rates'!Q9*0.82</f>
        <v>21156</v>
      </c>
      <c r="R9" s="34">
        <f>'BAR BB| Open rates'!R9*0.82</f>
        <v>19516</v>
      </c>
      <c r="S9" s="34">
        <f>'BAR BB| Open rates'!S9*0.82</f>
        <v>21156</v>
      </c>
      <c r="T9" s="34">
        <f>'BAR BB| Open rates'!T9*0.82</f>
        <v>19516</v>
      </c>
      <c r="U9" s="34">
        <f>'BAR BB| Open rates'!U9*0.82</f>
        <v>21156</v>
      </c>
      <c r="V9" s="34">
        <f>'BAR BB| Open rates'!V9*0.82</f>
        <v>19516</v>
      </c>
      <c r="W9" s="34">
        <f>'BAR BB| Open rates'!W9*0.82</f>
        <v>21156</v>
      </c>
      <c r="X9" s="34">
        <f>'BAR BB| Open rates'!X9*0.82</f>
        <v>19516</v>
      </c>
      <c r="Y9" s="34">
        <f>'BAR BB| Open rates'!Y9*0.82</f>
        <v>21156</v>
      </c>
      <c r="Z9" s="34">
        <f>'BAR BB| Open rates'!Z9*0.82</f>
        <v>19516</v>
      </c>
      <c r="AA9" s="34">
        <f>'BAR BB| Open rates'!AA9*0.82</f>
        <v>21156</v>
      </c>
      <c r="AB9" s="34">
        <f>'BAR BB| Open rates'!AB9*0.82</f>
        <v>19516</v>
      </c>
      <c r="AC9" s="34">
        <f>'BAR BB| Open rates'!AC9*0.82</f>
        <v>21156</v>
      </c>
      <c r="AD9" s="34">
        <f>'BAR BB| Open rates'!AD9*0.82</f>
        <v>16071.999999999998</v>
      </c>
      <c r="AE9" s="34">
        <f>'BAR BB| Open rates'!AE9*0.82</f>
        <v>17876</v>
      </c>
      <c r="AF9" s="34">
        <f>'BAR BB| Open rates'!AF9*0.82</f>
        <v>16071.999999999998</v>
      </c>
      <c r="AG9" s="34">
        <f>'BAR BB| Open rates'!AG9*0.82</f>
        <v>17876</v>
      </c>
      <c r="AH9" s="34">
        <f>'BAR BB| Open rates'!AH9*0.82</f>
        <v>17876</v>
      </c>
      <c r="AI9" s="34">
        <f>'BAR BB| Open rates'!AI9*0.82</f>
        <v>16071.999999999998</v>
      </c>
      <c r="AJ9" s="34">
        <f>'BAR BB| Open rates'!AJ9*0.82</f>
        <v>17876</v>
      </c>
      <c r="AK9" s="34">
        <f>'BAR BB| Open rates'!AK9*0.82</f>
        <v>16071.999999999998</v>
      </c>
      <c r="AL9" s="34">
        <f>'BAR BB| Open rates'!AL9*0.82</f>
        <v>17876</v>
      </c>
      <c r="AM9" s="34">
        <f>'BAR BB| Open rates'!AM9*0.82</f>
        <v>16071.999999999998</v>
      </c>
      <c r="AN9" s="34">
        <f>'BAR BB| Open rates'!AN9*0.82</f>
        <v>17876</v>
      </c>
      <c r="AO9" s="34">
        <f>'BAR BB| Open rates'!AO9*0.82</f>
        <v>16071.999999999998</v>
      </c>
      <c r="AP9" s="34">
        <f>'BAR BB| Open rates'!AP9*0.82</f>
        <v>14678</v>
      </c>
      <c r="AQ9" s="34">
        <f>'BAR BB| Open rates'!AQ9*0.82</f>
        <v>13038</v>
      </c>
      <c r="AR9" s="34">
        <f>'BAR BB| Open rates'!AR9*0.82</f>
        <v>14678</v>
      </c>
      <c r="AS9" s="34">
        <f>'BAR BB| Open rates'!AS9*0.82</f>
        <v>13038</v>
      </c>
      <c r="AT9" s="34">
        <f>'BAR BB| Open rates'!AT9*0.82</f>
        <v>14678</v>
      </c>
      <c r="AU9" s="34">
        <f>'BAR BB| Open rates'!AU9*0.82</f>
        <v>13038</v>
      </c>
      <c r="AV9" s="34">
        <f>'BAR BB| Open rates'!AV9*0.82</f>
        <v>14678</v>
      </c>
      <c r="AW9" s="34">
        <f>'BAR BB| Open rates'!AW9*0.82</f>
        <v>13038</v>
      </c>
      <c r="AX9" s="34">
        <f>'BAR BB| Open rates'!AX9*0.82</f>
        <v>14678</v>
      </c>
      <c r="AY9" s="34">
        <f>'BAR BB| Open rates'!AY9*0.82</f>
        <v>16071.999999999998</v>
      </c>
      <c r="AZ9" s="34">
        <f>'BAR BB| Open rates'!AZ9*0.82</f>
        <v>17876</v>
      </c>
      <c r="BA9" s="34">
        <f>'BAR BB| Open rates'!BA9*0.82</f>
        <v>12218</v>
      </c>
      <c r="BB9" s="34">
        <f>'BAR BB| Open rates'!BB9*0.82</f>
        <v>11398</v>
      </c>
      <c r="BC9" s="34">
        <f>'BAR BB| Open rates'!BC9*0.82</f>
        <v>12218</v>
      </c>
      <c r="BD9" s="34">
        <f>'BAR BB| Open rates'!BD9*0.82</f>
        <v>11398</v>
      </c>
      <c r="BE9" s="34">
        <f>'BAR BB| Open rates'!BE9*0.82</f>
        <v>12218</v>
      </c>
      <c r="BF9" s="34">
        <f>'BAR BB| Open rates'!BF9*0.82</f>
        <v>11398</v>
      </c>
      <c r="BG9" s="34">
        <f>'BAR BB| Open rates'!BG9*0.82</f>
        <v>12218</v>
      </c>
      <c r="BH9" s="34">
        <f>'BAR BB| Open rates'!BH9*0.82</f>
        <v>11398</v>
      </c>
      <c r="BI9" s="34">
        <f>'BAR BB| Open rates'!BI9*0.82</f>
        <v>11398</v>
      </c>
      <c r="BJ9" s="34">
        <f>'BAR BB| Open rates'!BJ9*0.82</f>
        <v>12218</v>
      </c>
      <c r="BK9" s="34">
        <f>'BAR BB| Open rates'!BK9*0.82</f>
        <v>11398</v>
      </c>
      <c r="BL9" s="34">
        <f>'BAR BB| Open rates'!BL9*0.82</f>
        <v>12218</v>
      </c>
      <c r="BM9" s="34">
        <f>'BAR BB| Open rates'!BM9*0.82</f>
        <v>11398</v>
      </c>
      <c r="BN9" s="34">
        <f>'BAR BB| Open rates'!BN9*0.82</f>
        <v>12218</v>
      </c>
      <c r="BO9" s="34">
        <f>'BAR BB| Open rates'!BO9*0.82</f>
        <v>15252</v>
      </c>
      <c r="BP9" s="34">
        <f>'BAR BB| Open rates'!BP9*0.82</f>
        <v>17056</v>
      </c>
    </row>
    <row r="10" spans="1:68" s="35" customFormat="1" ht="12" customHeight="1" x14ac:dyDescent="0.2">
      <c r="A10" s="261">
        <v>2</v>
      </c>
      <c r="B10" s="34">
        <f>'BAR BB| Open rates'!B10*0.82</f>
        <v>15497.999999999998</v>
      </c>
      <c r="C10" s="34">
        <f>'BAR BB| Open rates'!C10*0.82</f>
        <v>14678</v>
      </c>
      <c r="D10" s="34">
        <f>'BAR BB| Open rates'!D10*0.82</f>
        <v>15497.999999999998</v>
      </c>
      <c r="E10" s="34">
        <f>'BAR BB| Open rates'!E10*0.82</f>
        <v>14678</v>
      </c>
      <c r="F10" s="34">
        <f>'BAR BB| Open rates'!F10*0.82</f>
        <v>17712</v>
      </c>
      <c r="G10" s="34">
        <f>'BAR BB| Open rates'!G10*0.82</f>
        <v>15497.999999999998</v>
      </c>
      <c r="H10" s="34">
        <f>'BAR BB| Open rates'!H10*0.82</f>
        <v>16317.999999999998</v>
      </c>
      <c r="I10" s="34">
        <f>'BAR BB| Open rates'!I10*0.82</f>
        <v>21976</v>
      </c>
      <c r="J10" s="34">
        <f>'BAR BB| Open rates'!J10*0.82</f>
        <v>37638</v>
      </c>
      <c r="K10" s="34">
        <f>'BAR BB| Open rates'!K10*0.82</f>
        <v>18532</v>
      </c>
      <c r="L10" s="34">
        <f>'BAR BB| Open rates'!L10*0.82</f>
        <v>20336</v>
      </c>
      <c r="M10" s="34">
        <f>'BAR BB| Open rates'!M10*0.82</f>
        <v>18532</v>
      </c>
      <c r="N10" s="34">
        <f>'BAR BB| Open rates'!N10*0.82</f>
        <v>21976</v>
      </c>
      <c r="O10" s="34">
        <f>'BAR BB| Open rates'!O10*0.82</f>
        <v>23616</v>
      </c>
      <c r="P10" s="34">
        <f>'BAR BB| Open rates'!P10*0.82</f>
        <v>21976</v>
      </c>
      <c r="Q10" s="34">
        <f>'BAR BB| Open rates'!Q10*0.82</f>
        <v>23616</v>
      </c>
      <c r="R10" s="34">
        <f>'BAR BB| Open rates'!R10*0.82</f>
        <v>21976</v>
      </c>
      <c r="S10" s="34">
        <f>'BAR BB| Open rates'!S10*0.82</f>
        <v>23616</v>
      </c>
      <c r="T10" s="34">
        <f>'BAR BB| Open rates'!T10*0.82</f>
        <v>21976</v>
      </c>
      <c r="U10" s="34">
        <f>'BAR BB| Open rates'!U10*0.82</f>
        <v>23616</v>
      </c>
      <c r="V10" s="34">
        <f>'BAR BB| Open rates'!V10*0.82</f>
        <v>21976</v>
      </c>
      <c r="W10" s="34">
        <f>'BAR BB| Open rates'!W10*0.82</f>
        <v>23616</v>
      </c>
      <c r="X10" s="34">
        <f>'BAR BB| Open rates'!X10*0.82</f>
        <v>21976</v>
      </c>
      <c r="Y10" s="34">
        <f>'BAR BB| Open rates'!Y10*0.82</f>
        <v>23616</v>
      </c>
      <c r="Z10" s="34">
        <f>'BAR BB| Open rates'!Z10*0.82</f>
        <v>21976</v>
      </c>
      <c r="AA10" s="34">
        <f>'BAR BB| Open rates'!AA10*0.82</f>
        <v>23616</v>
      </c>
      <c r="AB10" s="34">
        <f>'BAR BB| Open rates'!AB10*0.82</f>
        <v>21976</v>
      </c>
      <c r="AC10" s="34">
        <f>'BAR BB| Open rates'!AC10*0.82</f>
        <v>23616</v>
      </c>
      <c r="AD10" s="34">
        <f>'BAR BB| Open rates'!AD10*0.82</f>
        <v>18532</v>
      </c>
      <c r="AE10" s="34">
        <f>'BAR BB| Open rates'!AE10*0.82</f>
        <v>20336</v>
      </c>
      <c r="AF10" s="34">
        <f>'BAR BB| Open rates'!AF10*0.82</f>
        <v>18532</v>
      </c>
      <c r="AG10" s="34">
        <f>'BAR BB| Open rates'!AG10*0.82</f>
        <v>20336</v>
      </c>
      <c r="AH10" s="34">
        <f>'BAR BB| Open rates'!AH10*0.82</f>
        <v>20336</v>
      </c>
      <c r="AI10" s="34">
        <f>'BAR BB| Open rates'!AI10*0.82</f>
        <v>18532</v>
      </c>
      <c r="AJ10" s="34">
        <f>'BAR BB| Open rates'!AJ10*0.82</f>
        <v>20336</v>
      </c>
      <c r="AK10" s="34">
        <f>'BAR BB| Open rates'!AK10*0.82</f>
        <v>18532</v>
      </c>
      <c r="AL10" s="34">
        <f>'BAR BB| Open rates'!AL10*0.82</f>
        <v>20336</v>
      </c>
      <c r="AM10" s="34">
        <f>'BAR BB| Open rates'!AM10*0.82</f>
        <v>18532</v>
      </c>
      <c r="AN10" s="34">
        <f>'BAR BB| Open rates'!AN10*0.82</f>
        <v>20336</v>
      </c>
      <c r="AO10" s="34">
        <f>'BAR BB| Open rates'!AO10*0.82</f>
        <v>18532</v>
      </c>
      <c r="AP10" s="34">
        <f>'BAR BB| Open rates'!AP10*0.82</f>
        <v>17138</v>
      </c>
      <c r="AQ10" s="34">
        <f>'BAR BB| Open rates'!AQ10*0.82</f>
        <v>15497.999999999998</v>
      </c>
      <c r="AR10" s="34">
        <f>'BAR BB| Open rates'!AR10*0.82</f>
        <v>17138</v>
      </c>
      <c r="AS10" s="34">
        <f>'BAR BB| Open rates'!AS10*0.82</f>
        <v>15497.999999999998</v>
      </c>
      <c r="AT10" s="34">
        <f>'BAR BB| Open rates'!AT10*0.82</f>
        <v>17138</v>
      </c>
      <c r="AU10" s="34">
        <f>'BAR BB| Open rates'!AU10*0.82</f>
        <v>15497.999999999998</v>
      </c>
      <c r="AV10" s="34">
        <f>'BAR BB| Open rates'!AV10*0.82</f>
        <v>17138</v>
      </c>
      <c r="AW10" s="34">
        <f>'BAR BB| Open rates'!AW10*0.82</f>
        <v>15497.999999999998</v>
      </c>
      <c r="AX10" s="34">
        <f>'BAR BB| Open rates'!AX10*0.82</f>
        <v>17138</v>
      </c>
      <c r="AY10" s="34">
        <f>'BAR BB| Open rates'!AY10*0.82</f>
        <v>18532</v>
      </c>
      <c r="AZ10" s="34">
        <f>'BAR BB| Open rates'!AZ10*0.82</f>
        <v>20336</v>
      </c>
      <c r="BA10" s="34">
        <f>'BAR BB| Open rates'!BA10*0.82</f>
        <v>14678</v>
      </c>
      <c r="BB10" s="34">
        <f>'BAR BB| Open rates'!BB10*0.82</f>
        <v>13858</v>
      </c>
      <c r="BC10" s="34">
        <f>'BAR BB| Open rates'!BC10*0.82</f>
        <v>14678</v>
      </c>
      <c r="BD10" s="34">
        <f>'BAR BB| Open rates'!BD10*0.82</f>
        <v>13858</v>
      </c>
      <c r="BE10" s="34">
        <f>'BAR BB| Open rates'!BE10*0.82</f>
        <v>14678</v>
      </c>
      <c r="BF10" s="34">
        <f>'BAR BB| Open rates'!BF10*0.82</f>
        <v>13858</v>
      </c>
      <c r="BG10" s="34">
        <f>'BAR BB| Open rates'!BG10*0.82</f>
        <v>14678</v>
      </c>
      <c r="BH10" s="34">
        <f>'BAR BB| Open rates'!BH10*0.82</f>
        <v>13858</v>
      </c>
      <c r="BI10" s="34">
        <f>'BAR BB| Open rates'!BI10*0.82</f>
        <v>13858</v>
      </c>
      <c r="BJ10" s="34">
        <f>'BAR BB| Open rates'!BJ10*0.82</f>
        <v>14678</v>
      </c>
      <c r="BK10" s="34">
        <f>'BAR BB| Open rates'!BK10*0.82</f>
        <v>13858</v>
      </c>
      <c r="BL10" s="34">
        <f>'BAR BB| Open rates'!BL10*0.82</f>
        <v>14678</v>
      </c>
      <c r="BM10" s="34">
        <f>'BAR BB| Open rates'!BM10*0.82</f>
        <v>13858</v>
      </c>
      <c r="BN10" s="34">
        <f>'BAR BB| Open rates'!BN10*0.82</f>
        <v>14678</v>
      </c>
      <c r="BO10" s="34">
        <f>'BAR BB| Open rates'!BO10*0.82</f>
        <v>17712</v>
      </c>
      <c r="BP10" s="34">
        <f>'BAR BB| Open rates'!BP10*0.82</f>
        <v>19516</v>
      </c>
    </row>
    <row r="11" spans="1:68" s="35" customFormat="1" ht="12" customHeight="1" x14ac:dyDescent="0.2">
      <c r="A11" s="260" t="s">
        <v>176</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row>
    <row r="12" spans="1:68" s="35" customFormat="1" ht="12" customHeight="1" x14ac:dyDescent="0.2">
      <c r="A12" s="261">
        <v>1</v>
      </c>
      <c r="B12" s="34">
        <f>'BAR BB| Open rates'!B12*0.82</f>
        <v>17056</v>
      </c>
      <c r="C12" s="34">
        <f>'BAR BB| Open rates'!C12*0.82</f>
        <v>16235.999999999998</v>
      </c>
      <c r="D12" s="34">
        <f>'BAR BB| Open rates'!D12*0.82</f>
        <v>17056</v>
      </c>
      <c r="E12" s="34">
        <f>'BAR BB| Open rates'!E12*0.82</f>
        <v>16235.999999999998</v>
      </c>
      <c r="F12" s="34">
        <f>'BAR BB| Open rates'!F12*0.82</f>
        <v>19270</v>
      </c>
      <c r="G12" s="34">
        <f>'BAR BB| Open rates'!G12*0.82</f>
        <v>17056</v>
      </c>
      <c r="H12" s="34">
        <f>'BAR BB| Open rates'!H12*0.82</f>
        <v>17056</v>
      </c>
      <c r="I12" s="34">
        <f>'BAR BB| Open rates'!I12*0.82</f>
        <v>22714</v>
      </c>
      <c r="J12" s="34">
        <f>'BAR BB| Open rates'!J12*0.82</f>
        <v>38376</v>
      </c>
      <c r="K12" s="34">
        <f>'BAR BB| Open rates'!K12*0.82</f>
        <v>19270</v>
      </c>
      <c r="L12" s="34">
        <f>'BAR BB| Open rates'!L12*0.82</f>
        <v>21074</v>
      </c>
      <c r="M12" s="34">
        <f>'BAR BB| Open rates'!M12*0.82</f>
        <v>19270</v>
      </c>
      <c r="N12" s="34">
        <f>'BAR BB| Open rates'!N12*0.82</f>
        <v>22714</v>
      </c>
      <c r="O12" s="34">
        <f>'BAR BB| Open rates'!O12*0.82</f>
        <v>24354</v>
      </c>
      <c r="P12" s="34">
        <f>'BAR BB| Open rates'!P12*0.82</f>
        <v>22714</v>
      </c>
      <c r="Q12" s="34">
        <f>'BAR BB| Open rates'!Q12*0.82</f>
        <v>24354</v>
      </c>
      <c r="R12" s="34">
        <f>'BAR BB| Open rates'!R12*0.82</f>
        <v>22714</v>
      </c>
      <c r="S12" s="34">
        <f>'BAR BB| Open rates'!S12*0.82</f>
        <v>24354</v>
      </c>
      <c r="T12" s="34">
        <f>'BAR BB| Open rates'!T12*0.82</f>
        <v>22714</v>
      </c>
      <c r="U12" s="34">
        <f>'BAR BB| Open rates'!U12*0.82</f>
        <v>24354</v>
      </c>
      <c r="V12" s="34">
        <f>'BAR BB| Open rates'!V12*0.82</f>
        <v>22714</v>
      </c>
      <c r="W12" s="34">
        <f>'BAR BB| Open rates'!W12*0.82</f>
        <v>24354</v>
      </c>
      <c r="X12" s="34">
        <f>'BAR BB| Open rates'!X12*0.82</f>
        <v>22714</v>
      </c>
      <c r="Y12" s="34">
        <f>'BAR BB| Open rates'!Y12*0.82</f>
        <v>24354</v>
      </c>
      <c r="Z12" s="34">
        <f>'BAR BB| Open rates'!Z12*0.82</f>
        <v>22714</v>
      </c>
      <c r="AA12" s="34">
        <f>'BAR BB| Open rates'!AA12*0.82</f>
        <v>24354</v>
      </c>
      <c r="AB12" s="34">
        <f>'BAR BB| Open rates'!AB12*0.82</f>
        <v>22714</v>
      </c>
      <c r="AC12" s="34">
        <f>'BAR BB| Open rates'!AC12*0.82</f>
        <v>24354</v>
      </c>
      <c r="AD12" s="34">
        <f>'BAR BB| Open rates'!AD12*0.82</f>
        <v>19270</v>
      </c>
      <c r="AE12" s="34">
        <f>'BAR BB| Open rates'!AE12*0.82</f>
        <v>21074</v>
      </c>
      <c r="AF12" s="34">
        <f>'BAR BB| Open rates'!AF12*0.82</f>
        <v>19270</v>
      </c>
      <c r="AG12" s="34">
        <f>'BAR BB| Open rates'!AG12*0.82</f>
        <v>21074</v>
      </c>
      <c r="AH12" s="34">
        <f>'BAR BB| Open rates'!AH12*0.82</f>
        <v>21074</v>
      </c>
      <c r="AI12" s="34">
        <f>'BAR BB| Open rates'!AI12*0.82</f>
        <v>19270</v>
      </c>
      <c r="AJ12" s="34">
        <f>'BAR BB| Open rates'!AJ12*0.82</f>
        <v>21074</v>
      </c>
      <c r="AK12" s="34">
        <f>'BAR BB| Open rates'!AK12*0.82</f>
        <v>19270</v>
      </c>
      <c r="AL12" s="34">
        <f>'BAR BB| Open rates'!AL12*0.82</f>
        <v>21074</v>
      </c>
      <c r="AM12" s="34">
        <f>'BAR BB| Open rates'!AM12*0.82</f>
        <v>19270</v>
      </c>
      <c r="AN12" s="34">
        <f>'BAR BB| Open rates'!AN12*0.82</f>
        <v>21074</v>
      </c>
      <c r="AO12" s="34">
        <f>'BAR BB| Open rates'!AO12*0.82</f>
        <v>19270</v>
      </c>
      <c r="AP12" s="34">
        <f>'BAR BB| Open rates'!AP12*0.82</f>
        <v>17876</v>
      </c>
      <c r="AQ12" s="34">
        <f>'BAR BB| Open rates'!AQ12*0.82</f>
        <v>16235.999999999998</v>
      </c>
      <c r="AR12" s="34">
        <f>'BAR BB| Open rates'!AR12*0.82</f>
        <v>17876</v>
      </c>
      <c r="AS12" s="34">
        <f>'BAR BB| Open rates'!AS12*0.82</f>
        <v>16235.999999999998</v>
      </c>
      <c r="AT12" s="34">
        <f>'BAR BB| Open rates'!AT12*0.82</f>
        <v>17876</v>
      </c>
      <c r="AU12" s="34">
        <f>'BAR BB| Open rates'!AU12*0.82</f>
        <v>16235.999999999998</v>
      </c>
      <c r="AV12" s="34">
        <f>'BAR BB| Open rates'!AV12*0.82</f>
        <v>17876</v>
      </c>
      <c r="AW12" s="34">
        <f>'BAR BB| Open rates'!AW12*0.82</f>
        <v>16235.999999999998</v>
      </c>
      <c r="AX12" s="34">
        <f>'BAR BB| Open rates'!AX12*0.82</f>
        <v>17876</v>
      </c>
      <c r="AY12" s="34">
        <f>'BAR BB| Open rates'!AY12*0.82</f>
        <v>19270</v>
      </c>
      <c r="AZ12" s="34">
        <f>'BAR BB| Open rates'!AZ12*0.82</f>
        <v>21074</v>
      </c>
      <c r="BA12" s="34">
        <f>'BAR BB| Open rates'!BA12*0.82</f>
        <v>15415.999999999998</v>
      </c>
      <c r="BB12" s="34">
        <f>'BAR BB| Open rates'!BB12*0.82</f>
        <v>14596</v>
      </c>
      <c r="BC12" s="34">
        <f>'BAR BB| Open rates'!BC12*0.82</f>
        <v>15415.999999999998</v>
      </c>
      <c r="BD12" s="34">
        <f>'BAR BB| Open rates'!BD12*0.82</f>
        <v>14596</v>
      </c>
      <c r="BE12" s="34">
        <f>'BAR BB| Open rates'!BE12*0.82</f>
        <v>15415.999999999998</v>
      </c>
      <c r="BF12" s="34">
        <f>'BAR BB| Open rates'!BF12*0.82</f>
        <v>14596</v>
      </c>
      <c r="BG12" s="34">
        <f>'BAR BB| Open rates'!BG12*0.82</f>
        <v>15415.999999999998</v>
      </c>
      <c r="BH12" s="34">
        <f>'BAR BB| Open rates'!BH12*0.82</f>
        <v>14596</v>
      </c>
      <c r="BI12" s="34">
        <f>'BAR BB| Open rates'!BI12*0.82</f>
        <v>14596</v>
      </c>
      <c r="BJ12" s="34">
        <f>'BAR BB| Open rates'!BJ12*0.82</f>
        <v>15415.999999999998</v>
      </c>
      <c r="BK12" s="34">
        <f>'BAR BB| Open rates'!BK12*0.82</f>
        <v>14596</v>
      </c>
      <c r="BL12" s="34">
        <f>'BAR BB| Open rates'!BL12*0.82</f>
        <v>15415.999999999998</v>
      </c>
      <c r="BM12" s="34">
        <f>'BAR BB| Open rates'!BM12*0.82</f>
        <v>14596</v>
      </c>
      <c r="BN12" s="34">
        <f>'BAR BB| Open rates'!BN12*0.82</f>
        <v>15415.999999999998</v>
      </c>
      <c r="BO12" s="34">
        <f>'BAR BB| Open rates'!BO12*0.82</f>
        <v>18450</v>
      </c>
      <c r="BP12" s="34">
        <f>'BAR BB| Open rates'!BP12*0.82</f>
        <v>20254</v>
      </c>
    </row>
    <row r="13" spans="1:68" s="35" customFormat="1" ht="12" customHeight="1" x14ac:dyDescent="0.2">
      <c r="A13" s="261">
        <v>2</v>
      </c>
      <c r="B13" s="34">
        <f>'BAR BB| Open rates'!B13*0.82</f>
        <v>19516</v>
      </c>
      <c r="C13" s="34">
        <f>'BAR BB| Open rates'!C13*0.82</f>
        <v>18696</v>
      </c>
      <c r="D13" s="34">
        <f>'BAR BB| Open rates'!D13*0.82</f>
        <v>19516</v>
      </c>
      <c r="E13" s="34">
        <f>'BAR BB| Open rates'!E13*0.82</f>
        <v>18696</v>
      </c>
      <c r="F13" s="34">
        <f>'BAR BB| Open rates'!F13*0.82</f>
        <v>21730</v>
      </c>
      <c r="G13" s="34">
        <f>'BAR BB| Open rates'!G13*0.82</f>
        <v>19516</v>
      </c>
      <c r="H13" s="34">
        <f>'BAR BB| Open rates'!H13*0.82</f>
        <v>19516</v>
      </c>
      <c r="I13" s="34">
        <f>'BAR BB| Open rates'!I13*0.82</f>
        <v>25174</v>
      </c>
      <c r="J13" s="34">
        <f>'BAR BB| Open rates'!J13*0.82</f>
        <v>40836</v>
      </c>
      <c r="K13" s="34">
        <f>'BAR BB| Open rates'!K13*0.82</f>
        <v>21730</v>
      </c>
      <c r="L13" s="34">
        <f>'BAR BB| Open rates'!L13*0.82</f>
        <v>23534</v>
      </c>
      <c r="M13" s="34">
        <f>'BAR BB| Open rates'!M13*0.82</f>
        <v>21730</v>
      </c>
      <c r="N13" s="34">
        <f>'BAR BB| Open rates'!N13*0.82</f>
        <v>25174</v>
      </c>
      <c r="O13" s="34">
        <f>'BAR BB| Open rates'!O13*0.82</f>
        <v>26814</v>
      </c>
      <c r="P13" s="34">
        <f>'BAR BB| Open rates'!P13*0.82</f>
        <v>25174</v>
      </c>
      <c r="Q13" s="34">
        <f>'BAR BB| Open rates'!Q13*0.82</f>
        <v>26814</v>
      </c>
      <c r="R13" s="34">
        <f>'BAR BB| Open rates'!R13*0.82</f>
        <v>25174</v>
      </c>
      <c r="S13" s="34">
        <f>'BAR BB| Open rates'!S13*0.82</f>
        <v>26814</v>
      </c>
      <c r="T13" s="34">
        <f>'BAR BB| Open rates'!T13*0.82</f>
        <v>25174</v>
      </c>
      <c r="U13" s="34">
        <f>'BAR BB| Open rates'!U13*0.82</f>
        <v>26814</v>
      </c>
      <c r="V13" s="34">
        <f>'BAR BB| Open rates'!V13*0.82</f>
        <v>25174</v>
      </c>
      <c r="W13" s="34">
        <f>'BAR BB| Open rates'!W13*0.82</f>
        <v>26814</v>
      </c>
      <c r="X13" s="34">
        <f>'BAR BB| Open rates'!X13*0.82</f>
        <v>25174</v>
      </c>
      <c r="Y13" s="34">
        <f>'BAR BB| Open rates'!Y13*0.82</f>
        <v>26814</v>
      </c>
      <c r="Z13" s="34">
        <f>'BAR BB| Open rates'!Z13*0.82</f>
        <v>25174</v>
      </c>
      <c r="AA13" s="34">
        <f>'BAR BB| Open rates'!AA13*0.82</f>
        <v>26814</v>
      </c>
      <c r="AB13" s="34">
        <f>'BAR BB| Open rates'!AB13*0.82</f>
        <v>25174</v>
      </c>
      <c r="AC13" s="34">
        <f>'BAR BB| Open rates'!AC13*0.82</f>
        <v>26814</v>
      </c>
      <c r="AD13" s="34">
        <f>'BAR BB| Open rates'!AD13*0.82</f>
        <v>21730</v>
      </c>
      <c r="AE13" s="34">
        <f>'BAR BB| Open rates'!AE13*0.82</f>
        <v>23534</v>
      </c>
      <c r="AF13" s="34">
        <f>'BAR BB| Open rates'!AF13*0.82</f>
        <v>21730</v>
      </c>
      <c r="AG13" s="34">
        <f>'BAR BB| Open rates'!AG13*0.82</f>
        <v>23534</v>
      </c>
      <c r="AH13" s="34">
        <f>'BAR BB| Open rates'!AH13*0.82</f>
        <v>23534</v>
      </c>
      <c r="AI13" s="34">
        <f>'BAR BB| Open rates'!AI13*0.82</f>
        <v>21730</v>
      </c>
      <c r="AJ13" s="34">
        <f>'BAR BB| Open rates'!AJ13*0.82</f>
        <v>23534</v>
      </c>
      <c r="AK13" s="34">
        <f>'BAR BB| Open rates'!AK13*0.82</f>
        <v>21730</v>
      </c>
      <c r="AL13" s="34">
        <f>'BAR BB| Open rates'!AL13*0.82</f>
        <v>23534</v>
      </c>
      <c r="AM13" s="34">
        <f>'BAR BB| Open rates'!AM13*0.82</f>
        <v>21730</v>
      </c>
      <c r="AN13" s="34">
        <f>'BAR BB| Open rates'!AN13*0.82</f>
        <v>23534</v>
      </c>
      <c r="AO13" s="34">
        <f>'BAR BB| Open rates'!AO13*0.82</f>
        <v>21730</v>
      </c>
      <c r="AP13" s="34">
        <f>'BAR BB| Open rates'!AP13*0.82</f>
        <v>20336</v>
      </c>
      <c r="AQ13" s="34">
        <f>'BAR BB| Open rates'!AQ13*0.82</f>
        <v>18696</v>
      </c>
      <c r="AR13" s="34">
        <f>'BAR BB| Open rates'!AR13*0.82</f>
        <v>20336</v>
      </c>
      <c r="AS13" s="34">
        <f>'BAR BB| Open rates'!AS13*0.82</f>
        <v>18696</v>
      </c>
      <c r="AT13" s="34">
        <f>'BAR BB| Open rates'!AT13*0.82</f>
        <v>20336</v>
      </c>
      <c r="AU13" s="34">
        <f>'BAR BB| Open rates'!AU13*0.82</f>
        <v>18696</v>
      </c>
      <c r="AV13" s="34">
        <f>'BAR BB| Open rates'!AV13*0.82</f>
        <v>20336</v>
      </c>
      <c r="AW13" s="34">
        <f>'BAR BB| Open rates'!AW13*0.82</f>
        <v>18696</v>
      </c>
      <c r="AX13" s="34">
        <f>'BAR BB| Open rates'!AX13*0.82</f>
        <v>20336</v>
      </c>
      <c r="AY13" s="34">
        <f>'BAR BB| Open rates'!AY13*0.82</f>
        <v>21730</v>
      </c>
      <c r="AZ13" s="34">
        <f>'BAR BB| Open rates'!AZ13*0.82</f>
        <v>23534</v>
      </c>
      <c r="BA13" s="34">
        <f>'BAR BB| Open rates'!BA13*0.82</f>
        <v>17876</v>
      </c>
      <c r="BB13" s="34">
        <f>'BAR BB| Open rates'!BB13*0.82</f>
        <v>17056</v>
      </c>
      <c r="BC13" s="34">
        <f>'BAR BB| Open rates'!BC13*0.82</f>
        <v>17876</v>
      </c>
      <c r="BD13" s="34">
        <f>'BAR BB| Open rates'!BD13*0.82</f>
        <v>17056</v>
      </c>
      <c r="BE13" s="34">
        <f>'BAR BB| Open rates'!BE13*0.82</f>
        <v>17876</v>
      </c>
      <c r="BF13" s="34">
        <f>'BAR BB| Open rates'!BF13*0.82</f>
        <v>17056</v>
      </c>
      <c r="BG13" s="34">
        <f>'BAR BB| Open rates'!BG13*0.82</f>
        <v>17876</v>
      </c>
      <c r="BH13" s="34">
        <f>'BAR BB| Open rates'!BH13*0.82</f>
        <v>17056</v>
      </c>
      <c r="BI13" s="34">
        <f>'BAR BB| Open rates'!BI13*0.82</f>
        <v>17056</v>
      </c>
      <c r="BJ13" s="34">
        <f>'BAR BB| Open rates'!BJ13*0.82</f>
        <v>17876</v>
      </c>
      <c r="BK13" s="34">
        <f>'BAR BB| Open rates'!BK13*0.82</f>
        <v>17056</v>
      </c>
      <c r="BL13" s="34">
        <f>'BAR BB| Open rates'!BL13*0.82</f>
        <v>17876</v>
      </c>
      <c r="BM13" s="34">
        <f>'BAR BB| Open rates'!BM13*0.82</f>
        <v>17056</v>
      </c>
      <c r="BN13" s="34">
        <f>'BAR BB| Open rates'!BN13*0.82</f>
        <v>17876</v>
      </c>
      <c r="BO13" s="34">
        <f>'BAR BB| Open rates'!BO13*0.82</f>
        <v>20910</v>
      </c>
      <c r="BP13" s="34">
        <f>'BAR BB| Open rates'!BP13*0.82</f>
        <v>22714</v>
      </c>
    </row>
    <row r="14" spans="1:68" s="35" customFormat="1" ht="12" customHeight="1" x14ac:dyDescent="0.2">
      <c r="A14" s="260" t="s">
        <v>177</v>
      </c>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row>
    <row r="15" spans="1:68" s="35" customFormat="1" ht="12" customHeight="1" x14ac:dyDescent="0.2">
      <c r="A15" s="261">
        <v>1</v>
      </c>
      <c r="B15" s="34">
        <f>'BAR BB| Open rates'!B15*0.82</f>
        <v>21976</v>
      </c>
      <c r="C15" s="34">
        <f>'BAR BB| Open rates'!C15*0.82</f>
        <v>21156</v>
      </c>
      <c r="D15" s="34">
        <f>'BAR BB| Open rates'!D15*0.82</f>
        <v>21976</v>
      </c>
      <c r="E15" s="34">
        <f>'BAR BB| Open rates'!E15*0.82</f>
        <v>21156</v>
      </c>
      <c r="F15" s="34">
        <f>'BAR BB| Open rates'!F15*0.82</f>
        <v>24190</v>
      </c>
      <c r="G15" s="34">
        <f>'BAR BB| Open rates'!G15*0.82</f>
        <v>21976</v>
      </c>
      <c r="H15" s="34">
        <f>'BAR BB| Open rates'!H15*0.82</f>
        <v>26076</v>
      </c>
      <c r="I15" s="34">
        <f>'BAR BB| Open rates'!I15*0.82</f>
        <v>31733.999999999996</v>
      </c>
      <c r="J15" s="34">
        <f>'BAR BB| Open rates'!J15*0.82</f>
        <v>47396</v>
      </c>
      <c r="K15" s="34">
        <f>'BAR BB| Open rates'!K15*0.82</f>
        <v>28290</v>
      </c>
      <c r="L15" s="34">
        <f>'BAR BB| Open rates'!L15*0.82</f>
        <v>30094</v>
      </c>
      <c r="M15" s="34">
        <f>'BAR BB| Open rates'!M15*0.82</f>
        <v>28290</v>
      </c>
      <c r="N15" s="34">
        <f>'BAR BB| Open rates'!N15*0.82</f>
        <v>31733.999999999996</v>
      </c>
      <c r="O15" s="34">
        <f>'BAR BB| Open rates'!O15*0.82</f>
        <v>33374</v>
      </c>
      <c r="P15" s="34">
        <f>'BAR BB| Open rates'!P15*0.82</f>
        <v>31733.999999999996</v>
      </c>
      <c r="Q15" s="34">
        <f>'BAR BB| Open rates'!Q15*0.82</f>
        <v>33374</v>
      </c>
      <c r="R15" s="34">
        <f>'BAR BB| Open rates'!R15*0.82</f>
        <v>31733.999999999996</v>
      </c>
      <c r="S15" s="34">
        <f>'BAR BB| Open rates'!S15*0.82</f>
        <v>33374</v>
      </c>
      <c r="T15" s="34">
        <f>'BAR BB| Open rates'!T15*0.82</f>
        <v>31733.999999999996</v>
      </c>
      <c r="U15" s="34">
        <f>'BAR BB| Open rates'!U15*0.82</f>
        <v>33374</v>
      </c>
      <c r="V15" s="34">
        <f>'BAR BB| Open rates'!V15*0.82</f>
        <v>31733.999999999996</v>
      </c>
      <c r="W15" s="34">
        <f>'BAR BB| Open rates'!W15*0.82</f>
        <v>33374</v>
      </c>
      <c r="X15" s="34">
        <f>'BAR BB| Open rates'!X15*0.82</f>
        <v>31733.999999999996</v>
      </c>
      <c r="Y15" s="34">
        <f>'BAR BB| Open rates'!Y15*0.82</f>
        <v>33374</v>
      </c>
      <c r="Z15" s="34">
        <f>'BAR BB| Open rates'!Z15*0.82</f>
        <v>31733.999999999996</v>
      </c>
      <c r="AA15" s="34">
        <f>'BAR BB| Open rates'!AA15*0.82</f>
        <v>33374</v>
      </c>
      <c r="AB15" s="34">
        <f>'BAR BB| Open rates'!AB15*0.82</f>
        <v>31733.999999999996</v>
      </c>
      <c r="AC15" s="34">
        <f>'BAR BB| Open rates'!AC15*0.82</f>
        <v>33374</v>
      </c>
      <c r="AD15" s="34">
        <f>'BAR BB| Open rates'!AD15*0.82</f>
        <v>28290</v>
      </c>
      <c r="AE15" s="34">
        <f>'BAR BB| Open rates'!AE15*0.82</f>
        <v>30094</v>
      </c>
      <c r="AF15" s="34">
        <f>'BAR BB| Open rates'!AF15*0.82</f>
        <v>28290</v>
      </c>
      <c r="AG15" s="34">
        <f>'BAR BB| Open rates'!AG15*0.82</f>
        <v>30094</v>
      </c>
      <c r="AH15" s="34">
        <f>'BAR BB| Open rates'!AH15*0.82</f>
        <v>30094</v>
      </c>
      <c r="AI15" s="34">
        <f>'BAR BB| Open rates'!AI15*0.82</f>
        <v>28290</v>
      </c>
      <c r="AJ15" s="34">
        <f>'BAR BB| Open rates'!AJ15*0.82</f>
        <v>30094</v>
      </c>
      <c r="AK15" s="34">
        <f>'BAR BB| Open rates'!AK15*0.82</f>
        <v>28290</v>
      </c>
      <c r="AL15" s="34">
        <f>'BAR BB| Open rates'!AL15*0.82</f>
        <v>30094</v>
      </c>
      <c r="AM15" s="34">
        <f>'BAR BB| Open rates'!AM15*0.82</f>
        <v>28290</v>
      </c>
      <c r="AN15" s="34">
        <f>'BAR BB| Open rates'!AN15*0.82</f>
        <v>30094</v>
      </c>
      <c r="AO15" s="34">
        <f>'BAR BB| Open rates'!AO15*0.82</f>
        <v>28290</v>
      </c>
      <c r="AP15" s="34">
        <f>'BAR BB| Open rates'!AP15*0.82</f>
        <v>26076</v>
      </c>
      <c r="AQ15" s="34">
        <f>'BAR BB| Open rates'!AQ15*0.82</f>
        <v>24436</v>
      </c>
      <c r="AR15" s="34">
        <f>'BAR BB| Open rates'!AR15*0.82</f>
        <v>26076</v>
      </c>
      <c r="AS15" s="34">
        <f>'BAR BB| Open rates'!AS15*0.82</f>
        <v>24436</v>
      </c>
      <c r="AT15" s="34">
        <f>'BAR BB| Open rates'!AT15*0.82</f>
        <v>26076</v>
      </c>
      <c r="AU15" s="34">
        <f>'BAR BB| Open rates'!AU15*0.82</f>
        <v>24436</v>
      </c>
      <c r="AV15" s="34">
        <f>'BAR BB| Open rates'!AV15*0.82</f>
        <v>26076</v>
      </c>
      <c r="AW15" s="34">
        <f>'BAR BB| Open rates'!AW15*0.82</f>
        <v>24436</v>
      </c>
      <c r="AX15" s="34">
        <f>'BAR BB| Open rates'!AX15*0.82</f>
        <v>26076</v>
      </c>
      <c r="AY15" s="34">
        <f>'BAR BB| Open rates'!AY15*0.82</f>
        <v>27470</v>
      </c>
      <c r="AZ15" s="34">
        <f>'BAR BB| Open rates'!AZ15*0.82</f>
        <v>29274</v>
      </c>
      <c r="BA15" s="34">
        <f>'BAR BB| Open rates'!BA15*0.82</f>
        <v>23616</v>
      </c>
      <c r="BB15" s="34">
        <f>'BAR BB| Open rates'!BB15*0.82</f>
        <v>21976</v>
      </c>
      <c r="BC15" s="34">
        <f>'BAR BB| Open rates'!BC15*0.82</f>
        <v>22796</v>
      </c>
      <c r="BD15" s="34">
        <f>'BAR BB| Open rates'!BD15*0.82</f>
        <v>21976</v>
      </c>
      <c r="BE15" s="34">
        <f>'BAR BB| Open rates'!BE15*0.82</f>
        <v>22796</v>
      </c>
      <c r="BF15" s="34">
        <f>'BAR BB| Open rates'!BF15*0.82</f>
        <v>21976</v>
      </c>
      <c r="BG15" s="34">
        <f>'BAR BB| Open rates'!BG15*0.82</f>
        <v>22796</v>
      </c>
      <c r="BH15" s="34">
        <f>'BAR BB| Open rates'!BH15*0.82</f>
        <v>21976</v>
      </c>
      <c r="BI15" s="34">
        <f>'BAR BB| Open rates'!BI15*0.82</f>
        <v>21976</v>
      </c>
      <c r="BJ15" s="34">
        <f>'BAR BB| Open rates'!BJ15*0.82</f>
        <v>22796</v>
      </c>
      <c r="BK15" s="34">
        <f>'BAR BB| Open rates'!BK15*0.82</f>
        <v>21976</v>
      </c>
      <c r="BL15" s="34">
        <f>'BAR BB| Open rates'!BL15*0.82</f>
        <v>22796</v>
      </c>
      <c r="BM15" s="34">
        <f>'BAR BB| Open rates'!BM15*0.82</f>
        <v>21976</v>
      </c>
      <c r="BN15" s="34">
        <f>'BAR BB| Open rates'!BN15*0.82</f>
        <v>22796</v>
      </c>
      <c r="BO15" s="34">
        <f>'BAR BB| Open rates'!BO15*0.82</f>
        <v>25830</v>
      </c>
      <c r="BP15" s="34">
        <f>'BAR BB| Open rates'!BP15*0.82</f>
        <v>27634</v>
      </c>
    </row>
    <row r="16" spans="1:68" s="35" customFormat="1" ht="12" customHeight="1" x14ac:dyDescent="0.2">
      <c r="A16" s="261">
        <v>2</v>
      </c>
      <c r="B16" s="34">
        <f>'BAR BB| Open rates'!B16*0.82</f>
        <v>24436</v>
      </c>
      <c r="C16" s="34">
        <f>'BAR BB| Open rates'!C16*0.82</f>
        <v>23616</v>
      </c>
      <c r="D16" s="34">
        <f>'BAR BB| Open rates'!D16*0.82</f>
        <v>24436</v>
      </c>
      <c r="E16" s="34">
        <f>'BAR BB| Open rates'!E16*0.82</f>
        <v>23616</v>
      </c>
      <c r="F16" s="34">
        <f>'BAR BB| Open rates'!F16*0.82</f>
        <v>26650</v>
      </c>
      <c r="G16" s="34">
        <f>'BAR BB| Open rates'!G16*0.82</f>
        <v>24436</v>
      </c>
      <c r="H16" s="34">
        <f>'BAR BB| Open rates'!H16*0.82</f>
        <v>28536</v>
      </c>
      <c r="I16" s="34">
        <f>'BAR BB| Open rates'!I16*0.82</f>
        <v>34194</v>
      </c>
      <c r="J16" s="34">
        <f>'BAR BB| Open rates'!J16*0.82</f>
        <v>49856</v>
      </c>
      <c r="K16" s="34">
        <f>'BAR BB| Open rates'!K16*0.82</f>
        <v>30749.999999999996</v>
      </c>
      <c r="L16" s="34">
        <f>'BAR BB| Open rates'!L16*0.82</f>
        <v>32553.999999999996</v>
      </c>
      <c r="M16" s="34">
        <f>'BAR BB| Open rates'!M16*0.82</f>
        <v>30749.999999999996</v>
      </c>
      <c r="N16" s="34">
        <f>'BAR BB| Open rates'!N16*0.82</f>
        <v>34194</v>
      </c>
      <c r="O16" s="34">
        <f>'BAR BB| Open rates'!O16*0.82</f>
        <v>35834</v>
      </c>
      <c r="P16" s="34">
        <f>'BAR BB| Open rates'!P16*0.82</f>
        <v>34194</v>
      </c>
      <c r="Q16" s="34">
        <f>'BAR BB| Open rates'!Q16*0.82</f>
        <v>35834</v>
      </c>
      <c r="R16" s="34">
        <f>'BAR BB| Open rates'!R16*0.82</f>
        <v>34194</v>
      </c>
      <c r="S16" s="34">
        <f>'BAR BB| Open rates'!S16*0.82</f>
        <v>35834</v>
      </c>
      <c r="T16" s="34">
        <f>'BAR BB| Open rates'!T16*0.82</f>
        <v>34194</v>
      </c>
      <c r="U16" s="34">
        <f>'BAR BB| Open rates'!U16*0.82</f>
        <v>35834</v>
      </c>
      <c r="V16" s="34">
        <f>'BAR BB| Open rates'!V16*0.82</f>
        <v>34194</v>
      </c>
      <c r="W16" s="34">
        <f>'BAR BB| Open rates'!W16*0.82</f>
        <v>35834</v>
      </c>
      <c r="X16" s="34">
        <f>'BAR BB| Open rates'!X16*0.82</f>
        <v>34194</v>
      </c>
      <c r="Y16" s="34">
        <f>'BAR BB| Open rates'!Y16*0.82</f>
        <v>35834</v>
      </c>
      <c r="Z16" s="34">
        <f>'BAR BB| Open rates'!Z16*0.82</f>
        <v>34194</v>
      </c>
      <c r="AA16" s="34">
        <f>'BAR BB| Open rates'!AA16*0.82</f>
        <v>35834</v>
      </c>
      <c r="AB16" s="34">
        <f>'BAR BB| Open rates'!AB16*0.82</f>
        <v>34194</v>
      </c>
      <c r="AC16" s="34">
        <f>'BAR BB| Open rates'!AC16*0.82</f>
        <v>35834</v>
      </c>
      <c r="AD16" s="34">
        <f>'BAR BB| Open rates'!AD16*0.82</f>
        <v>30749.999999999996</v>
      </c>
      <c r="AE16" s="34">
        <f>'BAR BB| Open rates'!AE16*0.82</f>
        <v>32553.999999999996</v>
      </c>
      <c r="AF16" s="34">
        <f>'BAR BB| Open rates'!AF16*0.82</f>
        <v>30749.999999999996</v>
      </c>
      <c r="AG16" s="34">
        <f>'BAR BB| Open rates'!AG16*0.82</f>
        <v>32553.999999999996</v>
      </c>
      <c r="AH16" s="34">
        <f>'BAR BB| Open rates'!AH16*0.82</f>
        <v>32553.999999999996</v>
      </c>
      <c r="AI16" s="34">
        <f>'BAR BB| Open rates'!AI16*0.82</f>
        <v>30749.999999999996</v>
      </c>
      <c r="AJ16" s="34">
        <f>'BAR BB| Open rates'!AJ16*0.82</f>
        <v>32553.999999999996</v>
      </c>
      <c r="AK16" s="34">
        <f>'BAR BB| Open rates'!AK16*0.82</f>
        <v>30749.999999999996</v>
      </c>
      <c r="AL16" s="34">
        <f>'BAR BB| Open rates'!AL16*0.82</f>
        <v>32553.999999999996</v>
      </c>
      <c r="AM16" s="34">
        <f>'BAR BB| Open rates'!AM16*0.82</f>
        <v>30749.999999999996</v>
      </c>
      <c r="AN16" s="34">
        <f>'BAR BB| Open rates'!AN16*0.82</f>
        <v>32553.999999999996</v>
      </c>
      <c r="AO16" s="34">
        <f>'BAR BB| Open rates'!AO16*0.82</f>
        <v>30749.999999999996</v>
      </c>
      <c r="AP16" s="34">
        <f>'BAR BB| Open rates'!AP16*0.82</f>
        <v>28536</v>
      </c>
      <c r="AQ16" s="34">
        <f>'BAR BB| Open rates'!AQ16*0.82</f>
        <v>26896</v>
      </c>
      <c r="AR16" s="34">
        <f>'BAR BB| Open rates'!AR16*0.82</f>
        <v>28536</v>
      </c>
      <c r="AS16" s="34">
        <f>'BAR BB| Open rates'!AS16*0.82</f>
        <v>26896</v>
      </c>
      <c r="AT16" s="34">
        <f>'BAR BB| Open rates'!AT16*0.82</f>
        <v>28536</v>
      </c>
      <c r="AU16" s="34">
        <f>'BAR BB| Open rates'!AU16*0.82</f>
        <v>26896</v>
      </c>
      <c r="AV16" s="34">
        <f>'BAR BB| Open rates'!AV16*0.82</f>
        <v>28536</v>
      </c>
      <c r="AW16" s="34">
        <f>'BAR BB| Open rates'!AW16*0.82</f>
        <v>26896</v>
      </c>
      <c r="AX16" s="34">
        <f>'BAR BB| Open rates'!AX16*0.82</f>
        <v>28536</v>
      </c>
      <c r="AY16" s="34">
        <f>'BAR BB| Open rates'!AY16*0.82</f>
        <v>29930</v>
      </c>
      <c r="AZ16" s="34">
        <f>'BAR BB| Open rates'!AZ16*0.82</f>
        <v>31733.999999999996</v>
      </c>
      <c r="BA16" s="34">
        <f>'BAR BB| Open rates'!BA16*0.82</f>
        <v>26076</v>
      </c>
      <c r="BB16" s="34">
        <f>'BAR BB| Open rates'!BB16*0.82</f>
        <v>24436</v>
      </c>
      <c r="BC16" s="34">
        <f>'BAR BB| Open rates'!BC16*0.82</f>
        <v>25256</v>
      </c>
      <c r="BD16" s="34">
        <f>'BAR BB| Open rates'!BD16*0.82</f>
        <v>24436</v>
      </c>
      <c r="BE16" s="34">
        <f>'BAR BB| Open rates'!BE16*0.82</f>
        <v>25256</v>
      </c>
      <c r="BF16" s="34">
        <f>'BAR BB| Open rates'!BF16*0.82</f>
        <v>24436</v>
      </c>
      <c r="BG16" s="34">
        <f>'BAR BB| Open rates'!BG16*0.82</f>
        <v>25256</v>
      </c>
      <c r="BH16" s="34">
        <f>'BAR BB| Open rates'!BH16*0.82</f>
        <v>24436</v>
      </c>
      <c r="BI16" s="34">
        <f>'BAR BB| Open rates'!BI16*0.82</f>
        <v>24436</v>
      </c>
      <c r="BJ16" s="34">
        <f>'BAR BB| Open rates'!BJ16*0.82</f>
        <v>25256</v>
      </c>
      <c r="BK16" s="34">
        <f>'BAR BB| Open rates'!BK16*0.82</f>
        <v>24436</v>
      </c>
      <c r="BL16" s="34">
        <f>'BAR BB| Open rates'!BL16*0.82</f>
        <v>25256</v>
      </c>
      <c r="BM16" s="34">
        <f>'BAR BB| Open rates'!BM16*0.82</f>
        <v>24436</v>
      </c>
      <c r="BN16" s="34">
        <f>'BAR BB| Open rates'!BN16*0.82</f>
        <v>25256</v>
      </c>
      <c r="BO16" s="34">
        <f>'BAR BB| Open rates'!BO16*0.82</f>
        <v>28290</v>
      </c>
      <c r="BP16" s="34">
        <f>'BAR BB| Open rates'!BP16*0.82</f>
        <v>30094</v>
      </c>
    </row>
    <row r="17" spans="1:68" s="35" customFormat="1" ht="12" customHeight="1" x14ac:dyDescent="0.2">
      <c r="A17" s="260" t="s">
        <v>178</v>
      </c>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row>
    <row r="18" spans="1:68" s="35" customFormat="1" ht="12" customHeight="1" x14ac:dyDescent="0.2">
      <c r="A18" s="261">
        <v>1</v>
      </c>
      <c r="B18" s="34">
        <f>'BAR BB| Open rates'!B18*0.82</f>
        <v>22878</v>
      </c>
      <c r="C18" s="34">
        <f>'BAR BB| Open rates'!C18*0.82</f>
        <v>22058</v>
      </c>
      <c r="D18" s="34">
        <f>'BAR BB| Open rates'!D18*0.82</f>
        <v>22878</v>
      </c>
      <c r="E18" s="34">
        <f>'BAR BB| Open rates'!E18*0.82</f>
        <v>22058</v>
      </c>
      <c r="F18" s="34">
        <f>'BAR BB| Open rates'!F18*0.82</f>
        <v>25092</v>
      </c>
      <c r="G18" s="34">
        <f>'BAR BB| Open rates'!G18*0.82</f>
        <v>22878</v>
      </c>
      <c r="H18" s="34">
        <f>'BAR BB| Open rates'!H18*0.82</f>
        <v>26896</v>
      </c>
      <c r="I18" s="34">
        <f>'BAR BB| Open rates'!I18*0.82</f>
        <v>32553.999999999996</v>
      </c>
      <c r="J18" s="34">
        <f>'BAR BB| Open rates'!J18*0.82</f>
        <v>48216</v>
      </c>
      <c r="K18" s="34">
        <f>'BAR BB| Open rates'!K18*0.82</f>
        <v>29110</v>
      </c>
      <c r="L18" s="34">
        <f>'BAR BB| Open rates'!L18*0.82</f>
        <v>30913.999999999996</v>
      </c>
      <c r="M18" s="34">
        <f>'BAR BB| Open rates'!M18*0.82</f>
        <v>29110</v>
      </c>
      <c r="N18" s="34">
        <f>'BAR BB| Open rates'!N18*0.82</f>
        <v>32553.999999999996</v>
      </c>
      <c r="O18" s="34">
        <f>'BAR BB| Open rates'!O18*0.82</f>
        <v>34194</v>
      </c>
      <c r="P18" s="34">
        <f>'BAR BB| Open rates'!P18*0.82</f>
        <v>32553.999999999996</v>
      </c>
      <c r="Q18" s="34">
        <f>'BAR BB| Open rates'!Q18*0.82</f>
        <v>34194</v>
      </c>
      <c r="R18" s="34">
        <f>'BAR BB| Open rates'!R18*0.82</f>
        <v>32553.999999999996</v>
      </c>
      <c r="S18" s="34">
        <f>'BAR BB| Open rates'!S18*0.82</f>
        <v>34194</v>
      </c>
      <c r="T18" s="34">
        <f>'BAR BB| Open rates'!T18*0.82</f>
        <v>32553.999999999996</v>
      </c>
      <c r="U18" s="34">
        <f>'BAR BB| Open rates'!U18*0.82</f>
        <v>34194</v>
      </c>
      <c r="V18" s="34">
        <f>'BAR BB| Open rates'!V18*0.82</f>
        <v>32553.999999999996</v>
      </c>
      <c r="W18" s="34">
        <f>'BAR BB| Open rates'!W18*0.82</f>
        <v>34194</v>
      </c>
      <c r="X18" s="34">
        <f>'BAR BB| Open rates'!X18*0.82</f>
        <v>32553.999999999996</v>
      </c>
      <c r="Y18" s="34">
        <f>'BAR BB| Open rates'!Y18*0.82</f>
        <v>34194</v>
      </c>
      <c r="Z18" s="34">
        <f>'BAR BB| Open rates'!Z18*0.82</f>
        <v>32553.999999999996</v>
      </c>
      <c r="AA18" s="34">
        <f>'BAR BB| Open rates'!AA18*0.82</f>
        <v>34194</v>
      </c>
      <c r="AB18" s="34">
        <f>'BAR BB| Open rates'!AB18*0.82</f>
        <v>32553.999999999996</v>
      </c>
      <c r="AC18" s="34">
        <f>'BAR BB| Open rates'!AC18*0.82</f>
        <v>34194</v>
      </c>
      <c r="AD18" s="34">
        <f>'BAR BB| Open rates'!AD18*0.82</f>
        <v>29110</v>
      </c>
      <c r="AE18" s="34">
        <f>'BAR BB| Open rates'!AE18*0.82</f>
        <v>30913.999999999996</v>
      </c>
      <c r="AF18" s="34">
        <f>'BAR BB| Open rates'!AF18*0.82</f>
        <v>29110</v>
      </c>
      <c r="AG18" s="34">
        <f>'BAR BB| Open rates'!AG18*0.82</f>
        <v>30913.999999999996</v>
      </c>
      <c r="AH18" s="34">
        <f>'BAR BB| Open rates'!AH18*0.82</f>
        <v>30913.999999999996</v>
      </c>
      <c r="AI18" s="34">
        <f>'BAR BB| Open rates'!AI18*0.82</f>
        <v>29110</v>
      </c>
      <c r="AJ18" s="34">
        <f>'BAR BB| Open rates'!AJ18*0.82</f>
        <v>30913.999999999996</v>
      </c>
      <c r="AK18" s="34">
        <f>'BAR BB| Open rates'!AK18*0.82</f>
        <v>29110</v>
      </c>
      <c r="AL18" s="34">
        <f>'BAR BB| Open rates'!AL18*0.82</f>
        <v>30913.999999999996</v>
      </c>
      <c r="AM18" s="34">
        <f>'BAR BB| Open rates'!AM18*0.82</f>
        <v>29110</v>
      </c>
      <c r="AN18" s="34">
        <f>'BAR BB| Open rates'!AN18*0.82</f>
        <v>30913.999999999996</v>
      </c>
      <c r="AO18" s="34">
        <f>'BAR BB| Open rates'!AO18*0.82</f>
        <v>29110</v>
      </c>
      <c r="AP18" s="34">
        <f>'BAR BB| Open rates'!AP18*0.82</f>
        <v>26158</v>
      </c>
      <c r="AQ18" s="34">
        <f>'BAR BB| Open rates'!AQ18*0.82</f>
        <v>24518</v>
      </c>
      <c r="AR18" s="34">
        <f>'BAR BB| Open rates'!AR18*0.82</f>
        <v>26158</v>
      </c>
      <c r="AS18" s="34">
        <f>'BAR BB| Open rates'!AS18*0.82</f>
        <v>24518</v>
      </c>
      <c r="AT18" s="34">
        <f>'BAR BB| Open rates'!AT18*0.82</f>
        <v>26158</v>
      </c>
      <c r="AU18" s="34">
        <f>'BAR BB| Open rates'!AU18*0.82</f>
        <v>24518</v>
      </c>
      <c r="AV18" s="34">
        <f>'BAR BB| Open rates'!AV18*0.82</f>
        <v>26158</v>
      </c>
      <c r="AW18" s="34">
        <f>'BAR BB| Open rates'!AW18*0.82</f>
        <v>24518</v>
      </c>
      <c r="AX18" s="34">
        <f>'BAR BB| Open rates'!AX18*0.82</f>
        <v>26158</v>
      </c>
      <c r="AY18" s="34">
        <f>'BAR BB| Open rates'!AY18*0.82</f>
        <v>27552</v>
      </c>
      <c r="AZ18" s="34">
        <f>'BAR BB| Open rates'!AZ18*0.82</f>
        <v>29356</v>
      </c>
      <c r="BA18" s="34">
        <f>'BAR BB| Open rates'!BA18*0.82</f>
        <v>23698</v>
      </c>
      <c r="BB18" s="34">
        <f>'BAR BB| Open rates'!BB18*0.82</f>
        <v>22058</v>
      </c>
      <c r="BC18" s="34">
        <f>'BAR BB| Open rates'!BC18*0.82</f>
        <v>22878</v>
      </c>
      <c r="BD18" s="34">
        <f>'BAR BB| Open rates'!BD18*0.82</f>
        <v>22058</v>
      </c>
      <c r="BE18" s="34">
        <f>'BAR BB| Open rates'!BE18*0.82</f>
        <v>22878</v>
      </c>
      <c r="BF18" s="34">
        <f>'BAR BB| Open rates'!BF18*0.82</f>
        <v>22058</v>
      </c>
      <c r="BG18" s="34">
        <f>'BAR BB| Open rates'!BG18*0.82</f>
        <v>22878</v>
      </c>
      <c r="BH18" s="34">
        <f>'BAR BB| Open rates'!BH18*0.82</f>
        <v>22058</v>
      </c>
      <c r="BI18" s="34">
        <f>'BAR BB| Open rates'!BI18*0.82</f>
        <v>22058</v>
      </c>
      <c r="BJ18" s="34">
        <f>'BAR BB| Open rates'!BJ18*0.82</f>
        <v>22878</v>
      </c>
      <c r="BK18" s="34">
        <f>'BAR BB| Open rates'!BK18*0.82</f>
        <v>22058</v>
      </c>
      <c r="BL18" s="34">
        <f>'BAR BB| Open rates'!BL18*0.82</f>
        <v>22878</v>
      </c>
      <c r="BM18" s="34">
        <f>'BAR BB| Open rates'!BM18*0.82</f>
        <v>22058</v>
      </c>
      <c r="BN18" s="34">
        <f>'BAR BB| Open rates'!BN18*0.82</f>
        <v>22878</v>
      </c>
      <c r="BO18" s="34">
        <f>'BAR BB| Open rates'!BO18*0.82</f>
        <v>25912</v>
      </c>
      <c r="BP18" s="34">
        <f>'BAR BB| Open rates'!BP18*0.82</f>
        <v>27716</v>
      </c>
    </row>
    <row r="19" spans="1:68" s="35" customFormat="1" ht="12" customHeight="1" x14ac:dyDescent="0.2">
      <c r="A19" s="261">
        <v>2</v>
      </c>
      <c r="B19" s="34">
        <f>'BAR BB| Open rates'!B19*0.82</f>
        <v>25338</v>
      </c>
      <c r="C19" s="34">
        <f>'BAR BB| Open rates'!C19*0.82</f>
        <v>24518</v>
      </c>
      <c r="D19" s="34">
        <f>'BAR BB| Open rates'!D19*0.82</f>
        <v>25338</v>
      </c>
      <c r="E19" s="34">
        <f>'BAR BB| Open rates'!E19*0.82</f>
        <v>24518</v>
      </c>
      <c r="F19" s="34">
        <f>'BAR BB| Open rates'!F19*0.82</f>
        <v>27552</v>
      </c>
      <c r="G19" s="34">
        <f>'BAR BB| Open rates'!G19*0.82</f>
        <v>25338</v>
      </c>
      <c r="H19" s="34">
        <f>'BAR BB| Open rates'!H19*0.82</f>
        <v>29356</v>
      </c>
      <c r="I19" s="34">
        <f>'BAR BB| Open rates'!I19*0.82</f>
        <v>35014</v>
      </c>
      <c r="J19" s="34">
        <f>'BAR BB| Open rates'!J19*0.82</f>
        <v>50676</v>
      </c>
      <c r="K19" s="34">
        <f>'BAR BB| Open rates'!K19*0.82</f>
        <v>31569.999999999996</v>
      </c>
      <c r="L19" s="34">
        <f>'BAR BB| Open rates'!L19*0.82</f>
        <v>33374</v>
      </c>
      <c r="M19" s="34">
        <f>'BAR BB| Open rates'!M19*0.82</f>
        <v>31569.999999999996</v>
      </c>
      <c r="N19" s="34">
        <f>'BAR BB| Open rates'!N19*0.82</f>
        <v>35014</v>
      </c>
      <c r="O19" s="34">
        <f>'BAR BB| Open rates'!O19*0.82</f>
        <v>36654</v>
      </c>
      <c r="P19" s="34">
        <f>'BAR BB| Open rates'!P19*0.82</f>
        <v>35014</v>
      </c>
      <c r="Q19" s="34">
        <f>'BAR BB| Open rates'!Q19*0.82</f>
        <v>36654</v>
      </c>
      <c r="R19" s="34">
        <f>'BAR BB| Open rates'!R19*0.82</f>
        <v>35014</v>
      </c>
      <c r="S19" s="34">
        <f>'BAR BB| Open rates'!S19*0.82</f>
        <v>36654</v>
      </c>
      <c r="T19" s="34">
        <f>'BAR BB| Open rates'!T19*0.82</f>
        <v>35014</v>
      </c>
      <c r="U19" s="34">
        <f>'BAR BB| Open rates'!U19*0.82</f>
        <v>36654</v>
      </c>
      <c r="V19" s="34">
        <f>'BAR BB| Open rates'!V19*0.82</f>
        <v>35014</v>
      </c>
      <c r="W19" s="34">
        <f>'BAR BB| Open rates'!W19*0.82</f>
        <v>36654</v>
      </c>
      <c r="X19" s="34">
        <f>'BAR BB| Open rates'!X19*0.82</f>
        <v>35014</v>
      </c>
      <c r="Y19" s="34">
        <f>'BAR BB| Open rates'!Y19*0.82</f>
        <v>36654</v>
      </c>
      <c r="Z19" s="34">
        <f>'BAR BB| Open rates'!Z19*0.82</f>
        <v>35014</v>
      </c>
      <c r="AA19" s="34">
        <f>'BAR BB| Open rates'!AA19*0.82</f>
        <v>36654</v>
      </c>
      <c r="AB19" s="34">
        <f>'BAR BB| Open rates'!AB19*0.82</f>
        <v>35014</v>
      </c>
      <c r="AC19" s="34">
        <f>'BAR BB| Open rates'!AC19*0.82</f>
        <v>36654</v>
      </c>
      <c r="AD19" s="34">
        <f>'BAR BB| Open rates'!AD19*0.82</f>
        <v>31569.999999999996</v>
      </c>
      <c r="AE19" s="34">
        <f>'BAR BB| Open rates'!AE19*0.82</f>
        <v>33374</v>
      </c>
      <c r="AF19" s="34">
        <f>'BAR BB| Open rates'!AF19*0.82</f>
        <v>31569.999999999996</v>
      </c>
      <c r="AG19" s="34">
        <f>'BAR BB| Open rates'!AG19*0.82</f>
        <v>33374</v>
      </c>
      <c r="AH19" s="34">
        <f>'BAR BB| Open rates'!AH19*0.82</f>
        <v>33374</v>
      </c>
      <c r="AI19" s="34">
        <f>'BAR BB| Open rates'!AI19*0.82</f>
        <v>31569.999999999996</v>
      </c>
      <c r="AJ19" s="34">
        <f>'BAR BB| Open rates'!AJ19*0.82</f>
        <v>33374</v>
      </c>
      <c r="AK19" s="34">
        <f>'BAR BB| Open rates'!AK19*0.82</f>
        <v>31569.999999999996</v>
      </c>
      <c r="AL19" s="34">
        <f>'BAR BB| Open rates'!AL19*0.82</f>
        <v>33374</v>
      </c>
      <c r="AM19" s="34">
        <f>'BAR BB| Open rates'!AM19*0.82</f>
        <v>31569.999999999996</v>
      </c>
      <c r="AN19" s="34">
        <f>'BAR BB| Open rates'!AN19*0.82</f>
        <v>33374</v>
      </c>
      <c r="AO19" s="34">
        <f>'BAR BB| Open rates'!AO19*0.82</f>
        <v>31569.999999999996</v>
      </c>
      <c r="AP19" s="34">
        <f>'BAR BB| Open rates'!AP19*0.82</f>
        <v>28618</v>
      </c>
      <c r="AQ19" s="34">
        <f>'BAR BB| Open rates'!AQ19*0.82</f>
        <v>26978</v>
      </c>
      <c r="AR19" s="34">
        <f>'BAR BB| Open rates'!AR19*0.82</f>
        <v>28618</v>
      </c>
      <c r="AS19" s="34">
        <f>'BAR BB| Open rates'!AS19*0.82</f>
        <v>26978</v>
      </c>
      <c r="AT19" s="34">
        <f>'BAR BB| Open rates'!AT19*0.82</f>
        <v>28618</v>
      </c>
      <c r="AU19" s="34">
        <f>'BAR BB| Open rates'!AU19*0.82</f>
        <v>26978</v>
      </c>
      <c r="AV19" s="34">
        <f>'BAR BB| Open rates'!AV19*0.82</f>
        <v>28618</v>
      </c>
      <c r="AW19" s="34">
        <f>'BAR BB| Open rates'!AW19*0.82</f>
        <v>26978</v>
      </c>
      <c r="AX19" s="34">
        <f>'BAR BB| Open rates'!AX19*0.82</f>
        <v>28618</v>
      </c>
      <c r="AY19" s="34">
        <f>'BAR BB| Open rates'!AY19*0.82</f>
        <v>30012</v>
      </c>
      <c r="AZ19" s="34">
        <f>'BAR BB| Open rates'!AZ19*0.82</f>
        <v>31815.999999999996</v>
      </c>
      <c r="BA19" s="34">
        <f>'BAR BB| Open rates'!BA19*0.82</f>
        <v>26158</v>
      </c>
      <c r="BB19" s="34">
        <f>'BAR BB| Open rates'!BB19*0.82</f>
        <v>24518</v>
      </c>
      <c r="BC19" s="34">
        <f>'BAR BB| Open rates'!BC19*0.82</f>
        <v>25338</v>
      </c>
      <c r="BD19" s="34">
        <f>'BAR BB| Open rates'!BD19*0.82</f>
        <v>24518</v>
      </c>
      <c r="BE19" s="34">
        <f>'BAR BB| Open rates'!BE19*0.82</f>
        <v>25338</v>
      </c>
      <c r="BF19" s="34">
        <f>'BAR BB| Open rates'!BF19*0.82</f>
        <v>24518</v>
      </c>
      <c r="BG19" s="34">
        <f>'BAR BB| Open rates'!BG19*0.82</f>
        <v>25338</v>
      </c>
      <c r="BH19" s="34">
        <f>'BAR BB| Open rates'!BH19*0.82</f>
        <v>24518</v>
      </c>
      <c r="BI19" s="34">
        <f>'BAR BB| Open rates'!BI19*0.82</f>
        <v>24518</v>
      </c>
      <c r="BJ19" s="34">
        <f>'BAR BB| Open rates'!BJ19*0.82</f>
        <v>25338</v>
      </c>
      <c r="BK19" s="34">
        <f>'BAR BB| Open rates'!BK19*0.82</f>
        <v>24518</v>
      </c>
      <c r="BL19" s="34">
        <f>'BAR BB| Open rates'!BL19*0.82</f>
        <v>25338</v>
      </c>
      <c r="BM19" s="34">
        <f>'BAR BB| Open rates'!BM19*0.82</f>
        <v>24518</v>
      </c>
      <c r="BN19" s="34">
        <f>'BAR BB| Open rates'!BN19*0.82</f>
        <v>25338</v>
      </c>
      <c r="BO19" s="34">
        <f>'BAR BB| Open rates'!BO19*0.82</f>
        <v>28372</v>
      </c>
      <c r="BP19" s="34">
        <f>'BAR BB| Open rates'!BP19*0.82</f>
        <v>30176</v>
      </c>
    </row>
    <row r="20" spans="1:68" s="35" customFormat="1" ht="12" customHeight="1" x14ac:dyDescent="0.2">
      <c r="A20" s="260" t="s">
        <v>179</v>
      </c>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row>
    <row r="21" spans="1:68" s="35" customFormat="1" ht="12" customHeight="1" x14ac:dyDescent="0.2">
      <c r="A21" s="261">
        <v>1</v>
      </c>
      <c r="B21" s="34">
        <f>'BAR BB| Open rates'!B21*0.82</f>
        <v>23288</v>
      </c>
      <c r="C21" s="34">
        <f>'BAR BB| Open rates'!C21*0.82</f>
        <v>22468</v>
      </c>
      <c r="D21" s="34">
        <f>'BAR BB| Open rates'!D21*0.82</f>
        <v>23288</v>
      </c>
      <c r="E21" s="34">
        <f>'BAR BB| Open rates'!E21*0.82</f>
        <v>22468</v>
      </c>
      <c r="F21" s="34">
        <f>'BAR BB| Open rates'!F21*0.82</f>
        <v>25502</v>
      </c>
      <c r="G21" s="34">
        <f>'BAR BB| Open rates'!G21*0.82</f>
        <v>23288</v>
      </c>
      <c r="H21" s="34">
        <f>'BAR BB| Open rates'!H21*0.82</f>
        <v>27716</v>
      </c>
      <c r="I21" s="34">
        <f>'BAR BB| Open rates'!I21*0.82</f>
        <v>33374</v>
      </c>
      <c r="J21" s="34">
        <f>'BAR BB| Open rates'!J21*0.82</f>
        <v>49036</v>
      </c>
      <c r="K21" s="34">
        <f>'BAR BB| Open rates'!K21*0.82</f>
        <v>29930</v>
      </c>
      <c r="L21" s="34">
        <f>'BAR BB| Open rates'!L21*0.82</f>
        <v>31733.999999999996</v>
      </c>
      <c r="M21" s="34">
        <f>'BAR BB| Open rates'!M21*0.82</f>
        <v>29930</v>
      </c>
      <c r="N21" s="34">
        <f>'BAR BB| Open rates'!N21*0.82</f>
        <v>33374</v>
      </c>
      <c r="O21" s="34">
        <f>'BAR BB| Open rates'!O21*0.82</f>
        <v>35014</v>
      </c>
      <c r="P21" s="34">
        <f>'BAR BB| Open rates'!P21*0.82</f>
        <v>33374</v>
      </c>
      <c r="Q21" s="34">
        <f>'BAR BB| Open rates'!Q21*0.82</f>
        <v>35014</v>
      </c>
      <c r="R21" s="34">
        <f>'BAR BB| Open rates'!R21*0.82</f>
        <v>33374</v>
      </c>
      <c r="S21" s="34">
        <f>'BAR BB| Open rates'!S21*0.82</f>
        <v>35014</v>
      </c>
      <c r="T21" s="34">
        <f>'BAR BB| Open rates'!T21*0.82</f>
        <v>33374</v>
      </c>
      <c r="U21" s="34">
        <f>'BAR BB| Open rates'!U21*0.82</f>
        <v>35014</v>
      </c>
      <c r="V21" s="34">
        <f>'BAR BB| Open rates'!V21*0.82</f>
        <v>33374</v>
      </c>
      <c r="W21" s="34">
        <f>'BAR BB| Open rates'!W21*0.82</f>
        <v>35014</v>
      </c>
      <c r="X21" s="34">
        <f>'BAR BB| Open rates'!X21*0.82</f>
        <v>33374</v>
      </c>
      <c r="Y21" s="34">
        <f>'BAR BB| Open rates'!Y21*0.82</f>
        <v>35014</v>
      </c>
      <c r="Z21" s="34">
        <f>'BAR BB| Open rates'!Z21*0.82</f>
        <v>33374</v>
      </c>
      <c r="AA21" s="34">
        <f>'BAR BB| Open rates'!AA21*0.82</f>
        <v>35014</v>
      </c>
      <c r="AB21" s="34">
        <f>'BAR BB| Open rates'!AB21*0.82</f>
        <v>33374</v>
      </c>
      <c r="AC21" s="34">
        <f>'BAR BB| Open rates'!AC21*0.82</f>
        <v>35014</v>
      </c>
      <c r="AD21" s="34">
        <f>'BAR BB| Open rates'!AD21*0.82</f>
        <v>29930</v>
      </c>
      <c r="AE21" s="34">
        <f>'BAR BB| Open rates'!AE21*0.82</f>
        <v>31733.999999999996</v>
      </c>
      <c r="AF21" s="34">
        <f>'BAR BB| Open rates'!AF21*0.82</f>
        <v>29930</v>
      </c>
      <c r="AG21" s="34">
        <f>'BAR BB| Open rates'!AG21*0.82</f>
        <v>31733.999999999996</v>
      </c>
      <c r="AH21" s="34">
        <f>'BAR BB| Open rates'!AH21*0.82</f>
        <v>31733.999999999996</v>
      </c>
      <c r="AI21" s="34">
        <f>'BAR BB| Open rates'!AI21*0.82</f>
        <v>29930</v>
      </c>
      <c r="AJ21" s="34">
        <f>'BAR BB| Open rates'!AJ21*0.82</f>
        <v>31733.999999999996</v>
      </c>
      <c r="AK21" s="34">
        <f>'BAR BB| Open rates'!AK21*0.82</f>
        <v>29930</v>
      </c>
      <c r="AL21" s="34">
        <f>'BAR BB| Open rates'!AL21*0.82</f>
        <v>31733.999999999996</v>
      </c>
      <c r="AM21" s="34">
        <f>'BAR BB| Open rates'!AM21*0.82</f>
        <v>29930</v>
      </c>
      <c r="AN21" s="34">
        <f>'BAR BB| Open rates'!AN21*0.82</f>
        <v>31733.999999999996</v>
      </c>
      <c r="AO21" s="34">
        <f>'BAR BB| Open rates'!AO21*0.82</f>
        <v>29930</v>
      </c>
      <c r="AP21" s="34">
        <f>'BAR BB| Open rates'!AP21*0.82</f>
        <v>26568</v>
      </c>
      <c r="AQ21" s="34">
        <f>'BAR BB| Open rates'!AQ21*0.82</f>
        <v>24928</v>
      </c>
      <c r="AR21" s="34">
        <f>'BAR BB| Open rates'!AR21*0.82</f>
        <v>26568</v>
      </c>
      <c r="AS21" s="34">
        <f>'BAR BB| Open rates'!AS21*0.82</f>
        <v>24928</v>
      </c>
      <c r="AT21" s="34">
        <f>'BAR BB| Open rates'!AT21*0.82</f>
        <v>26568</v>
      </c>
      <c r="AU21" s="34">
        <f>'BAR BB| Open rates'!AU21*0.82</f>
        <v>24928</v>
      </c>
      <c r="AV21" s="34">
        <f>'BAR BB| Open rates'!AV21*0.82</f>
        <v>26568</v>
      </c>
      <c r="AW21" s="34">
        <f>'BAR BB| Open rates'!AW21*0.82</f>
        <v>24928</v>
      </c>
      <c r="AX21" s="34">
        <f>'BAR BB| Open rates'!AX21*0.82</f>
        <v>26568</v>
      </c>
      <c r="AY21" s="34">
        <f>'BAR BB| Open rates'!AY21*0.82</f>
        <v>27962</v>
      </c>
      <c r="AZ21" s="34">
        <f>'BAR BB| Open rates'!AZ21*0.82</f>
        <v>29766</v>
      </c>
      <c r="BA21" s="34">
        <f>'BAR BB| Open rates'!BA21*0.82</f>
        <v>24108</v>
      </c>
      <c r="BB21" s="34">
        <f>'BAR BB| Open rates'!BB21*0.82</f>
        <v>22468</v>
      </c>
      <c r="BC21" s="34">
        <f>'BAR BB| Open rates'!BC21*0.82</f>
        <v>23288</v>
      </c>
      <c r="BD21" s="34">
        <f>'BAR BB| Open rates'!BD21*0.82</f>
        <v>22468</v>
      </c>
      <c r="BE21" s="34">
        <f>'BAR BB| Open rates'!BE21*0.82</f>
        <v>23288</v>
      </c>
      <c r="BF21" s="34">
        <f>'BAR BB| Open rates'!BF21*0.82</f>
        <v>22468</v>
      </c>
      <c r="BG21" s="34">
        <f>'BAR BB| Open rates'!BG21*0.82</f>
        <v>23288</v>
      </c>
      <c r="BH21" s="34">
        <f>'BAR BB| Open rates'!BH21*0.82</f>
        <v>22468</v>
      </c>
      <c r="BI21" s="34">
        <f>'BAR BB| Open rates'!BI21*0.82</f>
        <v>22468</v>
      </c>
      <c r="BJ21" s="34">
        <f>'BAR BB| Open rates'!BJ21*0.82</f>
        <v>23288</v>
      </c>
      <c r="BK21" s="34">
        <f>'BAR BB| Open rates'!BK21*0.82</f>
        <v>22468</v>
      </c>
      <c r="BL21" s="34">
        <f>'BAR BB| Open rates'!BL21*0.82</f>
        <v>23288</v>
      </c>
      <c r="BM21" s="34">
        <f>'BAR BB| Open rates'!BM21*0.82</f>
        <v>22468</v>
      </c>
      <c r="BN21" s="34">
        <f>'BAR BB| Open rates'!BN21*0.82</f>
        <v>23288</v>
      </c>
      <c r="BO21" s="34">
        <f>'BAR BB| Open rates'!BO21*0.82</f>
        <v>26322</v>
      </c>
      <c r="BP21" s="34">
        <f>'BAR BB| Open rates'!BP21*0.82</f>
        <v>28126</v>
      </c>
    </row>
    <row r="22" spans="1:68" s="35" customFormat="1" ht="12" customHeight="1" x14ac:dyDescent="0.2">
      <c r="A22" s="261">
        <v>2</v>
      </c>
      <c r="B22" s="34">
        <f>'BAR BB| Open rates'!B22*0.82</f>
        <v>25748</v>
      </c>
      <c r="C22" s="34">
        <f>'BAR BB| Open rates'!C22*0.82</f>
        <v>24928</v>
      </c>
      <c r="D22" s="34">
        <f>'BAR BB| Open rates'!D22*0.82</f>
        <v>25748</v>
      </c>
      <c r="E22" s="34">
        <f>'BAR BB| Open rates'!E22*0.82</f>
        <v>24928</v>
      </c>
      <c r="F22" s="34">
        <f>'BAR BB| Open rates'!F22*0.82</f>
        <v>27962</v>
      </c>
      <c r="G22" s="34">
        <f>'BAR BB| Open rates'!G22*0.82</f>
        <v>25748</v>
      </c>
      <c r="H22" s="34">
        <f>'BAR BB| Open rates'!H22*0.82</f>
        <v>30176</v>
      </c>
      <c r="I22" s="34">
        <f>'BAR BB| Open rates'!I22*0.82</f>
        <v>35834</v>
      </c>
      <c r="J22" s="34">
        <f>'BAR BB| Open rates'!J22*0.82</f>
        <v>51496</v>
      </c>
      <c r="K22" s="34">
        <f>'BAR BB| Open rates'!K22*0.82</f>
        <v>32389.999999999996</v>
      </c>
      <c r="L22" s="34">
        <f>'BAR BB| Open rates'!L22*0.82</f>
        <v>34194</v>
      </c>
      <c r="M22" s="34">
        <f>'BAR BB| Open rates'!M22*0.82</f>
        <v>32389.999999999996</v>
      </c>
      <c r="N22" s="34">
        <f>'BAR BB| Open rates'!N22*0.82</f>
        <v>35834</v>
      </c>
      <c r="O22" s="34">
        <f>'BAR BB| Open rates'!O22*0.82</f>
        <v>37474</v>
      </c>
      <c r="P22" s="34">
        <f>'BAR BB| Open rates'!P22*0.82</f>
        <v>35834</v>
      </c>
      <c r="Q22" s="34">
        <f>'BAR BB| Open rates'!Q22*0.82</f>
        <v>37474</v>
      </c>
      <c r="R22" s="34">
        <f>'BAR BB| Open rates'!R22*0.82</f>
        <v>35834</v>
      </c>
      <c r="S22" s="34">
        <f>'BAR BB| Open rates'!S22*0.82</f>
        <v>37474</v>
      </c>
      <c r="T22" s="34">
        <f>'BAR BB| Open rates'!T22*0.82</f>
        <v>35834</v>
      </c>
      <c r="U22" s="34">
        <f>'BAR BB| Open rates'!U22*0.82</f>
        <v>37474</v>
      </c>
      <c r="V22" s="34">
        <f>'BAR BB| Open rates'!V22*0.82</f>
        <v>35834</v>
      </c>
      <c r="W22" s="34">
        <f>'BAR BB| Open rates'!W22*0.82</f>
        <v>37474</v>
      </c>
      <c r="X22" s="34">
        <f>'BAR BB| Open rates'!X22*0.82</f>
        <v>35834</v>
      </c>
      <c r="Y22" s="34">
        <f>'BAR BB| Open rates'!Y22*0.82</f>
        <v>37474</v>
      </c>
      <c r="Z22" s="34">
        <f>'BAR BB| Open rates'!Z22*0.82</f>
        <v>35834</v>
      </c>
      <c r="AA22" s="34">
        <f>'BAR BB| Open rates'!AA22*0.82</f>
        <v>37474</v>
      </c>
      <c r="AB22" s="34">
        <f>'BAR BB| Open rates'!AB22*0.82</f>
        <v>35834</v>
      </c>
      <c r="AC22" s="34">
        <f>'BAR BB| Open rates'!AC22*0.82</f>
        <v>37474</v>
      </c>
      <c r="AD22" s="34">
        <f>'BAR BB| Open rates'!AD22*0.82</f>
        <v>32389.999999999996</v>
      </c>
      <c r="AE22" s="34">
        <f>'BAR BB| Open rates'!AE22*0.82</f>
        <v>34194</v>
      </c>
      <c r="AF22" s="34">
        <f>'BAR BB| Open rates'!AF22*0.82</f>
        <v>32389.999999999996</v>
      </c>
      <c r="AG22" s="34">
        <f>'BAR BB| Open rates'!AG22*0.82</f>
        <v>34194</v>
      </c>
      <c r="AH22" s="34">
        <f>'BAR BB| Open rates'!AH22*0.82</f>
        <v>34194</v>
      </c>
      <c r="AI22" s="34">
        <f>'BAR BB| Open rates'!AI22*0.82</f>
        <v>32389.999999999996</v>
      </c>
      <c r="AJ22" s="34">
        <f>'BAR BB| Open rates'!AJ22*0.82</f>
        <v>34194</v>
      </c>
      <c r="AK22" s="34">
        <f>'BAR BB| Open rates'!AK22*0.82</f>
        <v>32389.999999999996</v>
      </c>
      <c r="AL22" s="34">
        <f>'BAR BB| Open rates'!AL22*0.82</f>
        <v>34194</v>
      </c>
      <c r="AM22" s="34">
        <f>'BAR BB| Open rates'!AM22*0.82</f>
        <v>32389.999999999996</v>
      </c>
      <c r="AN22" s="34">
        <f>'BAR BB| Open rates'!AN22*0.82</f>
        <v>34194</v>
      </c>
      <c r="AO22" s="34">
        <f>'BAR BB| Open rates'!AO22*0.82</f>
        <v>32389.999999999996</v>
      </c>
      <c r="AP22" s="34">
        <f>'BAR BB| Open rates'!AP22*0.82</f>
        <v>29028</v>
      </c>
      <c r="AQ22" s="34">
        <f>'BAR BB| Open rates'!AQ22*0.82</f>
        <v>27388</v>
      </c>
      <c r="AR22" s="34">
        <f>'BAR BB| Open rates'!AR22*0.82</f>
        <v>29028</v>
      </c>
      <c r="AS22" s="34">
        <f>'BAR BB| Open rates'!AS22*0.82</f>
        <v>27388</v>
      </c>
      <c r="AT22" s="34">
        <f>'BAR BB| Open rates'!AT22*0.82</f>
        <v>29028</v>
      </c>
      <c r="AU22" s="34">
        <f>'BAR BB| Open rates'!AU22*0.82</f>
        <v>27388</v>
      </c>
      <c r="AV22" s="34">
        <f>'BAR BB| Open rates'!AV22*0.82</f>
        <v>29028</v>
      </c>
      <c r="AW22" s="34">
        <f>'BAR BB| Open rates'!AW22*0.82</f>
        <v>27388</v>
      </c>
      <c r="AX22" s="34">
        <f>'BAR BB| Open rates'!AX22*0.82</f>
        <v>29028</v>
      </c>
      <c r="AY22" s="34">
        <f>'BAR BB| Open rates'!AY22*0.82</f>
        <v>30422</v>
      </c>
      <c r="AZ22" s="34">
        <f>'BAR BB| Open rates'!AZ22*0.82</f>
        <v>32225.999999999996</v>
      </c>
      <c r="BA22" s="34">
        <f>'BAR BB| Open rates'!BA22*0.82</f>
        <v>26568</v>
      </c>
      <c r="BB22" s="34">
        <f>'BAR BB| Open rates'!BB22*0.82</f>
        <v>24928</v>
      </c>
      <c r="BC22" s="34">
        <f>'BAR BB| Open rates'!BC22*0.82</f>
        <v>25748</v>
      </c>
      <c r="BD22" s="34">
        <f>'BAR BB| Open rates'!BD22*0.82</f>
        <v>24928</v>
      </c>
      <c r="BE22" s="34">
        <f>'BAR BB| Open rates'!BE22*0.82</f>
        <v>25748</v>
      </c>
      <c r="BF22" s="34">
        <f>'BAR BB| Open rates'!BF22*0.82</f>
        <v>24928</v>
      </c>
      <c r="BG22" s="34">
        <f>'BAR BB| Open rates'!BG22*0.82</f>
        <v>25748</v>
      </c>
      <c r="BH22" s="34">
        <f>'BAR BB| Open rates'!BH22*0.82</f>
        <v>24928</v>
      </c>
      <c r="BI22" s="34">
        <f>'BAR BB| Open rates'!BI22*0.82</f>
        <v>24928</v>
      </c>
      <c r="BJ22" s="34">
        <f>'BAR BB| Open rates'!BJ22*0.82</f>
        <v>25748</v>
      </c>
      <c r="BK22" s="34">
        <f>'BAR BB| Open rates'!BK22*0.82</f>
        <v>24928</v>
      </c>
      <c r="BL22" s="34">
        <f>'BAR BB| Open rates'!BL22*0.82</f>
        <v>25748</v>
      </c>
      <c r="BM22" s="34">
        <f>'BAR BB| Open rates'!BM22*0.82</f>
        <v>24928</v>
      </c>
      <c r="BN22" s="34">
        <f>'BAR BB| Open rates'!BN22*0.82</f>
        <v>25748</v>
      </c>
      <c r="BO22" s="34">
        <f>'BAR BB| Open rates'!BO22*0.82</f>
        <v>28782</v>
      </c>
      <c r="BP22" s="34">
        <f>'BAR BB| Open rates'!BP22*0.82</f>
        <v>30585.999999999996</v>
      </c>
    </row>
    <row r="23" spans="1:68" s="35" customFormat="1" ht="12" customHeight="1" x14ac:dyDescent="0.2">
      <c r="A23" s="260" t="s">
        <v>180</v>
      </c>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row>
    <row r="24" spans="1:68" s="35" customFormat="1" ht="12" customHeight="1" x14ac:dyDescent="0.2">
      <c r="A24" s="261">
        <v>1</v>
      </c>
      <c r="B24" s="34">
        <f>'BAR BB| Open rates'!B24*0.82</f>
        <v>30176</v>
      </c>
      <c r="C24" s="34">
        <f>'BAR BB| Open rates'!C24*0.82</f>
        <v>29356</v>
      </c>
      <c r="D24" s="34">
        <f>'BAR BB| Open rates'!D24*0.82</f>
        <v>30176</v>
      </c>
      <c r="E24" s="34">
        <f>'BAR BB| Open rates'!E24*0.82</f>
        <v>29356</v>
      </c>
      <c r="F24" s="34">
        <f>'BAR BB| Open rates'!F24*0.82</f>
        <v>32389.999999999996</v>
      </c>
      <c r="G24" s="34">
        <f>'BAR BB| Open rates'!G24*0.82</f>
        <v>30176</v>
      </c>
      <c r="H24" s="34">
        <f>'BAR BB| Open rates'!H24*0.82</f>
        <v>36736</v>
      </c>
      <c r="I24" s="34">
        <f>'BAR BB| Open rates'!I24*0.82</f>
        <v>42394</v>
      </c>
      <c r="J24" s="34">
        <f>'BAR BB| Open rates'!J24*0.82</f>
        <v>58056</v>
      </c>
      <c r="K24" s="34">
        <f>'BAR BB| Open rates'!K24*0.82</f>
        <v>38950</v>
      </c>
      <c r="L24" s="34">
        <f>'BAR BB| Open rates'!L24*0.82</f>
        <v>40754</v>
      </c>
      <c r="M24" s="34">
        <f>'BAR BB| Open rates'!M24*0.82</f>
        <v>38950</v>
      </c>
      <c r="N24" s="34">
        <f>'BAR BB| Open rates'!N24*0.82</f>
        <v>42394</v>
      </c>
      <c r="O24" s="34">
        <f>'BAR BB| Open rates'!O24*0.82</f>
        <v>44034</v>
      </c>
      <c r="P24" s="34">
        <f>'BAR BB| Open rates'!P24*0.82</f>
        <v>42394</v>
      </c>
      <c r="Q24" s="34">
        <f>'BAR BB| Open rates'!Q24*0.82</f>
        <v>44034</v>
      </c>
      <c r="R24" s="34">
        <f>'BAR BB| Open rates'!R24*0.82</f>
        <v>42394</v>
      </c>
      <c r="S24" s="34">
        <f>'BAR BB| Open rates'!S24*0.82</f>
        <v>44034</v>
      </c>
      <c r="T24" s="34">
        <f>'BAR BB| Open rates'!T24*0.82</f>
        <v>42394</v>
      </c>
      <c r="U24" s="34">
        <f>'BAR BB| Open rates'!U24*0.82</f>
        <v>44034</v>
      </c>
      <c r="V24" s="34">
        <f>'BAR BB| Open rates'!V24*0.82</f>
        <v>42394</v>
      </c>
      <c r="W24" s="34">
        <f>'BAR BB| Open rates'!W24*0.82</f>
        <v>44034</v>
      </c>
      <c r="X24" s="34">
        <f>'BAR BB| Open rates'!X24*0.82</f>
        <v>42394</v>
      </c>
      <c r="Y24" s="34">
        <f>'BAR BB| Open rates'!Y24*0.82</f>
        <v>44034</v>
      </c>
      <c r="Z24" s="34">
        <f>'BAR BB| Open rates'!Z24*0.82</f>
        <v>42394</v>
      </c>
      <c r="AA24" s="34">
        <f>'BAR BB| Open rates'!AA24*0.82</f>
        <v>44034</v>
      </c>
      <c r="AB24" s="34">
        <f>'BAR BB| Open rates'!AB24*0.82</f>
        <v>42394</v>
      </c>
      <c r="AC24" s="34">
        <f>'BAR BB| Open rates'!AC24*0.82</f>
        <v>44034</v>
      </c>
      <c r="AD24" s="34">
        <f>'BAR BB| Open rates'!AD24*0.82</f>
        <v>38950</v>
      </c>
      <c r="AE24" s="34">
        <f>'BAR BB| Open rates'!AE24*0.82</f>
        <v>40754</v>
      </c>
      <c r="AF24" s="34">
        <f>'BAR BB| Open rates'!AF24*0.82</f>
        <v>38950</v>
      </c>
      <c r="AG24" s="34">
        <f>'BAR BB| Open rates'!AG24*0.82</f>
        <v>35834</v>
      </c>
      <c r="AH24" s="34">
        <f>'BAR BB| Open rates'!AH24*0.82</f>
        <v>35834</v>
      </c>
      <c r="AI24" s="34">
        <f>'BAR BB| Open rates'!AI24*0.82</f>
        <v>34030</v>
      </c>
      <c r="AJ24" s="34">
        <f>'BAR BB| Open rates'!AJ24*0.82</f>
        <v>35834</v>
      </c>
      <c r="AK24" s="34">
        <f>'BAR BB| Open rates'!AK24*0.82</f>
        <v>34030</v>
      </c>
      <c r="AL24" s="34">
        <f>'BAR BB| Open rates'!AL24*0.82</f>
        <v>35834</v>
      </c>
      <c r="AM24" s="34">
        <f>'BAR BB| Open rates'!AM24*0.82</f>
        <v>34030</v>
      </c>
      <c r="AN24" s="34">
        <f>'BAR BB| Open rates'!AN24*0.82</f>
        <v>35834</v>
      </c>
      <c r="AO24" s="34">
        <f>'BAR BB| Open rates'!AO24*0.82</f>
        <v>34030</v>
      </c>
      <c r="AP24" s="34">
        <f>'BAR BB| Open rates'!AP24*0.82</f>
        <v>32635.999999999996</v>
      </c>
      <c r="AQ24" s="34">
        <f>'BAR BB| Open rates'!AQ24*0.82</f>
        <v>30995.999999999996</v>
      </c>
      <c r="AR24" s="34">
        <f>'BAR BB| Open rates'!AR24*0.82</f>
        <v>32635.999999999996</v>
      </c>
      <c r="AS24" s="34">
        <f>'BAR BB| Open rates'!AS24*0.82</f>
        <v>30995.999999999996</v>
      </c>
      <c r="AT24" s="34">
        <f>'BAR BB| Open rates'!AT24*0.82</f>
        <v>32635.999999999996</v>
      </c>
      <c r="AU24" s="34">
        <f>'BAR BB| Open rates'!AU24*0.82</f>
        <v>30995.999999999996</v>
      </c>
      <c r="AV24" s="34">
        <f>'BAR BB| Open rates'!AV24*0.82</f>
        <v>32635.999999999996</v>
      </c>
      <c r="AW24" s="34">
        <f>'BAR BB| Open rates'!AW24*0.82</f>
        <v>30995.999999999996</v>
      </c>
      <c r="AX24" s="34">
        <f>'BAR BB| Open rates'!AX24*0.82</f>
        <v>32635.999999999996</v>
      </c>
      <c r="AY24" s="34">
        <f>'BAR BB| Open rates'!AY24*0.82</f>
        <v>34030</v>
      </c>
      <c r="AZ24" s="34">
        <f>'BAR BB| Open rates'!AZ24*0.82</f>
        <v>35834</v>
      </c>
      <c r="BA24" s="34">
        <f>'BAR BB| Open rates'!BA24*0.82</f>
        <v>30176</v>
      </c>
      <c r="BB24" s="34">
        <f>'BAR BB| Open rates'!BB24*0.82</f>
        <v>28536</v>
      </c>
      <c r="BC24" s="34">
        <f>'BAR BB| Open rates'!BC24*0.82</f>
        <v>29356</v>
      </c>
      <c r="BD24" s="34">
        <f>'BAR BB| Open rates'!BD24*0.82</f>
        <v>28536</v>
      </c>
      <c r="BE24" s="34">
        <f>'BAR BB| Open rates'!BE24*0.82</f>
        <v>29356</v>
      </c>
      <c r="BF24" s="34">
        <f>'BAR BB| Open rates'!BF24*0.82</f>
        <v>28536</v>
      </c>
      <c r="BG24" s="34">
        <f>'BAR BB| Open rates'!BG24*0.82</f>
        <v>29356</v>
      </c>
      <c r="BH24" s="34">
        <f>'BAR BB| Open rates'!BH24*0.82</f>
        <v>28536</v>
      </c>
      <c r="BI24" s="34">
        <f>'BAR BB| Open rates'!BI24*0.82</f>
        <v>28536</v>
      </c>
      <c r="BJ24" s="34">
        <f>'BAR BB| Open rates'!BJ24*0.82</f>
        <v>29356</v>
      </c>
      <c r="BK24" s="34">
        <f>'BAR BB| Open rates'!BK24*0.82</f>
        <v>28536</v>
      </c>
      <c r="BL24" s="34">
        <f>'BAR BB| Open rates'!BL24*0.82</f>
        <v>29356</v>
      </c>
      <c r="BM24" s="34">
        <f>'BAR BB| Open rates'!BM24*0.82</f>
        <v>28536</v>
      </c>
      <c r="BN24" s="34">
        <f>'BAR BB| Open rates'!BN24*0.82</f>
        <v>29356</v>
      </c>
      <c r="BO24" s="34">
        <f>'BAR BB| Open rates'!BO24*0.82</f>
        <v>32389.999999999996</v>
      </c>
      <c r="BP24" s="34">
        <f>'BAR BB| Open rates'!BP24*0.82</f>
        <v>34194</v>
      </c>
    </row>
    <row r="25" spans="1:68" s="35" customFormat="1" ht="12" customHeight="1" x14ac:dyDescent="0.2">
      <c r="A25" s="261">
        <v>2</v>
      </c>
      <c r="B25" s="34">
        <f>'BAR BB| Open rates'!B25*0.82</f>
        <v>32635.999999999996</v>
      </c>
      <c r="C25" s="34">
        <f>'BAR BB| Open rates'!C25*0.82</f>
        <v>31815.999999999996</v>
      </c>
      <c r="D25" s="34">
        <f>'BAR BB| Open rates'!D25*0.82</f>
        <v>32635.999999999996</v>
      </c>
      <c r="E25" s="34">
        <f>'BAR BB| Open rates'!E25*0.82</f>
        <v>31815.999999999996</v>
      </c>
      <c r="F25" s="34">
        <f>'BAR BB| Open rates'!F25*0.82</f>
        <v>34850</v>
      </c>
      <c r="G25" s="34">
        <f>'BAR BB| Open rates'!G25*0.82</f>
        <v>32635.999999999996</v>
      </c>
      <c r="H25" s="34">
        <f>'BAR BB| Open rates'!H25*0.82</f>
        <v>39196</v>
      </c>
      <c r="I25" s="34">
        <f>'BAR BB| Open rates'!I25*0.82</f>
        <v>44854</v>
      </c>
      <c r="J25" s="34">
        <f>'BAR BB| Open rates'!J25*0.82</f>
        <v>60516</v>
      </c>
      <c r="K25" s="34">
        <f>'BAR BB| Open rates'!K25*0.82</f>
        <v>41410</v>
      </c>
      <c r="L25" s="34">
        <f>'BAR BB| Open rates'!L25*0.82</f>
        <v>43214</v>
      </c>
      <c r="M25" s="34">
        <f>'BAR BB| Open rates'!M25*0.82</f>
        <v>41410</v>
      </c>
      <c r="N25" s="34">
        <f>'BAR BB| Open rates'!N25*0.82</f>
        <v>44854</v>
      </c>
      <c r="O25" s="34">
        <f>'BAR BB| Open rates'!O25*0.82</f>
        <v>46494</v>
      </c>
      <c r="P25" s="34">
        <f>'BAR BB| Open rates'!P25*0.82</f>
        <v>44854</v>
      </c>
      <c r="Q25" s="34">
        <f>'BAR BB| Open rates'!Q25*0.82</f>
        <v>46494</v>
      </c>
      <c r="R25" s="34">
        <f>'BAR BB| Open rates'!R25*0.82</f>
        <v>44854</v>
      </c>
      <c r="S25" s="34">
        <f>'BAR BB| Open rates'!S25*0.82</f>
        <v>46494</v>
      </c>
      <c r="T25" s="34">
        <f>'BAR BB| Open rates'!T25*0.82</f>
        <v>44854</v>
      </c>
      <c r="U25" s="34">
        <f>'BAR BB| Open rates'!U25*0.82</f>
        <v>46494</v>
      </c>
      <c r="V25" s="34">
        <f>'BAR BB| Open rates'!V25*0.82</f>
        <v>44854</v>
      </c>
      <c r="W25" s="34">
        <f>'BAR BB| Open rates'!W25*0.82</f>
        <v>46494</v>
      </c>
      <c r="X25" s="34">
        <f>'BAR BB| Open rates'!X25*0.82</f>
        <v>44854</v>
      </c>
      <c r="Y25" s="34">
        <f>'BAR BB| Open rates'!Y25*0.82</f>
        <v>46494</v>
      </c>
      <c r="Z25" s="34">
        <f>'BAR BB| Open rates'!Z25*0.82</f>
        <v>44854</v>
      </c>
      <c r="AA25" s="34">
        <f>'BAR BB| Open rates'!AA25*0.82</f>
        <v>46494</v>
      </c>
      <c r="AB25" s="34">
        <f>'BAR BB| Open rates'!AB25*0.82</f>
        <v>44854</v>
      </c>
      <c r="AC25" s="34">
        <f>'BAR BB| Open rates'!AC25*0.82</f>
        <v>46494</v>
      </c>
      <c r="AD25" s="34">
        <f>'BAR BB| Open rates'!AD25*0.82</f>
        <v>41410</v>
      </c>
      <c r="AE25" s="34">
        <f>'BAR BB| Open rates'!AE25*0.82</f>
        <v>43214</v>
      </c>
      <c r="AF25" s="34">
        <f>'BAR BB| Open rates'!AF25*0.82</f>
        <v>41410</v>
      </c>
      <c r="AG25" s="34">
        <f>'BAR BB| Open rates'!AG25*0.82</f>
        <v>38294</v>
      </c>
      <c r="AH25" s="34">
        <f>'BAR BB| Open rates'!AH25*0.82</f>
        <v>38294</v>
      </c>
      <c r="AI25" s="34">
        <f>'BAR BB| Open rates'!AI25*0.82</f>
        <v>36490</v>
      </c>
      <c r="AJ25" s="34">
        <f>'BAR BB| Open rates'!AJ25*0.82</f>
        <v>38294</v>
      </c>
      <c r="AK25" s="34">
        <f>'BAR BB| Open rates'!AK25*0.82</f>
        <v>36490</v>
      </c>
      <c r="AL25" s="34">
        <f>'BAR BB| Open rates'!AL25*0.82</f>
        <v>38294</v>
      </c>
      <c r="AM25" s="34">
        <f>'BAR BB| Open rates'!AM25*0.82</f>
        <v>36490</v>
      </c>
      <c r="AN25" s="34">
        <f>'BAR BB| Open rates'!AN25*0.82</f>
        <v>38294</v>
      </c>
      <c r="AO25" s="34">
        <f>'BAR BB| Open rates'!AO25*0.82</f>
        <v>36490</v>
      </c>
      <c r="AP25" s="34">
        <f>'BAR BB| Open rates'!AP25*0.82</f>
        <v>35096</v>
      </c>
      <c r="AQ25" s="34">
        <f>'BAR BB| Open rates'!AQ25*0.82</f>
        <v>33456</v>
      </c>
      <c r="AR25" s="34">
        <f>'BAR BB| Open rates'!AR25*0.82</f>
        <v>35096</v>
      </c>
      <c r="AS25" s="34">
        <f>'BAR BB| Open rates'!AS25*0.82</f>
        <v>33456</v>
      </c>
      <c r="AT25" s="34">
        <f>'BAR BB| Open rates'!AT25*0.82</f>
        <v>35096</v>
      </c>
      <c r="AU25" s="34">
        <f>'BAR BB| Open rates'!AU25*0.82</f>
        <v>33456</v>
      </c>
      <c r="AV25" s="34">
        <f>'BAR BB| Open rates'!AV25*0.82</f>
        <v>35096</v>
      </c>
      <c r="AW25" s="34">
        <f>'BAR BB| Open rates'!AW25*0.82</f>
        <v>33456</v>
      </c>
      <c r="AX25" s="34">
        <f>'BAR BB| Open rates'!AX25*0.82</f>
        <v>35096</v>
      </c>
      <c r="AY25" s="34">
        <f>'BAR BB| Open rates'!AY25*0.82</f>
        <v>36490</v>
      </c>
      <c r="AZ25" s="34">
        <f>'BAR BB| Open rates'!AZ25*0.82</f>
        <v>38294</v>
      </c>
      <c r="BA25" s="34">
        <f>'BAR BB| Open rates'!BA25*0.82</f>
        <v>32635.999999999996</v>
      </c>
      <c r="BB25" s="34">
        <f>'BAR BB| Open rates'!BB25*0.82</f>
        <v>30995.999999999996</v>
      </c>
      <c r="BC25" s="34">
        <f>'BAR BB| Open rates'!BC25*0.82</f>
        <v>31815.999999999996</v>
      </c>
      <c r="BD25" s="34">
        <f>'BAR BB| Open rates'!BD25*0.82</f>
        <v>30995.999999999996</v>
      </c>
      <c r="BE25" s="34">
        <f>'BAR BB| Open rates'!BE25*0.82</f>
        <v>31815.999999999996</v>
      </c>
      <c r="BF25" s="34">
        <f>'BAR BB| Open rates'!BF25*0.82</f>
        <v>30995.999999999996</v>
      </c>
      <c r="BG25" s="34">
        <f>'BAR BB| Open rates'!BG25*0.82</f>
        <v>31815.999999999996</v>
      </c>
      <c r="BH25" s="34">
        <f>'BAR BB| Open rates'!BH25*0.82</f>
        <v>30995.999999999996</v>
      </c>
      <c r="BI25" s="34">
        <f>'BAR BB| Open rates'!BI25*0.82</f>
        <v>30995.999999999996</v>
      </c>
      <c r="BJ25" s="34">
        <f>'BAR BB| Open rates'!BJ25*0.82</f>
        <v>31815.999999999996</v>
      </c>
      <c r="BK25" s="34">
        <f>'BAR BB| Open rates'!BK25*0.82</f>
        <v>30995.999999999996</v>
      </c>
      <c r="BL25" s="34">
        <f>'BAR BB| Open rates'!BL25*0.82</f>
        <v>31815.999999999996</v>
      </c>
      <c r="BM25" s="34">
        <f>'BAR BB| Open rates'!BM25*0.82</f>
        <v>30995.999999999996</v>
      </c>
      <c r="BN25" s="34">
        <f>'BAR BB| Open rates'!BN25*0.82</f>
        <v>31815.999999999996</v>
      </c>
      <c r="BO25" s="34">
        <f>'BAR BB| Open rates'!BO25*0.82</f>
        <v>34850</v>
      </c>
      <c r="BP25" s="34">
        <f>'BAR BB| Open rates'!BP25*0.82</f>
        <v>36654</v>
      </c>
    </row>
    <row r="26" spans="1:68" s="35" customFormat="1" ht="12" customHeight="1" x14ac:dyDescent="0.2">
      <c r="A26" s="261">
        <v>3</v>
      </c>
      <c r="B26" s="34">
        <f>'BAR BB| Open rates'!B26*0.82</f>
        <v>35096</v>
      </c>
      <c r="C26" s="34">
        <f>'BAR BB| Open rates'!C26*0.82</f>
        <v>34276</v>
      </c>
      <c r="D26" s="34">
        <f>'BAR BB| Open rates'!D26*0.82</f>
        <v>35096</v>
      </c>
      <c r="E26" s="34">
        <f>'BAR BB| Open rates'!E26*0.82</f>
        <v>34276</v>
      </c>
      <c r="F26" s="34">
        <f>'BAR BB| Open rates'!F26*0.82</f>
        <v>37310</v>
      </c>
      <c r="G26" s="34">
        <f>'BAR BB| Open rates'!G26*0.82</f>
        <v>35096</v>
      </c>
      <c r="H26" s="34">
        <f>'BAR BB| Open rates'!H26*0.82</f>
        <v>41656</v>
      </c>
      <c r="I26" s="34">
        <f>'BAR BB| Open rates'!I26*0.82</f>
        <v>47314</v>
      </c>
      <c r="J26" s="34">
        <f>'BAR BB| Open rates'!J26*0.82</f>
        <v>62975.999999999993</v>
      </c>
      <c r="K26" s="34">
        <f>'BAR BB| Open rates'!K26*0.82</f>
        <v>43870</v>
      </c>
      <c r="L26" s="34">
        <f>'BAR BB| Open rates'!L26*0.82</f>
        <v>45674</v>
      </c>
      <c r="M26" s="34">
        <f>'BAR BB| Open rates'!M26*0.82</f>
        <v>43870</v>
      </c>
      <c r="N26" s="34">
        <f>'BAR BB| Open rates'!N26*0.82</f>
        <v>47314</v>
      </c>
      <c r="O26" s="34">
        <f>'BAR BB| Open rates'!O26*0.82</f>
        <v>48954</v>
      </c>
      <c r="P26" s="34">
        <f>'BAR BB| Open rates'!P26*0.82</f>
        <v>47314</v>
      </c>
      <c r="Q26" s="34">
        <f>'BAR BB| Open rates'!Q26*0.82</f>
        <v>48954</v>
      </c>
      <c r="R26" s="34">
        <f>'BAR BB| Open rates'!R26*0.82</f>
        <v>47314</v>
      </c>
      <c r="S26" s="34">
        <f>'BAR BB| Open rates'!S26*0.82</f>
        <v>48954</v>
      </c>
      <c r="T26" s="34">
        <f>'BAR BB| Open rates'!T26*0.82</f>
        <v>47314</v>
      </c>
      <c r="U26" s="34">
        <f>'BAR BB| Open rates'!U26*0.82</f>
        <v>48954</v>
      </c>
      <c r="V26" s="34">
        <f>'BAR BB| Open rates'!V26*0.82</f>
        <v>47314</v>
      </c>
      <c r="W26" s="34">
        <f>'BAR BB| Open rates'!W26*0.82</f>
        <v>48954</v>
      </c>
      <c r="X26" s="34">
        <f>'BAR BB| Open rates'!X26*0.82</f>
        <v>47314</v>
      </c>
      <c r="Y26" s="34">
        <f>'BAR BB| Open rates'!Y26*0.82</f>
        <v>48954</v>
      </c>
      <c r="Z26" s="34">
        <f>'BAR BB| Open rates'!Z26*0.82</f>
        <v>47314</v>
      </c>
      <c r="AA26" s="34">
        <f>'BAR BB| Open rates'!AA26*0.82</f>
        <v>48954</v>
      </c>
      <c r="AB26" s="34">
        <f>'BAR BB| Open rates'!AB26*0.82</f>
        <v>47314</v>
      </c>
      <c r="AC26" s="34">
        <f>'BAR BB| Open rates'!AC26*0.82</f>
        <v>48954</v>
      </c>
      <c r="AD26" s="34">
        <f>'BAR BB| Open rates'!AD26*0.82</f>
        <v>43870</v>
      </c>
      <c r="AE26" s="34">
        <f>'BAR BB| Open rates'!AE26*0.82</f>
        <v>45674</v>
      </c>
      <c r="AF26" s="34">
        <f>'BAR BB| Open rates'!AF26*0.82</f>
        <v>43870</v>
      </c>
      <c r="AG26" s="34">
        <f>'BAR BB| Open rates'!AG26*0.82</f>
        <v>40754</v>
      </c>
      <c r="AH26" s="34">
        <f>'BAR BB| Open rates'!AH26*0.82</f>
        <v>40754</v>
      </c>
      <c r="AI26" s="34">
        <f>'BAR BB| Open rates'!AI26*0.82</f>
        <v>38950</v>
      </c>
      <c r="AJ26" s="34">
        <f>'BAR BB| Open rates'!AJ26*0.82</f>
        <v>40754</v>
      </c>
      <c r="AK26" s="34">
        <f>'BAR BB| Open rates'!AK26*0.82</f>
        <v>38950</v>
      </c>
      <c r="AL26" s="34">
        <f>'BAR BB| Open rates'!AL26*0.82</f>
        <v>40754</v>
      </c>
      <c r="AM26" s="34">
        <f>'BAR BB| Open rates'!AM26*0.82</f>
        <v>38950</v>
      </c>
      <c r="AN26" s="34">
        <f>'BAR BB| Open rates'!AN26*0.82</f>
        <v>40754</v>
      </c>
      <c r="AO26" s="34">
        <f>'BAR BB| Open rates'!AO26*0.82</f>
        <v>38950</v>
      </c>
      <c r="AP26" s="34">
        <f>'BAR BB| Open rates'!AP26*0.82</f>
        <v>37556</v>
      </c>
      <c r="AQ26" s="34">
        <f>'BAR BB| Open rates'!AQ26*0.82</f>
        <v>35916</v>
      </c>
      <c r="AR26" s="34">
        <f>'BAR BB| Open rates'!AR26*0.82</f>
        <v>37556</v>
      </c>
      <c r="AS26" s="34">
        <f>'BAR BB| Open rates'!AS26*0.82</f>
        <v>35916</v>
      </c>
      <c r="AT26" s="34">
        <f>'BAR BB| Open rates'!AT26*0.82</f>
        <v>37556</v>
      </c>
      <c r="AU26" s="34">
        <f>'BAR BB| Open rates'!AU26*0.82</f>
        <v>35916</v>
      </c>
      <c r="AV26" s="34">
        <f>'BAR BB| Open rates'!AV26*0.82</f>
        <v>37556</v>
      </c>
      <c r="AW26" s="34">
        <f>'BAR BB| Open rates'!AW26*0.82</f>
        <v>35916</v>
      </c>
      <c r="AX26" s="34">
        <f>'BAR BB| Open rates'!AX26*0.82</f>
        <v>37556</v>
      </c>
      <c r="AY26" s="34">
        <f>'BAR BB| Open rates'!AY26*0.82</f>
        <v>38950</v>
      </c>
      <c r="AZ26" s="34">
        <f>'BAR BB| Open rates'!AZ26*0.82</f>
        <v>40754</v>
      </c>
      <c r="BA26" s="34">
        <f>'BAR BB| Open rates'!BA26*0.82</f>
        <v>35096</v>
      </c>
      <c r="BB26" s="34">
        <f>'BAR BB| Open rates'!BB26*0.82</f>
        <v>33456</v>
      </c>
      <c r="BC26" s="34">
        <f>'BAR BB| Open rates'!BC26*0.82</f>
        <v>34276</v>
      </c>
      <c r="BD26" s="34">
        <f>'BAR BB| Open rates'!BD26*0.82</f>
        <v>33456</v>
      </c>
      <c r="BE26" s="34">
        <f>'BAR BB| Open rates'!BE26*0.82</f>
        <v>34276</v>
      </c>
      <c r="BF26" s="34">
        <f>'BAR BB| Open rates'!BF26*0.82</f>
        <v>33456</v>
      </c>
      <c r="BG26" s="34">
        <f>'BAR BB| Open rates'!BG26*0.82</f>
        <v>34276</v>
      </c>
      <c r="BH26" s="34">
        <f>'BAR BB| Open rates'!BH26*0.82</f>
        <v>33456</v>
      </c>
      <c r="BI26" s="34">
        <f>'BAR BB| Open rates'!BI26*0.82</f>
        <v>33456</v>
      </c>
      <c r="BJ26" s="34">
        <f>'BAR BB| Open rates'!BJ26*0.82</f>
        <v>34276</v>
      </c>
      <c r="BK26" s="34">
        <f>'BAR BB| Open rates'!BK26*0.82</f>
        <v>33456</v>
      </c>
      <c r="BL26" s="34">
        <f>'BAR BB| Open rates'!BL26*0.82</f>
        <v>34276</v>
      </c>
      <c r="BM26" s="34">
        <f>'BAR BB| Open rates'!BM26*0.82</f>
        <v>33456</v>
      </c>
      <c r="BN26" s="34">
        <f>'BAR BB| Open rates'!BN26*0.82</f>
        <v>34276</v>
      </c>
      <c r="BO26" s="34">
        <f>'BAR BB| Open rates'!BO26*0.82</f>
        <v>37310</v>
      </c>
      <c r="BP26" s="34">
        <f>'BAR BB| Open rates'!BP26*0.82</f>
        <v>39114</v>
      </c>
    </row>
    <row r="27" spans="1:68" s="35" customFormat="1" ht="12" customHeight="1" x14ac:dyDescent="0.2">
      <c r="A27" s="261">
        <v>4</v>
      </c>
      <c r="B27" s="34">
        <f>'BAR BB| Open rates'!B27*0.82</f>
        <v>37556</v>
      </c>
      <c r="C27" s="34">
        <f>'BAR BB| Open rates'!C27*0.82</f>
        <v>36736</v>
      </c>
      <c r="D27" s="34">
        <f>'BAR BB| Open rates'!D27*0.82</f>
        <v>37556</v>
      </c>
      <c r="E27" s="34">
        <f>'BAR BB| Open rates'!E27*0.82</f>
        <v>36736</v>
      </c>
      <c r="F27" s="34">
        <f>'BAR BB| Open rates'!F27*0.82</f>
        <v>39770</v>
      </c>
      <c r="G27" s="34">
        <f>'BAR BB| Open rates'!G27*0.82</f>
        <v>37556</v>
      </c>
      <c r="H27" s="34">
        <f>'BAR BB| Open rates'!H27*0.82</f>
        <v>44116</v>
      </c>
      <c r="I27" s="34">
        <f>'BAR BB| Open rates'!I27*0.82</f>
        <v>49774</v>
      </c>
      <c r="J27" s="34">
        <f>'BAR BB| Open rates'!J27*0.82</f>
        <v>65435.999999999993</v>
      </c>
      <c r="K27" s="34">
        <f>'BAR BB| Open rates'!K27*0.82</f>
        <v>46330</v>
      </c>
      <c r="L27" s="34">
        <f>'BAR BB| Open rates'!L27*0.82</f>
        <v>48134</v>
      </c>
      <c r="M27" s="34">
        <f>'BAR BB| Open rates'!M27*0.82</f>
        <v>46330</v>
      </c>
      <c r="N27" s="34">
        <f>'BAR BB| Open rates'!N27*0.82</f>
        <v>49774</v>
      </c>
      <c r="O27" s="34">
        <f>'BAR BB| Open rates'!O27*0.82</f>
        <v>51414</v>
      </c>
      <c r="P27" s="34">
        <f>'BAR BB| Open rates'!P27*0.82</f>
        <v>49774</v>
      </c>
      <c r="Q27" s="34">
        <f>'BAR BB| Open rates'!Q27*0.82</f>
        <v>51414</v>
      </c>
      <c r="R27" s="34">
        <f>'BAR BB| Open rates'!R27*0.82</f>
        <v>49774</v>
      </c>
      <c r="S27" s="34">
        <f>'BAR BB| Open rates'!S27*0.82</f>
        <v>51414</v>
      </c>
      <c r="T27" s="34">
        <f>'BAR BB| Open rates'!T27*0.82</f>
        <v>49774</v>
      </c>
      <c r="U27" s="34">
        <f>'BAR BB| Open rates'!U27*0.82</f>
        <v>51414</v>
      </c>
      <c r="V27" s="34">
        <f>'BAR BB| Open rates'!V27*0.82</f>
        <v>49774</v>
      </c>
      <c r="W27" s="34">
        <f>'BAR BB| Open rates'!W27*0.82</f>
        <v>51414</v>
      </c>
      <c r="X27" s="34">
        <f>'BAR BB| Open rates'!X27*0.82</f>
        <v>49774</v>
      </c>
      <c r="Y27" s="34">
        <f>'BAR BB| Open rates'!Y27*0.82</f>
        <v>51414</v>
      </c>
      <c r="Z27" s="34">
        <f>'BAR BB| Open rates'!Z27*0.82</f>
        <v>49774</v>
      </c>
      <c r="AA27" s="34">
        <f>'BAR BB| Open rates'!AA27*0.82</f>
        <v>51414</v>
      </c>
      <c r="AB27" s="34">
        <f>'BAR BB| Open rates'!AB27*0.82</f>
        <v>49774</v>
      </c>
      <c r="AC27" s="34">
        <f>'BAR BB| Open rates'!AC27*0.82</f>
        <v>51414</v>
      </c>
      <c r="AD27" s="34">
        <f>'BAR BB| Open rates'!AD27*0.82</f>
        <v>46330</v>
      </c>
      <c r="AE27" s="34">
        <f>'BAR BB| Open rates'!AE27*0.82</f>
        <v>48134</v>
      </c>
      <c r="AF27" s="34">
        <f>'BAR BB| Open rates'!AF27*0.82</f>
        <v>46330</v>
      </c>
      <c r="AG27" s="34">
        <f>'BAR BB| Open rates'!AG27*0.82</f>
        <v>43214</v>
      </c>
      <c r="AH27" s="34">
        <f>'BAR BB| Open rates'!AH27*0.82</f>
        <v>43214</v>
      </c>
      <c r="AI27" s="34">
        <f>'BAR BB| Open rates'!AI27*0.82</f>
        <v>41410</v>
      </c>
      <c r="AJ27" s="34">
        <f>'BAR BB| Open rates'!AJ27*0.82</f>
        <v>43214</v>
      </c>
      <c r="AK27" s="34">
        <f>'BAR BB| Open rates'!AK27*0.82</f>
        <v>41410</v>
      </c>
      <c r="AL27" s="34">
        <f>'BAR BB| Open rates'!AL27*0.82</f>
        <v>43214</v>
      </c>
      <c r="AM27" s="34">
        <f>'BAR BB| Open rates'!AM27*0.82</f>
        <v>41410</v>
      </c>
      <c r="AN27" s="34">
        <f>'BAR BB| Open rates'!AN27*0.82</f>
        <v>43214</v>
      </c>
      <c r="AO27" s="34">
        <f>'BAR BB| Open rates'!AO27*0.82</f>
        <v>41410</v>
      </c>
      <c r="AP27" s="34">
        <f>'BAR BB| Open rates'!AP27*0.82</f>
        <v>40016</v>
      </c>
      <c r="AQ27" s="34">
        <f>'BAR BB| Open rates'!AQ27*0.82</f>
        <v>38376</v>
      </c>
      <c r="AR27" s="34">
        <f>'BAR BB| Open rates'!AR27*0.82</f>
        <v>40016</v>
      </c>
      <c r="AS27" s="34">
        <f>'BAR BB| Open rates'!AS27*0.82</f>
        <v>38376</v>
      </c>
      <c r="AT27" s="34">
        <f>'BAR BB| Open rates'!AT27*0.82</f>
        <v>40016</v>
      </c>
      <c r="AU27" s="34">
        <f>'BAR BB| Open rates'!AU27*0.82</f>
        <v>38376</v>
      </c>
      <c r="AV27" s="34">
        <f>'BAR BB| Open rates'!AV27*0.82</f>
        <v>40016</v>
      </c>
      <c r="AW27" s="34">
        <f>'BAR BB| Open rates'!AW27*0.82</f>
        <v>38376</v>
      </c>
      <c r="AX27" s="34">
        <f>'BAR BB| Open rates'!AX27*0.82</f>
        <v>40016</v>
      </c>
      <c r="AY27" s="34">
        <f>'BAR BB| Open rates'!AY27*0.82</f>
        <v>41410</v>
      </c>
      <c r="AZ27" s="34">
        <f>'BAR BB| Open rates'!AZ27*0.82</f>
        <v>43214</v>
      </c>
      <c r="BA27" s="34">
        <f>'BAR BB| Open rates'!BA27*0.82</f>
        <v>37556</v>
      </c>
      <c r="BB27" s="34">
        <f>'BAR BB| Open rates'!BB27*0.82</f>
        <v>35916</v>
      </c>
      <c r="BC27" s="34">
        <f>'BAR BB| Open rates'!BC27*0.82</f>
        <v>36736</v>
      </c>
      <c r="BD27" s="34">
        <f>'BAR BB| Open rates'!BD27*0.82</f>
        <v>35916</v>
      </c>
      <c r="BE27" s="34">
        <f>'BAR BB| Open rates'!BE27*0.82</f>
        <v>36736</v>
      </c>
      <c r="BF27" s="34">
        <f>'BAR BB| Open rates'!BF27*0.82</f>
        <v>35916</v>
      </c>
      <c r="BG27" s="34">
        <f>'BAR BB| Open rates'!BG27*0.82</f>
        <v>36736</v>
      </c>
      <c r="BH27" s="34">
        <f>'BAR BB| Open rates'!BH27*0.82</f>
        <v>35916</v>
      </c>
      <c r="BI27" s="34">
        <f>'BAR BB| Open rates'!BI27*0.82</f>
        <v>35916</v>
      </c>
      <c r="BJ27" s="34">
        <f>'BAR BB| Open rates'!BJ27*0.82</f>
        <v>36736</v>
      </c>
      <c r="BK27" s="34">
        <f>'BAR BB| Open rates'!BK27*0.82</f>
        <v>35916</v>
      </c>
      <c r="BL27" s="34">
        <f>'BAR BB| Open rates'!BL27*0.82</f>
        <v>36736</v>
      </c>
      <c r="BM27" s="34">
        <f>'BAR BB| Open rates'!BM27*0.82</f>
        <v>35916</v>
      </c>
      <c r="BN27" s="34">
        <f>'BAR BB| Open rates'!BN27*0.82</f>
        <v>36736</v>
      </c>
      <c r="BO27" s="34">
        <f>'BAR BB| Open rates'!BO27*0.82</f>
        <v>39770</v>
      </c>
      <c r="BP27" s="34">
        <f>'BAR BB| Open rates'!BP27*0.82</f>
        <v>41574</v>
      </c>
    </row>
    <row r="28" spans="1:68" s="35" customFormat="1" ht="12" customHeight="1" x14ac:dyDescent="0.2">
      <c r="A28" s="260" t="s">
        <v>181</v>
      </c>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row>
    <row r="29" spans="1:68" s="35" customFormat="1" ht="12" customHeight="1" x14ac:dyDescent="0.2">
      <c r="A29" s="261">
        <v>1</v>
      </c>
      <c r="B29" s="34">
        <f>'BAR BB| Open rates'!B29*0.82</f>
        <v>32635.999999999996</v>
      </c>
      <c r="C29" s="34">
        <f>'BAR BB| Open rates'!C29*0.82</f>
        <v>31815.999999999996</v>
      </c>
      <c r="D29" s="34">
        <f>'BAR BB| Open rates'!D29*0.82</f>
        <v>32635.999999999996</v>
      </c>
      <c r="E29" s="34">
        <f>'BAR BB| Open rates'!E29*0.82</f>
        <v>31815.999999999996</v>
      </c>
      <c r="F29" s="34">
        <f>'BAR BB| Open rates'!F29*0.82</f>
        <v>34850</v>
      </c>
      <c r="G29" s="34">
        <f>'BAR BB| Open rates'!G29*0.82</f>
        <v>32635.999999999996</v>
      </c>
      <c r="H29" s="34">
        <f>'BAR BB| Open rates'!H29*0.82</f>
        <v>38376</v>
      </c>
      <c r="I29" s="34">
        <f>'BAR BB| Open rates'!I29*0.82</f>
        <v>44034</v>
      </c>
      <c r="J29" s="34">
        <f>'BAR BB| Open rates'!J29*0.82</f>
        <v>59696</v>
      </c>
      <c r="K29" s="34">
        <f>'BAR BB| Open rates'!K29*0.82</f>
        <v>40590</v>
      </c>
      <c r="L29" s="34">
        <f>'BAR BB| Open rates'!L29*0.82</f>
        <v>42394</v>
      </c>
      <c r="M29" s="34">
        <f>'BAR BB| Open rates'!M29*0.82</f>
        <v>40590</v>
      </c>
      <c r="N29" s="34">
        <f>'BAR BB| Open rates'!N29*0.82</f>
        <v>44034</v>
      </c>
      <c r="O29" s="34">
        <f>'BAR BB| Open rates'!O29*0.82</f>
        <v>45674</v>
      </c>
      <c r="P29" s="34">
        <f>'BAR BB| Open rates'!P29*0.82</f>
        <v>44034</v>
      </c>
      <c r="Q29" s="34">
        <f>'BAR BB| Open rates'!Q29*0.82</f>
        <v>45674</v>
      </c>
      <c r="R29" s="34">
        <f>'BAR BB| Open rates'!R29*0.82</f>
        <v>44034</v>
      </c>
      <c r="S29" s="34">
        <f>'BAR BB| Open rates'!S29*0.82</f>
        <v>45674</v>
      </c>
      <c r="T29" s="34">
        <f>'BAR BB| Open rates'!T29*0.82</f>
        <v>44034</v>
      </c>
      <c r="U29" s="34">
        <f>'BAR BB| Open rates'!U29*0.82</f>
        <v>45674</v>
      </c>
      <c r="V29" s="34">
        <f>'BAR BB| Open rates'!V29*0.82</f>
        <v>44034</v>
      </c>
      <c r="W29" s="34">
        <f>'BAR BB| Open rates'!W29*0.82</f>
        <v>45674</v>
      </c>
      <c r="X29" s="34">
        <f>'BAR BB| Open rates'!X29*0.82</f>
        <v>44034</v>
      </c>
      <c r="Y29" s="34">
        <f>'BAR BB| Open rates'!Y29*0.82</f>
        <v>45674</v>
      </c>
      <c r="Z29" s="34">
        <f>'BAR BB| Open rates'!Z29*0.82</f>
        <v>44034</v>
      </c>
      <c r="AA29" s="34">
        <f>'BAR BB| Open rates'!AA29*0.82</f>
        <v>45674</v>
      </c>
      <c r="AB29" s="34">
        <f>'BAR BB| Open rates'!AB29*0.82</f>
        <v>44034</v>
      </c>
      <c r="AC29" s="34">
        <f>'BAR BB| Open rates'!AC29*0.82</f>
        <v>45674</v>
      </c>
      <c r="AD29" s="34">
        <f>'BAR BB| Open rates'!AD29*0.82</f>
        <v>40590</v>
      </c>
      <c r="AE29" s="34">
        <f>'BAR BB| Open rates'!AE29*0.82</f>
        <v>42394</v>
      </c>
      <c r="AF29" s="34">
        <f>'BAR BB| Open rates'!AF29*0.82</f>
        <v>40590</v>
      </c>
      <c r="AG29" s="34">
        <f>'BAR BB| Open rates'!AG29*0.82</f>
        <v>39114</v>
      </c>
      <c r="AH29" s="34">
        <f>'BAR BB| Open rates'!AH29*0.82</f>
        <v>39114</v>
      </c>
      <c r="AI29" s="34">
        <f>'BAR BB| Open rates'!AI29*0.82</f>
        <v>37310</v>
      </c>
      <c r="AJ29" s="34">
        <f>'BAR BB| Open rates'!AJ29*0.82</f>
        <v>39114</v>
      </c>
      <c r="AK29" s="34">
        <f>'BAR BB| Open rates'!AK29*0.82</f>
        <v>37310</v>
      </c>
      <c r="AL29" s="34">
        <f>'BAR BB| Open rates'!AL29*0.82</f>
        <v>39114</v>
      </c>
      <c r="AM29" s="34">
        <f>'BAR BB| Open rates'!AM29*0.82</f>
        <v>37310</v>
      </c>
      <c r="AN29" s="34">
        <f>'BAR BB| Open rates'!AN29*0.82</f>
        <v>39114</v>
      </c>
      <c r="AO29" s="34">
        <f>'BAR BB| Open rates'!AO29*0.82</f>
        <v>37310</v>
      </c>
      <c r="AP29" s="34">
        <f>'BAR BB| Open rates'!AP29*0.82</f>
        <v>34276</v>
      </c>
      <c r="AQ29" s="34">
        <f>'BAR BB| Open rates'!AQ29*0.82</f>
        <v>32635.999999999996</v>
      </c>
      <c r="AR29" s="34">
        <f>'BAR BB| Open rates'!AR29*0.82</f>
        <v>34276</v>
      </c>
      <c r="AS29" s="34">
        <f>'BAR BB| Open rates'!AS29*0.82</f>
        <v>32635.999999999996</v>
      </c>
      <c r="AT29" s="34">
        <f>'BAR BB| Open rates'!AT29*0.82</f>
        <v>34276</v>
      </c>
      <c r="AU29" s="34">
        <f>'BAR BB| Open rates'!AU29*0.82</f>
        <v>32635.999999999996</v>
      </c>
      <c r="AV29" s="34">
        <f>'BAR BB| Open rates'!AV29*0.82</f>
        <v>34276</v>
      </c>
      <c r="AW29" s="34">
        <f>'BAR BB| Open rates'!AW29*0.82</f>
        <v>32635.999999999996</v>
      </c>
      <c r="AX29" s="34">
        <f>'BAR BB| Open rates'!AX29*0.82</f>
        <v>34276</v>
      </c>
      <c r="AY29" s="34">
        <f>'BAR BB| Open rates'!AY29*0.82</f>
        <v>35670</v>
      </c>
      <c r="AZ29" s="34">
        <f>'BAR BB| Open rates'!AZ29*0.82</f>
        <v>37474</v>
      </c>
      <c r="BA29" s="34">
        <f>'BAR BB| Open rates'!BA29*0.82</f>
        <v>31815.999999999996</v>
      </c>
      <c r="BB29" s="34">
        <f>'BAR BB| Open rates'!BB29*0.82</f>
        <v>30995.999999999996</v>
      </c>
      <c r="BC29" s="34">
        <f>'BAR BB| Open rates'!BC29*0.82</f>
        <v>31815.999999999996</v>
      </c>
      <c r="BD29" s="34">
        <f>'BAR BB| Open rates'!BD29*0.82</f>
        <v>30995.999999999996</v>
      </c>
      <c r="BE29" s="34">
        <f>'BAR BB| Open rates'!BE29*0.82</f>
        <v>31815.999999999996</v>
      </c>
      <c r="BF29" s="34">
        <f>'BAR BB| Open rates'!BF29*0.82</f>
        <v>30995.999999999996</v>
      </c>
      <c r="BG29" s="34">
        <f>'BAR BB| Open rates'!BG29*0.82</f>
        <v>31815.999999999996</v>
      </c>
      <c r="BH29" s="34">
        <f>'BAR BB| Open rates'!BH29*0.82</f>
        <v>30995.999999999996</v>
      </c>
      <c r="BI29" s="34">
        <f>'BAR BB| Open rates'!BI29*0.82</f>
        <v>30995.999999999996</v>
      </c>
      <c r="BJ29" s="34">
        <f>'BAR BB| Open rates'!BJ29*0.82</f>
        <v>31815.999999999996</v>
      </c>
      <c r="BK29" s="34">
        <f>'BAR BB| Open rates'!BK29*0.82</f>
        <v>30995.999999999996</v>
      </c>
      <c r="BL29" s="34">
        <f>'BAR BB| Open rates'!BL29*0.82</f>
        <v>31815.999999999996</v>
      </c>
      <c r="BM29" s="34">
        <f>'BAR BB| Open rates'!BM29*0.82</f>
        <v>30995.999999999996</v>
      </c>
      <c r="BN29" s="34">
        <f>'BAR BB| Open rates'!BN29*0.82</f>
        <v>31815.999999999996</v>
      </c>
      <c r="BO29" s="34">
        <f>'BAR BB| Open rates'!BO29*0.82</f>
        <v>34850</v>
      </c>
      <c r="BP29" s="34">
        <f>'BAR BB| Open rates'!BP29*0.82</f>
        <v>36654</v>
      </c>
    </row>
    <row r="30" spans="1:68" s="35" customFormat="1" ht="12" customHeight="1" x14ac:dyDescent="0.2">
      <c r="A30" s="261">
        <v>2</v>
      </c>
      <c r="B30" s="34">
        <f>'BAR BB| Open rates'!B30*0.82</f>
        <v>35096</v>
      </c>
      <c r="C30" s="34">
        <f>'BAR BB| Open rates'!C30*0.82</f>
        <v>34276</v>
      </c>
      <c r="D30" s="34">
        <f>'BAR BB| Open rates'!D30*0.82</f>
        <v>35096</v>
      </c>
      <c r="E30" s="34">
        <f>'BAR BB| Open rates'!E30*0.82</f>
        <v>34276</v>
      </c>
      <c r="F30" s="34">
        <f>'BAR BB| Open rates'!F30*0.82</f>
        <v>37310</v>
      </c>
      <c r="G30" s="34">
        <f>'BAR BB| Open rates'!G30*0.82</f>
        <v>35096</v>
      </c>
      <c r="H30" s="34">
        <f>'BAR BB| Open rates'!H30*0.82</f>
        <v>40836</v>
      </c>
      <c r="I30" s="34">
        <f>'BAR BB| Open rates'!I30*0.82</f>
        <v>46494</v>
      </c>
      <c r="J30" s="34">
        <f>'BAR BB| Open rates'!J30*0.82</f>
        <v>62155.999999999993</v>
      </c>
      <c r="K30" s="34">
        <f>'BAR BB| Open rates'!K30*0.82</f>
        <v>43050</v>
      </c>
      <c r="L30" s="34">
        <f>'BAR BB| Open rates'!L30*0.82</f>
        <v>44854</v>
      </c>
      <c r="M30" s="34">
        <f>'BAR BB| Open rates'!M30*0.82</f>
        <v>43050</v>
      </c>
      <c r="N30" s="34">
        <f>'BAR BB| Open rates'!N30*0.82</f>
        <v>46494</v>
      </c>
      <c r="O30" s="34">
        <f>'BAR BB| Open rates'!O30*0.82</f>
        <v>48134</v>
      </c>
      <c r="P30" s="34">
        <f>'BAR BB| Open rates'!P30*0.82</f>
        <v>46494</v>
      </c>
      <c r="Q30" s="34">
        <f>'BAR BB| Open rates'!Q30*0.82</f>
        <v>48134</v>
      </c>
      <c r="R30" s="34">
        <f>'BAR BB| Open rates'!R30*0.82</f>
        <v>46494</v>
      </c>
      <c r="S30" s="34">
        <f>'BAR BB| Open rates'!S30*0.82</f>
        <v>48134</v>
      </c>
      <c r="T30" s="34">
        <f>'BAR BB| Open rates'!T30*0.82</f>
        <v>46494</v>
      </c>
      <c r="U30" s="34">
        <f>'BAR BB| Open rates'!U30*0.82</f>
        <v>48134</v>
      </c>
      <c r="V30" s="34">
        <f>'BAR BB| Open rates'!V30*0.82</f>
        <v>46494</v>
      </c>
      <c r="W30" s="34">
        <f>'BAR BB| Open rates'!W30*0.82</f>
        <v>48134</v>
      </c>
      <c r="X30" s="34">
        <f>'BAR BB| Open rates'!X30*0.82</f>
        <v>46494</v>
      </c>
      <c r="Y30" s="34">
        <f>'BAR BB| Open rates'!Y30*0.82</f>
        <v>48134</v>
      </c>
      <c r="Z30" s="34">
        <f>'BAR BB| Open rates'!Z30*0.82</f>
        <v>46494</v>
      </c>
      <c r="AA30" s="34">
        <f>'BAR BB| Open rates'!AA30*0.82</f>
        <v>48134</v>
      </c>
      <c r="AB30" s="34">
        <f>'BAR BB| Open rates'!AB30*0.82</f>
        <v>46494</v>
      </c>
      <c r="AC30" s="34">
        <f>'BAR BB| Open rates'!AC30*0.82</f>
        <v>48134</v>
      </c>
      <c r="AD30" s="34">
        <f>'BAR BB| Open rates'!AD30*0.82</f>
        <v>43050</v>
      </c>
      <c r="AE30" s="34">
        <f>'BAR BB| Open rates'!AE30*0.82</f>
        <v>44854</v>
      </c>
      <c r="AF30" s="34">
        <f>'BAR BB| Open rates'!AF30*0.82</f>
        <v>43050</v>
      </c>
      <c r="AG30" s="34">
        <f>'BAR BB| Open rates'!AG30*0.82</f>
        <v>41574</v>
      </c>
      <c r="AH30" s="34">
        <f>'BAR BB| Open rates'!AH30*0.82</f>
        <v>41574</v>
      </c>
      <c r="AI30" s="34">
        <f>'BAR BB| Open rates'!AI30*0.82</f>
        <v>39770</v>
      </c>
      <c r="AJ30" s="34">
        <f>'BAR BB| Open rates'!AJ30*0.82</f>
        <v>41574</v>
      </c>
      <c r="AK30" s="34">
        <f>'BAR BB| Open rates'!AK30*0.82</f>
        <v>39770</v>
      </c>
      <c r="AL30" s="34">
        <f>'BAR BB| Open rates'!AL30*0.82</f>
        <v>41574</v>
      </c>
      <c r="AM30" s="34">
        <f>'BAR BB| Open rates'!AM30*0.82</f>
        <v>39770</v>
      </c>
      <c r="AN30" s="34">
        <f>'BAR BB| Open rates'!AN30*0.82</f>
        <v>41574</v>
      </c>
      <c r="AO30" s="34">
        <f>'BAR BB| Open rates'!AO30*0.82</f>
        <v>39770</v>
      </c>
      <c r="AP30" s="34">
        <f>'BAR BB| Open rates'!AP30*0.82</f>
        <v>36736</v>
      </c>
      <c r="AQ30" s="34">
        <f>'BAR BB| Open rates'!AQ30*0.82</f>
        <v>35096</v>
      </c>
      <c r="AR30" s="34">
        <f>'BAR BB| Open rates'!AR30*0.82</f>
        <v>36736</v>
      </c>
      <c r="AS30" s="34">
        <f>'BAR BB| Open rates'!AS30*0.82</f>
        <v>35096</v>
      </c>
      <c r="AT30" s="34">
        <f>'BAR BB| Open rates'!AT30*0.82</f>
        <v>36736</v>
      </c>
      <c r="AU30" s="34">
        <f>'BAR BB| Open rates'!AU30*0.82</f>
        <v>35096</v>
      </c>
      <c r="AV30" s="34">
        <f>'BAR BB| Open rates'!AV30*0.82</f>
        <v>36736</v>
      </c>
      <c r="AW30" s="34">
        <f>'BAR BB| Open rates'!AW30*0.82</f>
        <v>35096</v>
      </c>
      <c r="AX30" s="34">
        <f>'BAR BB| Open rates'!AX30*0.82</f>
        <v>36736</v>
      </c>
      <c r="AY30" s="34">
        <f>'BAR BB| Open rates'!AY30*0.82</f>
        <v>38130</v>
      </c>
      <c r="AZ30" s="34">
        <f>'BAR BB| Open rates'!AZ30*0.82</f>
        <v>39934</v>
      </c>
      <c r="BA30" s="34">
        <f>'BAR BB| Open rates'!BA30*0.82</f>
        <v>34276</v>
      </c>
      <c r="BB30" s="34">
        <f>'BAR BB| Open rates'!BB30*0.82</f>
        <v>33456</v>
      </c>
      <c r="BC30" s="34">
        <f>'BAR BB| Open rates'!BC30*0.82</f>
        <v>34276</v>
      </c>
      <c r="BD30" s="34">
        <f>'BAR BB| Open rates'!BD30*0.82</f>
        <v>33456</v>
      </c>
      <c r="BE30" s="34">
        <f>'BAR BB| Open rates'!BE30*0.82</f>
        <v>34276</v>
      </c>
      <c r="BF30" s="34">
        <f>'BAR BB| Open rates'!BF30*0.82</f>
        <v>33456</v>
      </c>
      <c r="BG30" s="34">
        <f>'BAR BB| Open rates'!BG30*0.82</f>
        <v>34276</v>
      </c>
      <c r="BH30" s="34">
        <f>'BAR BB| Open rates'!BH30*0.82</f>
        <v>33456</v>
      </c>
      <c r="BI30" s="34">
        <f>'BAR BB| Open rates'!BI30*0.82</f>
        <v>33456</v>
      </c>
      <c r="BJ30" s="34">
        <f>'BAR BB| Open rates'!BJ30*0.82</f>
        <v>34276</v>
      </c>
      <c r="BK30" s="34">
        <f>'BAR BB| Open rates'!BK30*0.82</f>
        <v>33456</v>
      </c>
      <c r="BL30" s="34">
        <f>'BAR BB| Open rates'!BL30*0.82</f>
        <v>34276</v>
      </c>
      <c r="BM30" s="34">
        <f>'BAR BB| Open rates'!BM30*0.82</f>
        <v>33456</v>
      </c>
      <c r="BN30" s="34">
        <f>'BAR BB| Open rates'!BN30*0.82</f>
        <v>34276</v>
      </c>
      <c r="BO30" s="34">
        <f>'BAR BB| Open rates'!BO30*0.82</f>
        <v>37310</v>
      </c>
      <c r="BP30" s="34">
        <f>'BAR BB| Open rates'!BP30*0.82</f>
        <v>39114</v>
      </c>
    </row>
    <row r="31" spans="1:68" s="35" customFormat="1" ht="12" customHeight="1" x14ac:dyDescent="0.2">
      <c r="A31" s="261">
        <v>3</v>
      </c>
      <c r="B31" s="34">
        <f>'BAR BB| Open rates'!B31*0.82</f>
        <v>37556</v>
      </c>
      <c r="C31" s="34">
        <f>'BAR BB| Open rates'!C31*0.82</f>
        <v>36736</v>
      </c>
      <c r="D31" s="34">
        <f>'BAR BB| Open rates'!D31*0.82</f>
        <v>37556</v>
      </c>
      <c r="E31" s="34">
        <f>'BAR BB| Open rates'!E31*0.82</f>
        <v>36736</v>
      </c>
      <c r="F31" s="34">
        <f>'BAR BB| Open rates'!F31*0.82</f>
        <v>39770</v>
      </c>
      <c r="G31" s="34">
        <f>'BAR BB| Open rates'!G31*0.82</f>
        <v>37556</v>
      </c>
      <c r="H31" s="34">
        <f>'BAR BB| Open rates'!H31*0.82</f>
        <v>43296</v>
      </c>
      <c r="I31" s="34">
        <f>'BAR BB| Open rates'!I31*0.82</f>
        <v>48954</v>
      </c>
      <c r="J31" s="34">
        <f>'BAR BB| Open rates'!J31*0.82</f>
        <v>64615.999999999993</v>
      </c>
      <c r="K31" s="34">
        <f>'BAR BB| Open rates'!K31*0.82</f>
        <v>45510</v>
      </c>
      <c r="L31" s="34">
        <f>'BAR BB| Open rates'!L31*0.82</f>
        <v>47314</v>
      </c>
      <c r="M31" s="34">
        <f>'BAR BB| Open rates'!M31*0.82</f>
        <v>45510</v>
      </c>
      <c r="N31" s="34">
        <f>'BAR BB| Open rates'!N31*0.82</f>
        <v>48954</v>
      </c>
      <c r="O31" s="34">
        <f>'BAR BB| Open rates'!O31*0.82</f>
        <v>50594</v>
      </c>
      <c r="P31" s="34">
        <f>'BAR BB| Open rates'!P31*0.82</f>
        <v>48954</v>
      </c>
      <c r="Q31" s="34">
        <f>'BAR BB| Open rates'!Q31*0.82</f>
        <v>50594</v>
      </c>
      <c r="R31" s="34">
        <f>'BAR BB| Open rates'!R31*0.82</f>
        <v>48954</v>
      </c>
      <c r="S31" s="34">
        <f>'BAR BB| Open rates'!S31*0.82</f>
        <v>50594</v>
      </c>
      <c r="T31" s="34">
        <f>'BAR BB| Open rates'!T31*0.82</f>
        <v>48954</v>
      </c>
      <c r="U31" s="34">
        <f>'BAR BB| Open rates'!U31*0.82</f>
        <v>50594</v>
      </c>
      <c r="V31" s="34">
        <f>'BAR BB| Open rates'!V31*0.82</f>
        <v>48954</v>
      </c>
      <c r="W31" s="34">
        <f>'BAR BB| Open rates'!W31*0.82</f>
        <v>50594</v>
      </c>
      <c r="X31" s="34">
        <f>'BAR BB| Open rates'!X31*0.82</f>
        <v>48954</v>
      </c>
      <c r="Y31" s="34">
        <f>'BAR BB| Open rates'!Y31*0.82</f>
        <v>50594</v>
      </c>
      <c r="Z31" s="34">
        <f>'BAR BB| Open rates'!Z31*0.82</f>
        <v>48954</v>
      </c>
      <c r="AA31" s="34">
        <f>'BAR BB| Open rates'!AA31*0.82</f>
        <v>50594</v>
      </c>
      <c r="AB31" s="34">
        <f>'BAR BB| Open rates'!AB31*0.82</f>
        <v>48954</v>
      </c>
      <c r="AC31" s="34">
        <f>'BAR BB| Open rates'!AC31*0.82</f>
        <v>50594</v>
      </c>
      <c r="AD31" s="34">
        <f>'BAR BB| Open rates'!AD31*0.82</f>
        <v>45510</v>
      </c>
      <c r="AE31" s="34">
        <f>'BAR BB| Open rates'!AE31*0.82</f>
        <v>47314</v>
      </c>
      <c r="AF31" s="34">
        <f>'BAR BB| Open rates'!AF31*0.82</f>
        <v>45510</v>
      </c>
      <c r="AG31" s="34">
        <f>'BAR BB| Open rates'!AG31*0.82</f>
        <v>44034</v>
      </c>
      <c r="AH31" s="34">
        <f>'BAR BB| Open rates'!AH31*0.82</f>
        <v>44034</v>
      </c>
      <c r="AI31" s="34">
        <f>'BAR BB| Open rates'!AI31*0.82</f>
        <v>42230</v>
      </c>
      <c r="AJ31" s="34">
        <f>'BAR BB| Open rates'!AJ31*0.82</f>
        <v>44034</v>
      </c>
      <c r="AK31" s="34">
        <f>'BAR BB| Open rates'!AK31*0.82</f>
        <v>42230</v>
      </c>
      <c r="AL31" s="34">
        <f>'BAR BB| Open rates'!AL31*0.82</f>
        <v>44034</v>
      </c>
      <c r="AM31" s="34">
        <f>'BAR BB| Open rates'!AM31*0.82</f>
        <v>42230</v>
      </c>
      <c r="AN31" s="34">
        <f>'BAR BB| Open rates'!AN31*0.82</f>
        <v>44034</v>
      </c>
      <c r="AO31" s="34">
        <f>'BAR BB| Open rates'!AO31*0.82</f>
        <v>42230</v>
      </c>
      <c r="AP31" s="34">
        <f>'BAR BB| Open rates'!AP31*0.82</f>
        <v>39196</v>
      </c>
      <c r="AQ31" s="34">
        <f>'BAR BB| Open rates'!AQ31*0.82</f>
        <v>37556</v>
      </c>
      <c r="AR31" s="34">
        <f>'BAR BB| Open rates'!AR31*0.82</f>
        <v>39196</v>
      </c>
      <c r="AS31" s="34">
        <f>'BAR BB| Open rates'!AS31*0.82</f>
        <v>37556</v>
      </c>
      <c r="AT31" s="34">
        <f>'BAR BB| Open rates'!AT31*0.82</f>
        <v>39196</v>
      </c>
      <c r="AU31" s="34">
        <f>'BAR BB| Open rates'!AU31*0.82</f>
        <v>37556</v>
      </c>
      <c r="AV31" s="34">
        <f>'BAR BB| Open rates'!AV31*0.82</f>
        <v>39196</v>
      </c>
      <c r="AW31" s="34">
        <f>'BAR BB| Open rates'!AW31*0.82</f>
        <v>37556</v>
      </c>
      <c r="AX31" s="34">
        <f>'BAR BB| Open rates'!AX31*0.82</f>
        <v>39196</v>
      </c>
      <c r="AY31" s="34">
        <f>'BAR BB| Open rates'!AY31*0.82</f>
        <v>40590</v>
      </c>
      <c r="AZ31" s="34">
        <f>'BAR BB| Open rates'!AZ31*0.82</f>
        <v>42394</v>
      </c>
      <c r="BA31" s="34">
        <f>'BAR BB| Open rates'!BA31*0.82</f>
        <v>36736</v>
      </c>
      <c r="BB31" s="34">
        <f>'BAR BB| Open rates'!BB31*0.82</f>
        <v>35916</v>
      </c>
      <c r="BC31" s="34">
        <f>'BAR BB| Open rates'!BC31*0.82</f>
        <v>36736</v>
      </c>
      <c r="BD31" s="34">
        <f>'BAR BB| Open rates'!BD31*0.82</f>
        <v>35916</v>
      </c>
      <c r="BE31" s="34">
        <f>'BAR BB| Open rates'!BE31*0.82</f>
        <v>36736</v>
      </c>
      <c r="BF31" s="34">
        <f>'BAR BB| Open rates'!BF31*0.82</f>
        <v>35916</v>
      </c>
      <c r="BG31" s="34">
        <f>'BAR BB| Open rates'!BG31*0.82</f>
        <v>36736</v>
      </c>
      <c r="BH31" s="34">
        <f>'BAR BB| Open rates'!BH31*0.82</f>
        <v>35916</v>
      </c>
      <c r="BI31" s="34">
        <f>'BAR BB| Open rates'!BI31*0.82</f>
        <v>35916</v>
      </c>
      <c r="BJ31" s="34">
        <f>'BAR BB| Open rates'!BJ31*0.82</f>
        <v>36736</v>
      </c>
      <c r="BK31" s="34">
        <f>'BAR BB| Open rates'!BK31*0.82</f>
        <v>35916</v>
      </c>
      <c r="BL31" s="34">
        <f>'BAR BB| Open rates'!BL31*0.82</f>
        <v>36736</v>
      </c>
      <c r="BM31" s="34">
        <f>'BAR BB| Open rates'!BM31*0.82</f>
        <v>35916</v>
      </c>
      <c r="BN31" s="34">
        <f>'BAR BB| Open rates'!BN31*0.82</f>
        <v>36736</v>
      </c>
      <c r="BO31" s="34">
        <f>'BAR BB| Open rates'!BO31*0.82</f>
        <v>39770</v>
      </c>
      <c r="BP31" s="34">
        <f>'BAR BB| Open rates'!BP31*0.82</f>
        <v>41574</v>
      </c>
    </row>
    <row r="32" spans="1:68" s="35" customFormat="1" ht="12" customHeight="1" x14ac:dyDescent="0.2">
      <c r="A32" s="261">
        <v>4</v>
      </c>
      <c r="B32" s="34">
        <f>'BAR BB| Open rates'!B32*0.82</f>
        <v>40016</v>
      </c>
      <c r="C32" s="34">
        <f>'BAR BB| Open rates'!C32*0.82</f>
        <v>39196</v>
      </c>
      <c r="D32" s="34">
        <f>'BAR BB| Open rates'!D32*0.82</f>
        <v>40016</v>
      </c>
      <c r="E32" s="34">
        <f>'BAR BB| Open rates'!E32*0.82</f>
        <v>39196</v>
      </c>
      <c r="F32" s="34">
        <f>'BAR BB| Open rates'!F32*0.82</f>
        <v>42230</v>
      </c>
      <c r="G32" s="34">
        <f>'BAR BB| Open rates'!G32*0.82</f>
        <v>40016</v>
      </c>
      <c r="H32" s="34">
        <f>'BAR BB| Open rates'!H32*0.82</f>
        <v>45756</v>
      </c>
      <c r="I32" s="34">
        <f>'BAR BB| Open rates'!I32*0.82</f>
        <v>51414</v>
      </c>
      <c r="J32" s="34">
        <f>'BAR BB| Open rates'!J32*0.82</f>
        <v>67076</v>
      </c>
      <c r="K32" s="34">
        <f>'BAR BB| Open rates'!K32*0.82</f>
        <v>47970</v>
      </c>
      <c r="L32" s="34">
        <f>'BAR BB| Open rates'!L32*0.82</f>
        <v>49774</v>
      </c>
      <c r="M32" s="34">
        <f>'BAR BB| Open rates'!M32*0.82</f>
        <v>47970</v>
      </c>
      <c r="N32" s="34">
        <f>'BAR BB| Open rates'!N32*0.82</f>
        <v>51414</v>
      </c>
      <c r="O32" s="34">
        <f>'BAR BB| Open rates'!O32*0.82</f>
        <v>53054</v>
      </c>
      <c r="P32" s="34">
        <f>'BAR BB| Open rates'!P32*0.82</f>
        <v>51414</v>
      </c>
      <c r="Q32" s="34">
        <f>'BAR BB| Open rates'!Q32*0.82</f>
        <v>53054</v>
      </c>
      <c r="R32" s="34">
        <f>'BAR BB| Open rates'!R32*0.82</f>
        <v>51414</v>
      </c>
      <c r="S32" s="34">
        <f>'BAR BB| Open rates'!S32*0.82</f>
        <v>53054</v>
      </c>
      <c r="T32" s="34">
        <f>'BAR BB| Open rates'!T32*0.82</f>
        <v>51414</v>
      </c>
      <c r="U32" s="34">
        <f>'BAR BB| Open rates'!U32*0.82</f>
        <v>53054</v>
      </c>
      <c r="V32" s="34">
        <f>'BAR BB| Open rates'!V32*0.82</f>
        <v>51414</v>
      </c>
      <c r="W32" s="34">
        <f>'BAR BB| Open rates'!W32*0.82</f>
        <v>53054</v>
      </c>
      <c r="X32" s="34">
        <f>'BAR BB| Open rates'!X32*0.82</f>
        <v>51414</v>
      </c>
      <c r="Y32" s="34">
        <f>'BAR BB| Open rates'!Y32*0.82</f>
        <v>53054</v>
      </c>
      <c r="Z32" s="34">
        <f>'BAR BB| Open rates'!Z32*0.82</f>
        <v>51414</v>
      </c>
      <c r="AA32" s="34">
        <f>'BAR BB| Open rates'!AA32*0.82</f>
        <v>53054</v>
      </c>
      <c r="AB32" s="34">
        <f>'BAR BB| Open rates'!AB32*0.82</f>
        <v>51414</v>
      </c>
      <c r="AC32" s="34">
        <f>'BAR BB| Open rates'!AC32*0.82</f>
        <v>53054</v>
      </c>
      <c r="AD32" s="34">
        <f>'BAR BB| Open rates'!AD32*0.82</f>
        <v>47970</v>
      </c>
      <c r="AE32" s="34">
        <f>'BAR BB| Open rates'!AE32*0.82</f>
        <v>49774</v>
      </c>
      <c r="AF32" s="34">
        <f>'BAR BB| Open rates'!AF32*0.82</f>
        <v>47970</v>
      </c>
      <c r="AG32" s="34">
        <f>'BAR BB| Open rates'!AG32*0.82</f>
        <v>46494</v>
      </c>
      <c r="AH32" s="34">
        <f>'BAR BB| Open rates'!AH32*0.82</f>
        <v>46494</v>
      </c>
      <c r="AI32" s="34">
        <f>'BAR BB| Open rates'!AI32*0.82</f>
        <v>44690</v>
      </c>
      <c r="AJ32" s="34">
        <f>'BAR BB| Open rates'!AJ32*0.82</f>
        <v>46494</v>
      </c>
      <c r="AK32" s="34">
        <f>'BAR BB| Open rates'!AK32*0.82</f>
        <v>44690</v>
      </c>
      <c r="AL32" s="34">
        <f>'BAR BB| Open rates'!AL32*0.82</f>
        <v>46494</v>
      </c>
      <c r="AM32" s="34">
        <f>'BAR BB| Open rates'!AM32*0.82</f>
        <v>44690</v>
      </c>
      <c r="AN32" s="34">
        <f>'BAR BB| Open rates'!AN32*0.82</f>
        <v>46494</v>
      </c>
      <c r="AO32" s="34">
        <f>'BAR BB| Open rates'!AO32*0.82</f>
        <v>44690</v>
      </c>
      <c r="AP32" s="34">
        <f>'BAR BB| Open rates'!AP32*0.82</f>
        <v>41656</v>
      </c>
      <c r="AQ32" s="34">
        <f>'BAR BB| Open rates'!AQ32*0.82</f>
        <v>40016</v>
      </c>
      <c r="AR32" s="34">
        <f>'BAR BB| Open rates'!AR32*0.82</f>
        <v>41656</v>
      </c>
      <c r="AS32" s="34">
        <f>'BAR BB| Open rates'!AS32*0.82</f>
        <v>40016</v>
      </c>
      <c r="AT32" s="34">
        <f>'BAR BB| Open rates'!AT32*0.82</f>
        <v>41656</v>
      </c>
      <c r="AU32" s="34">
        <f>'BAR BB| Open rates'!AU32*0.82</f>
        <v>40016</v>
      </c>
      <c r="AV32" s="34">
        <f>'BAR BB| Open rates'!AV32*0.82</f>
        <v>41656</v>
      </c>
      <c r="AW32" s="34">
        <f>'BAR BB| Open rates'!AW32*0.82</f>
        <v>40016</v>
      </c>
      <c r="AX32" s="34">
        <f>'BAR BB| Open rates'!AX32*0.82</f>
        <v>41656</v>
      </c>
      <c r="AY32" s="34">
        <f>'BAR BB| Open rates'!AY32*0.82</f>
        <v>43050</v>
      </c>
      <c r="AZ32" s="34">
        <f>'BAR BB| Open rates'!AZ32*0.82</f>
        <v>44854</v>
      </c>
      <c r="BA32" s="34">
        <f>'BAR BB| Open rates'!BA32*0.82</f>
        <v>39196</v>
      </c>
      <c r="BB32" s="34">
        <f>'BAR BB| Open rates'!BB32*0.82</f>
        <v>38376</v>
      </c>
      <c r="BC32" s="34">
        <f>'BAR BB| Open rates'!BC32*0.82</f>
        <v>39196</v>
      </c>
      <c r="BD32" s="34">
        <f>'BAR BB| Open rates'!BD32*0.82</f>
        <v>38376</v>
      </c>
      <c r="BE32" s="34">
        <f>'BAR BB| Open rates'!BE32*0.82</f>
        <v>39196</v>
      </c>
      <c r="BF32" s="34">
        <f>'BAR BB| Open rates'!BF32*0.82</f>
        <v>38376</v>
      </c>
      <c r="BG32" s="34">
        <f>'BAR BB| Open rates'!BG32*0.82</f>
        <v>39196</v>
      </c>
      <c r="BH32" s="34">
        <f>'BAR BB| Open rates'!BH32*0.82</f>
        <v>38376</v>
      </c>
      <c r="BI32" s="34">
        <f>'BAR BB| Open rates'!BI32*0.82</f>
        <v>38376</v>
      </c>
      <c r="BJ32" s="34">
        <f>'BAR BB| Open rates'!BJ32*0.82</f>
        <v>39196</v>
      </c>
      <c r="BK32" s="34">
        <f>'BAR BB| Open rates'!BK32*0.82</f>
        <v>38376</v>
      </c>
      <c r="BL32" s="34">
        <f>'BAR BB| Open rates'!BL32*0.82</f>
        <v>39196</v>
      </c>
      <c r="BM32" s="34">
        <f>'BAR BB| Open rates'!BM32*0.82</f>
        <v>38376</v>
      </c>
      <c r="BN32" s="34">
        <f>'BAR BB| Open rates'!BN32*0.82</f>
        <v>39196</v>
      </c>
      <c r="BO32" s="34">
        <f>'BAR BB| Open rates'!BO32*0.82</f>
        <v>42230</v>
      </c>
      <c r="BP32" s="34">
        <f>'BAR BB| Open rates'!BP32*0.82</f>
        <v>44034</v>
      </c>
    </row>
    <row r="33" spans="1:68" s="35" customFormat="1" ht="12" customHeight="1" x14ac:dyDescent="0.2">
      <c r="A33" s="260" t="s">
        <v>182</v>
      </c>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row>
    <row r="34" spans="1:68" s="35" customFormat="1" ht="12" customHeight="1" x14ac:dyDescent="0.2">
      <c r="A34" s="261">
        <v>1</v>
      </c>
      <c r="B34" s="34">
        <f>'BAR BB| Open rates'!B34*0.82</f>
        <v>40836</v>
      </c>
      <c r="C34" s="34">
        <f>'BAR BB| Open rates'!C34*0.82</f>
        <v>40016</v>
      </c>
      <c r="D34" s="34">
        <f>'BAR BB| Open rates'!D34*0.82</f>
        <v>40836</v>
      </c>
      <c r="E34" s="34">
        <f>'BAR BB| Open rates'!E34*0.82</f>
        <v>40016</v>
      </c>
      <c r="F34" s="34">
        <f>'BAR BB| Open rates'!F34*0.82</f>
        <v>43050</v>
      </c>
      <c r="G34" s="34">
        <f>'BAR BB| Open rates'!G34*0.82</f>
        <v>40836</v>
      </c>
      <c r="H34" s="34">
        <f>'BAR BB| Open rates'!H34*0.82</f>
        <v>56498</v>
      </c>
      <c r="I34" s="34">
        <f>'BAR BB| Open rates'!I34*0.82</f>
        <v>62155.999999999993</v>
      </c>
      <c r="J34" s="34">
        <f>'BAR BB| Open rates'!J34*0.82</f>
        <v>77818</v>
      </c>
      <c r="K34" s="34">
        <f>'BAR BB| Open rates'!K34*0.82</f>
        <v>58712</v>
      </c>
      <c r="L34" s="34">
        <f>'BAR BB| Open rates'!L34*0.82</f>
        <v>60516</v>
      </c>
      <c r="M34" s="34">
        <f>'BAR BB| Open rates'!M34*0.82</f>
        <v>58712</v>
      </c>
      <c r="N34" s="34">
        <f>'BAR BB| Open rates'!N34*0.82</f>
        <v>62155.999999999993</v>
      </c>
      <c r="O34" s="34">
        <f>'BAR BB| Open rates'!O34*0.82</f>
        <v>63795.999999999993</v>
      </c>
      <c r="P34" s="34">
        <f>'BAR BB| Open rates'!P34*0.82</f>
        <v>62155.999999999993</v>
      </c>
      <c r="Q34" s="34">
        <f>'BAR BB| Open rates'!Q34*0.82</f>
        <v>63795.999999999993</v>
      </c>
      <c r="R34" s="34">
        <f>'BAR BB| Open rates'!R34*0.82</f>
        <v>62155.999999999993</v>
      </c>
      <c r="S34" s="34">
        <f>'BAR BB| Open rates'!S34*0.82</f>
        <v>63795.999999999993</v>
      </c>
      <c r="T34" s="34">
        <f>'BAR BB| Open rates'!T34*0.82</f>
        <v>62155.999999999993</v>
      </c>
      <c r="U34" s="34">
        <f>'BAR BB| Open rates'!U34*0.82</f>
        <v>63795.999999999993</v>
      </c>
      <c r="V34" s="34">
        <f>'BAR BB| Open rates'!V34*0.82</f>
        <v>62155.999999999993</v>
      </c>
      <c r="W34" s="34">
        <f>'BAR BB| Open rates'!W34*0.82</f>
        <v>63795.999999999993</v>
      </c>
      <c r="X34" s="34">
        <f>'BAR BB| Open rates'!X34*0.82</f>
        <v>62155.999999999993</v>
      </c>
      <c r="Y34" s="34">
        <f>'BAR BB| Open rates'!Y34*0.82</f>
        <v>63795.999999999993</v>
      </c>
      <c r="Z34" s="34">
        <f>'BAR BB| Open rates'!Z34*0.82</f>
        <v>62155.999999999993</v>
      </c>
      <c r="AA34" s="34">
        <f>'BAR BB| Open rates'!AA34*0.82</f>
        <v>63795.999999999993</v>
      </c>
      <c r="AB34" s="34">
        <f>'BAR BB| Open rates'!AB34*0.82</f>
        <v>62155.999999999993</v>
      </c>
      <c r="AC34" s="34">
        <f>'BAR BB| Open rates'!AC34*0.82</f>
        <v>63795.999999999993</v>
      </c>
      <c r="AD34" s="34">
        <f>'BAR BB| Open rates'!AD34*0.82</f>
        <v>58712</v>
      </c>
      <c r="AE34" s="34">
        <f>'BAR BB| Open rates'!AE34*0.82</f>
        <v>60516</v>
      </c>
      <c r="AF34" s="34">
        <f>'BAR BB| Open rates'!AF34*0.82</f>
        <v>58712</v>
      </c>
      <c r="AG34" s="34">
        <f>'BAR BB| Open rates'!AG34*0.82</f>
        <v>44854</v>
      </c>
      <c r="AH34" s="34">
        <f>'BAR BB| Open rates'!AH34*0.82</f>
        <v>44854</v>
      </c>
      <c r="AI34" s="34">
        <f>'BAR BB| Open rates'!AI34*0.82</f>
        <v>43050</v>
      </c>
      <c r="AJ34" s="34">
        <f>'BAR BB| Open rates'!AJ34*0.82</f>
        <v>44854</v>
      </c>
      <c r="AK34" s="34">
        <f>'BAR BB| Open rates'!AK34*0.82</f>
        <v>43050</v>
      </c>
      <c r="AL34" s="34">
        <f>'BAR BB| Open rates'!AL34*0.82</f>
        <v>44854</v>
      </c>
      <c r="AM34" s="34">
        <f>'BAR BB| Open rates'!AM34*0.82</f>
        <v>43050</v>
      </c>
      <c r="AN34" s="34">
        <f>'BAR BB| Open rates'!AN34*0.82</f>
        <v>44854</v>
      </c>
      <c r="AO34" s="34">
        <f>'BAR BB| Open rates'!AO34*0.82</f>
        <v>43050</v>
      </c>
      <c r="AP34" s="34">
        <f>'BAR BB| Open rates'!AP34*0.82</f>
        <v>41656</v>
      </c>
      <c r="AQ34" s="34">
        <f>'BAR BB| Open rates'!AQ34*0.82</f>
        <v>40016</v>
      </c>
      <c r="AR34" s="34">
        <f>'BAR BB| Open rates'!AR34*0.82</f>
        <v>41656</v>
      </c>
      <c r="AS34" s="34">
        <f>'BAR BB| Open rates'!AS34*0.82</f>
        <v>40016</v>
      </c>
      <c r="AT34" s="34">
        <f>'BAR BB| Open rates'!AT34*0.82</f>
        <v>41656</v>
      </c>
      <c r="AU34" s="34">
        <f>'BAR BB| Open rates'!AU34*0.82</f>
        <v>40016</v>
      </c>
      <c r="AV34" s="34">
        <f>'BAR BB| Open rates'!AV34*0.82</f>
        <v>41656</v>
      </c>
      <c r="AW34" s="34">
        <f>'BAR BB| Open rates'!AW34*0.82</f>
        <v>40016</v>
      </c>
      <c r="AX34" s="34">
        <f>'BAR BB| Open rates'!AX34*0.82</f>
        <v>41656</v>
      </c>
      <c r="AY34" s="34">
        <f>'BAR BB| Open rates'!AY34*0.82</f>
        <v>43050</v>
      </c>
      <c r="AZ34" s="34">
        <f>'BAR BB| Open rates'!AZ34*0.82</f>
        <v>44854</v>
      </c>
      <c r="BA34" s="34">
        <f>'BAR BB| Open rates'!BA34*0.82</f>
        <v>39196</v>
      </c>
      <c r="BB34" s="34">
        <f>'BAR BB| Open rates'!BB34*0.82</f>
        <v>35096</v>
      </c>
      <c r="BC34" s="34">
        <f>'BAR BB| Open rates'!BC34*0.82</f>
        <v>35916</v>
      </c>
      <c r="BD34" s="34">
        <f>'BAR BB| Open rates'!BD34*0.82</f>
        <v>35096</v>
      </c>
      <c r="BE34" s="34">
        <f>'BAR BB| Open rates'!BE34*0.82</f>
        <v>35916</v>
      </c>
      <c r="BF34" s="34">
        <f>'BAR BB| Open rates'!BF34*0.82</f>
        <v>35096</v>
      </c>
      <c r="BG34" s="34">
        <f>'BAR BB| Open rates'!BG34*0.82</f>
        <v>35916</v>
      </c>
      <c r="BH34" s="34">
        <f>'BAR BB| Open rates'!BH34*0.82</f>
        <v>35096</v>
      </c>
      <c r="BI34" s="34">
        <f>'BAR BB| Open rates'!BI34*0.82</f>
        <v>35096</v>
      </c>
      <c r="BJ34" s="34">
        <f>'BAR BB| Open rates'!BJ34*0.82</f>
        <v>35916</v>
      </c>
      <c r="BK34" s="34">
        <f>'BAR BB| Open rates'!BK34*0.82</f>
        <v>35096</v>
      </c>
      <c r="BL34" s="34">
        <f>'BAR BB| Open rates'!BL34*0.82</f>
        <v>35916</v>
      </c>
      <c r="BM34" s="34">
        <f>'BAR BB| Open rates'!BM34*0.82</f>
        <v>35096</v>
      </c>
      <c r="BN34" s="34">
        <f>'BAR BB| Open rates'!BN34*0.82</f>
        <v>35916</v>
      </c>
      <c r="BO34" s="34">
        <f>'BAR BB| Open rates'!BO34*0.82</f>
        <v>38950</v>
      </c>
      <c r="BP34" s="34">
        <f>'BAR BB| Open rates'!BP34*0.82</f>
        <v>40754</v>
      </c>
    </row>
    <row r="35" spans="1:68" s="35" customFormat="1" ht="12" customHeight="1" x14ac:dyDescent="0.2">
      <c r="A35" s="261">
        <v>2</v>
      </c>
      <c r="B35" s="34">
        <f>'BAR BB| Open rates'!B35*0.82</f>
        <v>43296</v>
      </c>
      <c r="C35" s="34">
        <f>'BAR BB| Open rates'!C35*0.82</f>
        <v>42476</v>
      </c>
      <c r="D35" s="34">
        <f>'BAR BB| Open rates'!D35*0.82</f>
        <v>43296</v>
      </c>
      <c r="E35" s="34">
        <f>'BAR BB| Open rates'!E35*0.82</f>
        <v>42476</v>
      </c>
      <c r="F35" s="34">
        <f>'BAR BB| Open rates'!F35*0.82</f>
        <v>45510</v>
      </c>
      <c r="G35" s="34">
        <f>'BAR BB| Open rates'!G35*0.82</f>
        <v>43296</v>
      </c>
      <c r="H35" s="34">
        <f>'BAR BB| Open rates'!H35*0.82</f>
        <v>58958</v>
      </c>
      <c r="I35" s="34">
        <f>'BAR BB| Open rates'!I35*0.82</f>
        <v>64615.999999999993</v>
      </c>
      <c r="J35" s="34">
        <f>'BAR BB| Open rates'!J35*0.82</f>
        <v>80278</v>
      </c>
      <c r="K35" s="34">
        <f>'BAR BB| Open rates'!K35*0.82</f>
        <v>61171.999999999993</v>
      </c>
      <c r="L35" s="34">
        <f>'BAR BB| Open rates'!L35*0.82</f>
        <v>62975.999999999993</v>
      </c>
      <c r="M35" s="34">
        <f>'BAR BB| Open rates'!M35*0.82</f>
        <v>61171.999999999993</v>
      </c>
      <c r="N35" s="34">
        <f>'BAR BB| Open rates'!N35*0.82</f>
        <v>64615.999999999993</v>
      </c>
      <c r="O35" s="34">
        <f>'BAR BB| Open rates'!O35*0.82</f>
        <v>66256</v>
      </c>
      <c r="P35" s="34">
        <f>'BAR BB| Open rates'!P35*0.82</f>
        <v>64615.999999999993</v>
      </c>
      <c r="Q35" s="34">
        <f>'BAR BB| Open rates'!Q35*0.82</f>
        <v>66256</v>
      </c>
      <c r="R35" s="34">
        <f>'BAR BB| Open rates'!R35*0.82</f>
        <v>64615.999999999993</v>
      </c>
      <c r="S35" s="34">
        <f>'BAR BB| Open rates'!S35*0.82</f>
        <v>66256</v>
      </c>
      <c r="T35" s="34">
        <f>'BAR BB| Open rates'!T35*0.82</f>
        <v>64615.999999999993</v>
      </c>
      <c r="U35" s="34">
        <f>'BAR BB| Open rates'!U35*0.82</f>
        <v>66256</v>
      </c>
      <c r="V35" s="34">
        <f>'BAR BB| Open rates'!V35*0.82</f>
        <v>64615.999999999993</v>
      </c>
      <c r="W35" s="34">
        <f>'BAR BB| Open rates'!W35*0.82</f>
        <v>66256</v>
      </c>
      <c r="X35" s="34">
        <f>'BAR BB| Open rates'!X35*0.82</f>
        <v>64615.999999999993</v>
      </c>
      <c r="Y35" s="34">
        <f>'BAR BB| Open rates'!Y35*0.82</f>
        <v>66256</v>
      </c>
      <c r="Z35" s="34">
        <f>'BAR BB| Open rates'!Z35*0.82</f>
        <v>64615.999999999993</v>
      </c>
      <c r="AA35" s="34">
        <f>'BAR BB| Open rates'!AA35*0.82</f>
        <v>66256</v>
      </c>
      <c r="AB35" s="34">
        <f>'BAR BB| Open rates'!AB35*0.82</f>
        <v>64615.999999999993</v>
      </c>
      <c r="AC35" s="34">
        <f>'BAR BB| Open rates'!AC35*0.82</f>
        <v>66256</v>
      </c>
      <c r="AD35" s="34">
        <f>'BAR BB| Open rates'!AD35*0.82</f>
        <v>61171.999999999993</v>
      </c>
      <c r="AE35" s="34">
        <f>'BAR BB| Open rates'!AE35*0.82</f>
        <v>62975.999999999993</v>
      </c>
      <c r="AF35" s="34">
        <f>'BAR BB| Open rates'!AF35*0.82</f>
        <v>61171.999999999993</v>
      </c>
      <c r="AG35" s="34">
        <f>'BAR BB| Open rates'!AG35*0.82</f>
        <v>47314</v>
      </c>
      <c r="AH35" s="34">
        <f>'BAR BB| Open rates'!AH35*0.82</f>
        <v>47314</v>
      </c>
      <c r="AI35" s="34">
        <f>'BAR BB| Open rates'!AI35*0.82</f>
        <v>45510</v>
      </c>
      <c r="AJ35" s="34">
        <f>'BAR BB| Open rates'!AJ35*0.82</f>
        <v>47314</v>
      </c>
      <c r="AK35" s="34">
        <f>'BAR BB| Open rates'!AK35*0.82</f>
        <v>45510</v>
      </c>
      <c r="AL35" s="34">
        <f>'BAR BB| Open rates'!AL35*0.82</f>
        <v>47314</v>
      </c>
      <c r="AM35" s="34">
        <f>'BAR BB| Open rates'!AM35*0.82</f>
        <v>45510</v>
      </c>
      <c r="AN35" s="34">
        <f>'BAR BB| Open rates'!AN35*0.82</f>
        <v>47314</v>
      </c>
      <c r="AO35" s="34">
        <f>'BAR BB| Open rates'!AO35*0.82</f>
        <v>45510</v>
      </c>
      <c r="AP35" s="34">
        <f>'BAR BB| Open rates'!AP35*0.82</f>
        <v>44116</v>
      </c>
      <c r="AQ35" s="34">
        <f>'BAR BB| Open rates'!AQ35*0.82</f>
        <v>42476</v>
      </c>
      <c r="AR35" s="34">
        <f>'BAR BB| Open rates'!AR35*0.82</f>
        <v>44116</v>
      </c>
      <c r="AS35" s="34">
        <f>'BAR BB| Open rates'!AS35*0.82</f>
        <v>42476</v>
      </c>
      <c r="AT35" s="34">
        <f>'BAR BB| Open rates'!AT35*0.82</f>
        <v>44116</v>
      </c>
      <c r="AU35" s="34">
        <f>'BAR BB| Open rates'!AU35*0.82</f>
        <v>42476</v>
      </c>
      <c r="AV35" s="34">
        <f>'BAR BB| Open rates'!AV35*0.82</f>
        <v>44116</v>
      </c>
      <c r="AW35" s="34">
        <f>'BAR BB| Open rates'!AW35*0.82</f>
        <v>42476</v>
      </c>
      <c r="AX35" s="34">
        <f>'BAR BB| Open rates'!AX35*0.82</f>
        <v>44116</v>
      </c>
      <c r="AY35" s="34">
        <f>'BAR BB| Open rates'!AY35*0.82</f>
        <v>45510</v>
      </c>
      <c r="AZ35" s="34">
        <f>'BAR BB| Open rates'!AZ35*0.82</f>
        <v>47314</v>
      </c>
      <c r="BA35" s="34">
        <f>'BAR BB| Open rates'!BA35*0.82</f>
        <v>41656</v>
      </c>
      <c r="BB35" s="34">
        <f>'BAR BB| Open rates'!BB35*0.82</f>
        <v>37556</v>
      </c>
      <c r="BC35" s="34">
        <f>'BAR BB| Open rates'!BC35*0.82</f>
        <v>38376</v>
      </c>
      <c r="BD35" s="34">
        <f>'BAR BB| Open rates'!BD35*0.82</f>
        <v>37556</v>
      </c>
      <c r="BE35" s="34">
        <f>'BAR BB| Open rates'!BE35*0.82</f>
        <v>38376</v>
      </c>
      <c r="BF35" s="34">
        <f>'BAR BB| Open rates'!BF35*0.82</f>
        <v>37556</v>
      </c>
      <c r="BG35" s="34">
        <f>'BAR BB| Open rates'!BG35*0.82</f>
        <v>38376</v>
      </c>
      <c r="BH35" s="34">
        <f>'BAR BB| Open rates'!BH35*0.82</f>
        <v>37556</v>
      </c>
      <c r="BI35" s="34">
        <f>'BAR BB| Open rates'!BI35*0.82</f>
        <v>37556</v>
      </c>
      <c r="BJ35" s="34">
        <f>'BAR BB| Open rates'!BJ35*0.82</f>
        <v>38376</v>
      </c>
      <c r="BK35" s="34">
        <f>'BAR BB| Open rates'!BK35*0.82</f>
        <v>37556</v>
      </c>
      <c r="BL35" s="34">
        <f>'BAR BB| Open rates'!BL35*0.82</f>
        <v>38376</v>
      </c>
      <c r="BM35" s="34">
        <f>'BAR BB| Open rates'!BM35*0.82</f>
        <v>37556</v>
      </c>
      <c r="BN35" s="34">
        <f>'BAR BB| Open rates'!BN35*0.82</f>
        <v>38376</v>
      </c>
      <c r="BO35" s="34">
        <f>'BAR BB| Open rates'!BO35*0.82</f>
        <v>41410</v>
      </c>
      <c r="BP35" s="34">
        <f>'BAR BB| Open rates'!BP35*0.82</f>
        <v>43214</v>
      </c>
    </row>
    <row r="36" spans="1:68" s="35" customFormat="1" ht="12" customHeight="1" x14ac:dyDescent="0.2">
      <c r="A36" s="261">
        <v>3</v>
      </c>
      <c r="B36" s="34">
        <f>'BAR BB| Open rates'!B36*0.82</f>
        <v>45756</v>
      </c>
      <c r="C36" s="34">
        <f>'BAR BB| Open rates'!C36*0.82</f>
        <v>44936</v>
      </c>
      <c r="D36" s="34">
        <f>'BAR BB| Open rates'!D36*0.82</f>
        <v>45756</v>
      </c>
      <c r="E36" s="34">
        <f>'BAR BB| Open rates'!E36*0.82</f>
        <v>44936</v>
      </c>
      <c r="F36" s="34">
        <f>'BAR BB| Open rates'!F36*0.82</f>
        <v>47970</v>
      </c>
      <c r="G36" s="34">
        <f>'BAR BB| Open rates'!G36*0.82</f>
        <v>45756</v>
      </c>
      <c r="H36" s="34">
        <f>'BAR BB| Open rates'!H36*0.82</f>
        <v>61417.999999999993</v>
      </c>
      <c r="I36" s="34">
        <f>'BAR BB| Open rates'!I36*0.82</f>
        <v>67076</v>
      </c>
      <c r="J36" s="34">
        <f>'BAR BB| Open rates'!J36*0.82</f>
        <v>82738</v>
      </c>
      <c r="K36" s="34">
        <f>'BAR BB| Open rates'!K36*0.82</f>
        <v>63631.999999999993</v>
      </c>
      <c r="L36" s="34">
        <f>'BAR BB| Open rates'!L36*0.82</f>
        <v>65435.999999999993</v>
      </c>
      <c r="M36" s="34">
        <f>'BAR BB| Open rates'!M36*0.82</f>
        <v>63631.999999999993</v>
      </c>
      <c r="N36" s="34">
        <f>'BAR BB| Open rates'!N36*0.82</f>
        <v>67076</v>
      </c>
      <c r="O36" s="34">
        <f>'BAR BB| Open rates'!O36*0.82</f>
        <v>68716</v>
      </c>
      <c r="P36" s="34">
        <f>'BAR BB| Open rates'!P36*0.82</f>
        <v>67076</v>
      </c>
      <c r="Q36" s="34">
        <f>'BAR BB| Open rates'!Q36*0.82</f>
        <v>68716</v>
      </c>
      <c r="R36" s="34">
        <f>'BAR BB| Open rates'!R36*0.82</f>
        <v>67076</v>
      </c>
      <c r="S36" s="34">
        <f>'BAR BB| Open rates'!S36*0.82</f>
        <v>68716</v>
      </c>
      <c r="T36" s="34">
        <f>'BAR BB| Open rates'!T36*0.82</f>
        <v>67076</v>
      </c>
      <c r="U36" s="34">
        <f>'BAR BB| Open rates'!U36*0.82</f>
        <v>68716</v>
      </c>
      <c r="V36" s="34">
        <f>'BAR BB| Open rates'!V36*0.82</f>
        <v>67076</v>
      </c>
      <c r="W36" s="34">
        <f>'BAR BB| Open rates'!W36*0.82</f>
        <v>68716</v>
      </c>
      <c r="X36" s="34">
        <f>'BAR BB| Open rates'!X36*0.82</f>
        <v>67076</v>
      </c>
      <c r="Y36" s="34">
        <f>'BAR BB| Open rates'!Y36*0.82</f>
        <v>68716</v>
      </c>
      <c r="Z36" s="34">
        <f>'BAR BB| Open rates'!Z36*0.82</f>
        <v>67076</v>
      </c>
      <c r="AA36" s="34">
        <f>'BAR BB| Open rates'!AA36*0.82</f>
        <v>68716</v>
      </c>
      <c r="AB36" s="34">
        <f>'BAR BB| Open rates'!AB36*0.82</f>
        <v>67076</v>
      </c>
      <c r="AC36" s="34">
        <f>'BAR BB| Open rates'!AC36*0.82</f>
        <v>68716</v>
      </c>
      <c r="AD36" s="34">
        <f>'BAR BB| Open rates'!AD36*0.82</f>
        <v>63631.999999999993</v>
      </c>
      <c r="AE36" s="34">
        <f>'BAR BB| Open rates'!AE36*0.82</f>
        <v>65435.999999999993</v>
      </c>
      <c r="AF36" s="34">
        <f>'BAR BB| Open rates'!AF36*0.82</f>
        <v>63631.999999999993</v>
      </c>
      <c r="AG36" s="34">
        <f>'BAR BB| Open rates'!AG36*0.82</f>
        <v>49774</v>
      </c>
      <c r="AH36" s="34">
        <f>'BAR BB| Open rates'!AH36*0.82</f>
        <v>49774</v>
      </c>
      <c r="AI36" s="34">
        <f>'BAR BB| Open rates'!AI36*0.82</f>
        <v>47970</v>
      </c>
      <c r="AJ36" s="34">
        <f>'BAR BB| Open rates'!AJ36*0.82</f>
        <v>49774</v>
      </c>
      <c r="AK36" s="34">
        <f>'BAR BB| Open rates'!AK36*0.82</f>
        <v>47970</v>
      </c>
      <c r="AL36" s="34">
        <f>'BAR BB| Open rates'!AL36*0.82</f>
        <v>49774</v>
      </c>
      <c r="AM36" s="34">
        <f>'BAR BB| Open rates'!AM36*0.82</f>
        <v>47970</v>
      </c>
      <c r="AN36" s="34">
        <f>'BAR BB| Open rates'!AN36*0.82</f>
        <v>49774</v>
      </c>
      <c r="AO36" s="34">
        <f>'BAR BB| Open rates'!AO36*0.82</f>
        <v>47970</v>
      </c>
      <c r="AP36" s="34">
        <f>'BAR BB| Open rates'!AP36*0.82</f>
        <v>46576</v>
      </c>
      <c r="AQ36" s="34">
        <f>'BAR BB| Open rates'!AQ36*0.82</f>
        <v>44936</v>
      </c>
      <c r="AR36" s="34">
        <f>'BAR BB| Open rates'!AR36*0.82</f>
        <v>46576</v>
      </c>
      <c r="AS36" s="34">
        <f>'BAR BB| Open rates'!AS36*0.82</f>
        <v>44936</v>
      </c>
      <c r="AT36" s="34">
        <f>'BAR BB| Open rates'!AT36*0.82</f>
        <v>46576</v>
      </c>
      <c r="AU36" s="34">
        <f>'BAR BB| Open rates'!AU36*0.82</f>
        <v>44936</v>
      </c>
      <c r="AV36" s="34">
        <f>'BAR BB| Open rates'!AV36*0.82</f>
        <v>46576</v>
      </c>
      <c r="AW36" s="34">
        <f>'BAR BB| Open rates'!AW36*0.82</f>
        <v>44936</v>
      </c>
      <c r="AX36" s="34">
        <f>'BAR BB| Open rates'!AX36*0.82</f>
        <v>46576</v>
      </c>
      <c r="AY36" s="34">
        <f>'BAR BB| Open rates'!AY36*0.82</f>
        <v>47970</v>
      </c>
      <c r="AZ36" s="34">
        <f>'BAR BB| Open rates'!AZ36*0.82</f>
        <v>49774</v>
      </c>
      <c r="BA36" s="34">
        <f>'BAR BB| Open rates'!BA36*0.82</f>
        <v>44116</v>
      </c>
      <c r="BB36" s="34">
        <f>'BAR BB| Open rates'!BB36*0.82</f>
        <v>40016</v>
      </c>
      <c r="BC36" s="34">
        <f>'BAR BB| Open rates'!BC36*0.82</f>
        <v>40836</v>
      </c>
      <c r="BD36" s="34">
        <f>'BAR BB| Open rates'!BD36*0.82</f>
        <v>40016</v>
      </c>
      <c r="BE36" s="34">
        <f>'BAR BB| Open rates'!BE36*0.82</f>
        <v>40836</v>
      </c>
      <c r="BF36" s="34">
        <f>'BAR BB| Open rates'!BF36*0.82</f>
        <v>40016</v>
      </c>
      <c r="BG36" s="34">
        <f>'BAR BB| Open rates'!BG36*0.82</f>
        <v>40836</v>
      </c>
      <c r="BH36" s="34">
        <f>'BAR BB| Open rates'!BH36*0.82</f>
        <v>40016</v>
      </c>
      <c r="BI36" s="34">
        <f>'BAR BB| Open rates'!BI36*0.82</f>
        <v>40016</v>
      </c>
      <c r="BJ36" s="34">
        <f>'BAR BB| Open rates'!BJ36*0.82</f>
        <v>40836</v>
      </c>
      <c r="BK36" s="34">
        <f>'BAR BB| Open rates'!BK36*0.82</f>
        <v>40016</v>
      </c>
      <c r="BL36" s="34">
        <f>'BAR BB| Open rates'!BL36*0.82</f>
        <v>40836</v>
      </c>
      <c r="BM36" s="34">
        <f>'BAR BB| Open rates'!BM36*0.82</f>
        <v>40016</v>
      </c>
      <c r="BN36" s="34">
        <f>'BAR BB| Open rates'!BN36*0.82</f>
        <v>40836</v>
      </c>
      <c r="BO36" s="34">
        <f>'BAR BB| Open rates'!BO36*0.82</f>
        <v>43870</v>
      </c>
      <c r="BP36" s="34">
        <f>'BAR BB| Open rates'!BP36*0.82</f>
        <v>45674</v>
      </c>
    </row>
    <row r="37" spans="1:68" s="35" customFormat="1" ht="12" customHeight="1" x14ac:dyDescent="0.2">
      <c r="A37" s="261">
        <v>4</v>
      </c>
      <c r="B37" s="34">
        <f>'BAR BB| Open rates'!B37*0.82</f>
        <v>48216</v>
      </c>
      <c r="C37" s="34">
        <f>'BAR BB| Open rates'!C37*0.82</f>
        <v>47396</v>
      </c>
      <c r="D37" s="34">
        <f>'BAR BB| Open rates'!D37*0.82</f>
        <v>48216</v>
      </c>
      <c r="E37" s="34">
        <f>'BAR BB| Open rates'!E37*0.82</f>
        <v>47396</v>
      </c>
      <c r="F37" s="34">
        <f>'BAR BB| Open rates'!F37*0.82</f>
        <v>50430</v>
      </c>
      <c r="G37" s="34">
        <f>'BAR BB| Open rates'!G37*0.82</f>
        <v>48216</v>
      </c>
      <c r="H37" s="34">
        <f>'BAR BB| Open rates'!H37*0.82</f>
        <v>63877.999999999993</v>
      </c>
      <c r="I37" s="34">
        <f>'BAR BB| Open rates'!I37*0.82</f>
        <v>69536</v>
      </c>
      <c r="J37" s="34">
        <f>'BAR BB| Open rates'!J37*0.82</f>
        <v>85198</v>
      </c>
      <c r="K37" s="34">
        <f>'BAR BB| Open rates'!K37*0.82</f>
        <v>66092</v>
      </c>
      <c r="L37" s="34">
        <f>'BAR BB| Open rates'!L37*0.82</f>
        <v>67896</v>
      </c>
      <c r="M37" s="34">
        <f>'BAR BB| Open rates'!M37*0.82</f>
        <v>66092</v>
      </c>
      <c r="N37" s="34">
        <f>'BAR BB| Open rates'!N37*0.82</f>
        <v>69536</v>
      </c>
      <c r="O37" s="34">
        <f>'BAR BB| Open rates'!O37*0.82</f>
        <v>71176</v>
      </c>
      <c r="P37" s="34">
        <f>'BAR BB| Open rates'!P37*0.82</f>
        <v>69536</v>
      </c>
      <c r="Q37" s="34">
        <f>'BAR BB| Open rates'!Q37*0.82</f>
        <v>71176</v>
      </c>
      <c r="R37" s="34">
        <f>'BAR BB| Open rates'!R37*0.82</f>
        <v>69536</v>
      </c>
      <c r="S37" s="34">
        <f>'BAR BB| Open rates'!S37*0.82</f>
        <v>71176</v>
      </c>
      <c r="T37" s="34">
        <f>'BAR BB| Open rates'!T37*0.82</f>
        <v>69536</v>
      </c>
      <c r="U37" s="34">
        <f>'BAR BB| Open rates'!U37*0.82</f>
        <v>71176</v>
      </c>
      <c r="V37" s="34">
        <f>'BAR BB| Open rates'!V37*0.82</f>
        <v>69536</v>
      </c>
      <c r="W37" s="34">
        <f>'BAR BB| Open rates'!W37*0.82</f>
        <v>71176</v>
      </c>
      <c r="X37" s="34">
        <f>'BAR BB| Open rates'!X37*0.82</f>
        <v>69536</v>
      </c>
      <c r="Y37" s="34">
        <f>'BAR BB| Open rates'!Y37*0.82</f>
        <v>71176</v>
      </c>
      <c r="Z37" s="34">
        <f>'BAR BB| Open rates'!Z37*0.82</f>
        <v>69536</v>
      </c>
      <c r="AA37" s="34">
        <f>'BAR BB| Open rates'!AA37*0.82</f>
        <v>71176</v>
      </c>
      <c r="AB37" s="34">
        <f>'BAR BB| Open rates'!AB37*0.82</f>
        <v>69536</v>
      </c>
      <c r="AC37" s="34">
        <f>'BAR BB| Open rates'!AC37*0.82</f>
        <v>71176</v>
      </c>
      <c r="AD37" s="34">
        <f>'BAR BB| Open rates'!AD37*0.82</f>
        <v>66092</v>
      </c>
      <c r="AE37" s="34">
        <f>'BAR BB| Open rates'!AE37*0.82</f>
        <v>67896</v>
      </c>
      <c r="AF37" s="34">
        <f>'BAR BB| Open rates'!AF37*0.82</f>
        <v>66092</v>
      </c>
      <c r="AG37" s="34">
        <f>'BAR BB| Open rates'!AG37*0.82</f>
        <v>52234</v>
      </c>
      <c r="AH37" s="34">
        <f>'BAR BB| Open rates'!AH37*0.82</f>
        <v>52234</v>
      </c>
      <c r="AI37" s="34">
        <f>'BAR BB| Open rates'!AI37*0.82</f>
        <v>50430</v>
      </c>
      <c r="AJ37" s="34">
        <f>'BAR BB| Open rates'!AJ37*0.82</f>
        <v>52234</v>
      </c>
      <c r="AK37" s="34">
        <f>'BAR BB| Open rates'!AK37*0.82</f>
        <v>50430</v>
      </c>
      <c r="AL37" s="34">
        <f>'BAR BB| Open rates'!AL37*0.82</f>
        <v>52234</v>
      </c>
      <c r="AM37" s="34">
        <f>'BAR BB| Open rates'!AM37*0.82</f>
        <v>50430</v>
      </c>
      <c r="AN37" s="34">
        <f>'BAR BB| Open rates'!AN37*0.82</f>
        <v>52234</v>
      </c>
      <c r="AO37" s="34">
        <f>'BAR BB| Open rates'!AO37*0.82</f>
        <v>50430</v>
      </c>
      <c r="AP37" s="34">
        <f>'BAR BB| Open rates'!AP37*0.82</f>
        <v>49036</v>
      </c>
      <c r="AQ37" s="34">
        <f>'BAR BB| Open rates'!AQ37*0.82</f>
        <v>47396</v>
      </c>
      <c r="AR37" s="34">
        <f>'BAR BB| Open rates'!AR37*0.82</f>
        <v>49036</v>
      </c>
      <c r="AS37" s="34">
        <f>'BAR BB| Open rates'!AS37*0.82</f>
        <v>47396</v>
      </c>
      <c r="AT37" s="34">
        <f>'BAR BB| Open rates'!AT37*0.82</f>
        <v>49036</v>
      </c>
      <c r="AU37" s="34">
        <f>'BAR BB| Open rates'!AU37*0.82</f>
        <v>47396</v>
      </c>
      <c r="AV37" s="34">
        <f>'BAR BB| Open rates'!AV37*0.82</f>
        <v>49036</v>
      </c>
      <c r="AW37" s="34">
        <f>'BAR BB| Open rates'!AW37*0.82</f>
        <v>47396</v>
      </c>
      <c r="AX37" s="34">
        <f>'BAR BB| Open rates'!AX37*0.82</f>
        <v>49036</v>
      </c>
      <c r="AY37" s="34">
        <f>'BAR BB| Open rates'!AY37*0.82</f>
        <v>50430</v>
      </c>
      <c r="AZ37" s="34">
        <f>'BAR BB| Open rates'!AZ37*0.82</f>
        <v>52234</v>
      </c>
      <c r="BA37" s="34">
        <f>'BAR BB| Open rates'!BA37*0.82</f>
        <v>46576</v>
      </c>
      <c r="BB37" s="34">
        <f>'BAR BB| Open rates'!BB37*0.82</f>
        <v>42476</v>
      </c>
      <c r="BC37" s="34">
        <f>'BAR BB| Open rates'!BC37*0.82</f>
        <v>43296</v>
      </c>
      <c r="BD37" s="34">
        <f>'BAR BB| Open rates'!BD37*0.82</f>
        <v>42476</v>
      </c>
      <c r="BE37" s="34">
        <f>'BAR BB| Open rates'!BE37*0.82</f>
        <v>43296</v>
      </c>
      <c r="BF37" s="34">
        <f>'BAR BB| Open rates'!BF37*0.82</f>
        <v>42476</v>
      </c>
      <c r="BG37" s="34">
        <f>'BAR BB| Open rates'!BG37*0.82</f>
        <v>43296</v>
      </c>
      <c r="BH37" s="34">
        <f>'BAR BB| Open rates'!BH37*0.82</f>
        <v>42476</v>
      </c>
      <c r="BI37" s="34">
        <f>'BAR BB| Open rates'!BI37*0.82</f>
        <v>42476</v>
      </c>
      <c r="BJ37" s="34">
        <f>'BAR BB| Open rates'!BJ37*0.82</f>
        <v>43296</v>
      </c>
      <c r="BK37" s="34">
        <f>'BAR BB| Open rates'!BK37*0.82</f>
        <v>42476</v>
      </c>
      <c r="BL37" s="34">
        <f>'BAR BB| Open rates'!BL37*0.82</f>
        <v>43296</v>
      </c>
      <c r="BM37" s="34">
        <f>'BAR BB| Open rates'!BM37*0.82</f>
        <v>42476</v>
      </c>
      <c r="BN37" s="34">
        <f>'BAR BB| Open rates'!BN37*0.82</f>
        <v>43296</v>
      </c>
      <c r="BO37" s="34">
        <f>'BAR BB| Open rates'!BO37*0.82</f>
        <v>46330</v>
      </c>
      <c r="BP37" s="34">
        <f>'BAR BB| Open rates'!BP37*0.82</f>
        <v>48134</v>
      </c>
    </row>
    <row r="38" spans="1:68" s="35" customFormat="1" ht="12" customHeight="1" x14ac:dyDescent="0.2">
      <c r="A38" s="261">
        <v>5</v>
      </c>
      <c r="B38" s="34">
        <f>'BAR BB| Open rates'!B38*0.82</f>
        <v>50676</v>
      </c>
      <c r="C38" s="34">
        <f>'BAR BB| Open rates'!C38*0.82</f>
        <v>49856</v>
      </c>
      <c r="D38" s="34">
        <f>'BAR BB| Open rates'!D38*0.82</f>
        <v>50676</v>
      </c>
      <c r="E38" s="34">
        <f>'BAR BB| Open rates'!E38*0.82</f>
        <v>49856</v>
      </c>
      <c r="F38" s="34">
        <f>'BAR BB| Open rates'!F38*0.82</f>
        <v>52890</v>
      </c>
      <c r="G38" s="34">
        <f>'BAR BB| Open rates'!G38*0.82</f>
        <v>50676</v>
      </c>
      <c r="H38" s="34">
        <f>'BAR BB| Open rates'!H38*0.82</f>
        <v>66338</v>
      </c>
      <c r="I38" s="34">
        <f>'BAR BB| Open rates'!I38*0.82</f>
        <v>71996</v>
      </c>
      <c r="J38" s="34">
        <f>'BAR BB| Open rates'!J38*0.82</f>
        <v>87658</v>
      </c>
      <c r="K38" s="34">
        <f>'BAR BB| Open rates'!K38*0.82</f>
        <v>68552</v>
      </c>
      <c r="L38" s="34">
        <f>'BAR BB| Open rates'!L38*0.82</f>
        <v>70356</v>
      </c>
      <c r="M38" s="34">
        <f>'BAR BB| Open rates'!M38*0.82</f>
        <v>68552</v>
      </c>
      <c r="N38" s="34">
        <f>'BAR BB| Open rates'!N38*0.82</f>
        <v>71996</v>
      </c>
      <c r="O38" s="34">
        <f>'BAR BB| Open rates'!O38*0.82</f>
        <v>73636</v>
      </c>
      <c r="P38" s="34">
        <f>'BAR BB| Open rates'!P38*0.82</f>
        <v>71996</v>
      </c>
      <c r="Q38" s="34">
        <f>'BAR BB| Open rates'!Q38*0.82</f>
        <v>73636</v>
      </c>
      <c r="R38" s="34">
        <f>'BAR BB| Open rates'!R38*0.82</f>
        <v>71996</v>
      </c>
      <c r="S38" s="34">
        <f>'BAR BB| Open rates'!S38*0.82</f>
        <v>73636</v>
      </c>
      <c r="T38" s="34">
        <f>'BAR BB| Open rates'!T38*0.82</f>
        <v>71996</v>
      </c>
      <c r="U38" s="34">
        <f>'BAR BB| Open rates'!U38*0.82</f>
        <v>73636</v>
      </c>
      <c r="V38" s="34">
        <f>'BAR BB| Open rates'!V38*0.82</f>
        <v>71996</v>
      </c>
      <c r="W38" s="34">
        <f>'BAR BB| Open rates'!W38*0.82</f>
        <v>73636</v>
      </c>
      <c r="X38" s="34">
        <f>'BAR BB| Open rates'!X38*0.82</f>
        <v>71996</v>
      </c>
      <c r="Y38" s="34">
        <f>'BAR BB| Open rates'!Y38*0.82</f>
        <v>73636</v>
      </c>
      <c r="Z38" s="34">
        <f>'BAR BB| Open rates'!Z38*0.82</f>
        <v>71996</v>
      </c>
      <c r="AA38" s="34">
        <f>'BAR BB| Open rates'!AA38*0.82</f>
        <v>73636</v>
      </c>
      <c r="AB38" s="34">
        <f>'BAR BB| Open rates'!AB38*0.82</f>
        <v>71996</v>
      </c>
      <c r="AC38" s="34">
        <f>'BAR BB| Open rates'!AC38*0.82</f>
        <v>73636</v>
      </c>
      <c r="AD38" s="34">
        <f>'BAR BB| Open rates'!AD38*0.82</f>
        <v>68552</v>
      </c>
      <c r="AE38" s="34">
        <f>'BAR BB| Open rates'!AE38*0.82</f>
        <v>70356</v>
      </c>
      <c r="AF38" s="34">
        <f>'BAR BB| Open rates'!AF38*0.82</f>
        <v>68552</v>
      </c>
      <c r="AG38" s="34">
        <f>'BAR BB| Open rates'!AG38*0.82</f>
        <v>54694</v>
      </c>
      <c r="AH38" s="34">
        <f>'BAR BB| Open rates'!AH38*0.82</f>
        <v>54694</v>
      </c>
      <c r="AI38" s="34">
        <f>'BAR BB| Open rates'!AI38*0.82</f>
        <v>52890</v>
      </c>
      <c r="AJ38" s="34">
        <f>'BAR BB| Open rates'!AJ38*0.82</f>
        <v>54694</v>
      </c>
      <c r="AK38" s="34">
        <f>'BAR BB| Open rates'!AK38*0.82</f>
        <v>52890</v>
      </c>
      <c r="AL38" s="34">
        <f>'BAR BB| Open rates'!AL38*0.82</f>
        <v>54694</v>
      </c>
      <c r="AM38" s="34">
        <f>'BAR BB| Open rates'!AM38*0.82</f>
        <v>52890</v>
      </c>
      <c r="AN38" s="34">
        <f>'BAR BB| Open rates'!AN38*0.82</f>
        <v>54694</v>
      </c>
      <c r="AO38" s="34">
        <f>'BAR BB| Open rates'!AO38*0.82</f>
        <v>52890</v>
      </c>
      <c r="AP38" s="34">
        <f>'BAR BB| Open rates'!AP38*0.82</f>
        <v>51496</v>
      </c>
      <c r="AQ38" s="34">
        <f>'BAR BB| Open rates'!AQ38*0.82</f>
        <v>49856</v>
      </c>
      <c r="AR38" s="34">
        <f>'BAR BB| Open rates'!AR38*0.82</f>
        <v>51496</v>
      </c>
      <c r="AS38" s="34">
        <f>'BAR BB| Open rates'!AS38*0.82</f>
        <v>49856</v>
      </c>
      <c r="AT38" s="34">
        <f>'BAR BB| Open rates'!AT38*0.82</f>
        <v>51496</v>
      </c>
      <c r="AU38" s="34">
        <f>'BAR BB| Open rates'!AU38*0.82</f>
        <v>49856</v>
      </c>
      <c r="AV38" s="34">
        <f>'BAR BB| Open rates'!AV38*0.82</f>
        <v>51496</v>
      </c>
      <c r="AW38" s="34">
        <f>'BAR BB| Open rates'!AW38*0.82</f>
        <v>49856</v>
      </c>
      <c r="AX38" s="34">
        <f>'BAR BB| Open rates'!AX38*0.82</f>
        <v>51496</v>
      </c>
      <c r="AY38" s="34">
        <f>'BAR BB| Open rates'!AY38*0.82</f>
        <v>52890</v>
      </c>
      <c r="AZ38" s="34">
        <f>'BAR BB| Open rates'!AZ38*0.82</f>
        <v>54694</v>
      </c>
      <c r="BA38" s="34">
        <f>'BAR BB| Open rates'!BA38*0.82</f>
        <v>49036</v>
      </c>
      <c r="BB38" s="34">
        <f>'BAR BB| Open rates'!BB38*0.82</f>
        <v>44936</v>
      </c>
      <c r="BC38" s="34">
        <f>'BAR BB| Open rates'!BC38*0.82</f>
        <v>45756</v>
      </c>
      <c r="BD38" s="34">
        <f>'BAR BB| Open rates'!BD38*0.82</f>
        <v>44936</v>
      </c>
      <c r="BE38" s="34">
        <f>'BAR BB| Open rates'!BE38*0.82</f>
        <v>45756</v>
      </c>
      <c r="BF38" s="34">
        <f>'BAR BB| Open rates'!BF38*0.82</f>
        <v>44936</v>
      </c>
      <c r="BG38" s="34">
        <f>'BAR BB| Open rates'!BG38*0.82</f>
        <v>45756</v>
      </c>
      <c r="BH38" s="34">
        <f>'BAR BB| Open rates'!BH38*0.82</f>
        <v>44936</v>
      </c>
      <c r="BI38" s="34">
        <f>'BAR BB| Open rates'!BI38*0.82</f>
        <v>44936</v>
      </c>
      <c r="BJ38" s="34">
        <f>'BAR BB| Open rates'!BJ38*0.82</f>
        <v>45756</v>
      </c>
      <c r="BK38" s="34">
        <f>'BAR BB| Open rates'!BK38*0.82</f>
        <v>44936</v>
      </c>
      <c r="BL38" s="34">
        <f>'BAR BB| Open rates'!BL38*0.82</f>
        <v>45756</v>
      </c>
      <c r="BM38" s="34">
        <f>'BAR BB| Open rates'!BM38*0.82</f>
        <v>44936</v>
      </c>
      <c r="BN38" s="34">
        <f>'BAR BB| Open rates'!BN38*0.82</f>
        <v>45756</v>
      </c>
      <c r="BO38" s="34">
        <f>'BAR BB| Open rates'!BO38*0.82</f>
        <v>48790</v>
      </c>
      <c r="BP38" s="34">
        <f>'BAR BB| Open rates'!BP38*0.82</f>
        <v>50594</v>
      </c>
    </row>
    <row r="39" spans="1:68" s="35" customFormat="1" ht="12" customHeight="1" x14ac:dyDescent="0.2">
      <c r="A39" s="261">
        <v>6</v>
      </c>
      <c r="B39" s="34">
        <f>'BAR BB| Open rates'!B39*0.82</f>
        <v>53136</v>
      </c>
      <c r="C39" s="34">
        <f>'BAR BB| Open rates'!C39*0.82</f>
        <v>52316</v>
      </c>
      <c r="D39" s="34">
        <f>'BAR BB| Open rates'!D39*0.82</f>
        <v>53136</v>
      </c>
      <c r="E39" s="34">
        <f>'BAR BB| Open rates'!E39*0.82</f>
        <v>52316</v>
      </c>
      <c r="F39" s="34">
        <f>'BAR BB| Open rates'!F39*0.82</f>
        <v>55350</v>
      </c>
      <c r="G39" s="34">
        <f>'BAR BB| Open rates'!G39*0.82</f>
        <v>53136</v>
      </c>
      <c r="H39" s="34">
        <f>'BAR BB| Open rates'!H39*0.82</f>
        <v>68798</v>
      </c>
      <c r="I39" s="34">
        <f>'BAR BB| Open rates'!I39*0.82</f>
        <v>74456</v>
      </c>
      <c r="J39" s="34">
        <f>'BAR BB| Open rates'!J39*0.82</f>
        <v>90118</v>
      </c>
      <c r="K39" s="34">
        <f>'BAR BB| Open rates'!K39*0.82</f>
        <v>71012</v>
      </c>
      <c r="L39" s="34">
        <f>'BAR BB| Open rates'!L39*0.82</f>
        <v>72816</v>
      </c>
      <c r="M39" s="34">
        <f>'BAR BB| Open rates'!M39*0.82</f>
        <v>71012</v>
      </c>
      <c r="N39" s="34">
        <f>'BAR BB| Open rates'!N39*0.82</f>
        <v>74456</v>
      </c>
      <c r="O39" s="34">
        <f>'BAR BB| Open rates'!O39*0.82</f>
        <v>76096</v>
      </c>
      <c r="P39" s="34">
        <f>'BAR BB| Open rates'!P39*0.82</f>
        <v>74456</v>
      </c>
      <c r="Q39" s="34">
        <f>'BAR BB| Open rates'!Q39*0.82</f>
        <v>76096</v>
      </c>
      <c r="R39" s="34">
        <f>'BAR BB| Open rates'!R39*0.82</f>
        <v>74456</v>
      </c>
      <c r="S39" s="34">
        <f>'BAR BB| Open rates'!S39*0.82</f>
        <v>76096</v>
      </c>
      <c r="T39" s="34">
        <f>'BAR BB| Open rates'!T39*0.82</f>
        <v>74456</v>
      </c>
      <c r="U39" s="34">
        <f>'BAR BB| Open rates'!U39*0.82</f>
        <v>76096</v>
      </c>
      <c r="V39" s="34">
        <f>'BAR BB| Open rates'!V39*0.82</f>
        <v>74456</v>
      </c>
      <c r="W39" s="34">
        <f>'BAR BB| Open rates'!W39*0.82</f>
        <v>76096</v>
      </c>
      <c r="X39" s="34">
        <f>'BAR BB| Open rates'!X39*0.82</f>
        <v>74456</v>
      </c>
      <c r="Y39" s="34">
        <f>'BAR BB| Open rates'!Y39*0.82</f>
        <v>76096</v>
      </c>
      <c r="Z39" s="34">
        <f>'BAR BB| Open rates'!Z39*0.82</f>
        <v>74456</v>
      </c>
      <c r="AA39" s="34">
        <f>'BAR BB| Open rates'!AA39*0.82</f>
        <v>76096</v>
      </c>
      <c r="AB39" s="34">
        <f>'BAR BB| Open rates'!AB39*0.82</f>
        <v>74456</v>
      </c>
      <c r="AC39" s="34">
        <f>'BAR BB| Open rates'!AC39*0.82</f>
        <v>76096</v>
      </c>
      <c r="AD39" s="34">
        <f>'BAR BB| Open rates'!AD39*0.82</f>
        <v>71012</v>
      </c>
      <c r="AE39" s="34">
        <f>'BAR BB| Open rates'!AE39*0.82</f>
        <v>72816</v>
      </c>
      <c r="AF39" s="34">
        <f>'BAR BB| Open rates'!AF39*0.82</f>
        <v>71012</v>
      </c>
      <c r="AG39" s="34">
        <f>'BAR BB| Open rates'!AG39*0.82</f>
        <v>57154</v>
      </c>
      <c r="AH39" s="34">
        <f>'BAR BB| Open rates'!AH39*0.82</f>
        <v>57154</v>
      </c>
      <c r="AI39" s="34">
        <f>'BAR BB| Open rates'!AI39*0.82</f>
        <v>55350</v>
      </c>
      <c r="AJ39" s="34">
        <f>'BAR BB| Open rates'!AJ39*0.82</f>
        <v>57154</v>
      </c>
      <c r="AK39" s="34">
        <f>'BAR BB| Open rates'!AK39*0.82</f>
        <v>55350</v>
      </c>
      <c r="AL39" s="34">
        <f>'BAR BB| Open rates'!AL39*0.82</f>
        <v>57154</v>
      </c>
      <c r="AM39" s="34">
        <f>'BAR BB| Open rates'!AM39*0.82</f>
        <v>55350</v>
      </c>
      <c r="AN39" s="34">
        <f>'BAR BB| Open rates'!AN39*0.82</f>
        <v>57154</v>
      </c>
      <c r="AO39" s="34">
        <f>'BAR BB| Open rates'!AO39*0.82</f>
        <v>55350</v>
      </c>
      <c r="AP39" s="34">
        <f>'BAR BB| Open rates'!AP39*0.82</f>
        <v>53956</v>
      </c>
      <c r="AQ39" s="34">
        <f>'BAR BB| Open rates'!AQ39*0.82</f>
        <v>52316</v>
      </c>
      <c r="AR39" s="34">
        <f>'BAR BB| Open rates'!AR39*0.82</f>
        <v>53956</v>
      </c>
      <c r="AS39" s="34">
        <f>'BAR BB| Open rates'!AS39*0.82</f>
        <v>52316</v>
      </c>
      <c r="AT39" s="34">
        <f>'BAR BB| Open rates'!AT39*0.82</f>
        <v>53956</v>
      </c>
      <c r="AU39" s="34">
        <f>'BAR BB| Open rates'!AU39*0.82</f>
        <v>52316</v>
      </c>
      <c r="AV39" s="34">
        <f>'BAR BB| Open rates'!AV39*0.82</f>
        <v>53956</v>
      </c>
      <c r="AW39" s="34">
        <f>'BAR BB| Open rates'!AW39*0.82</f>
        <v>52316</v>
      </c>
      <c r="AX39" s="34">
        <f>'BAR BB| Open rates'!AX39*0.82</f>
        <v>53956</v>
      </c>
      <c r="AY39" s="34">
        <f>'BAR BB| Open rates'!AY39*0.82</f>
        <v>55350</v>
      </c>
      <c r="AZ39" s="34">
        <f>'BAR BB| Open rates'!AZ39*0.82</f>
        <v>57154</v>
      </c>
      <c r="BA39" s="34">
        <f>'BAR BB| Open rates'!BA39*0.82</f>
        <v>51496</v>
      </c>
      <c r="BB39" s="34">
        <f>'BAR BB| Open rates'!BB39*0.82</f>
        <v>47396</v>
      </c>
      <c r="BC39" s="34">
        <f>'BAR BB| Open rates'!BC39*0.82</f>
        <v>48216</v>
      </c>
      <c r="BD39" s="34">
        <f>'BAR BB| Open rates'!BD39*0.82</f>
        <v>47396</v>
      </c>
      <c r="BE39" s="34">
        <f>'BAR BB| Open rates'!BE39*0.82</f>
        <v>48216</v>
      </c>
      <c r="BF39" s="34">
        <f>'BAR BB| Open rates'!BF39*0.82</f>
        <v>47396</v>
      </c>
      <c r="BG39" s="34">
        <f>'BAR BB| Open rates'!BG39*0.82</f>
        <v>48216</v>
      </c>
      <c r="BH39" s="34">
        <f>'BAR BB| Open rates'!BH39*0.82</f>
        <v>47396</v>
      </c>
      <c r="BI39" s="34">
        <f>'BAR BB| Open rates'!BI39*0.82</f>
        <v>47396</v>
      </c>
      <c r="BJ39" s="34">
        <f>'BAR BB| Open rates'!BJ39*0.82</f>
        <v>48216</v>
      </c>
      <c r="BK39" s="34">
        <f>'BAR BB| Open rates'!BK39*0.82</f>
        <v>47396</v>
      </c>
      <c r="BL39" s="34">
        <f>'BAR BB| Open rates'!BL39*0.82</f>
        <v>48216</v>
      </c>
      <c r="BM39" s="34">
        <f>'BAR BB| Open rates'!BM39*0.82</f>
        <v>47396</v>
      </c>
      <c r="BN39" s="34">
        <f>'BAR BB| Open rates'!BN39*0.82</f>
        <v>48216</v>
      </c>
      <c r="BO39" s="34">
        <f>'BAR BB| Open rates'!BO39*0.82</f>
        <v>51250</v>
      </c>
      <c r="BP39" s="34">
        <f>'BAR BB| Open rates'!BP39*0.82</f>
        <v>53054</v>
      </c>
    </row>
    <row r="40" spans="1:68" s="35" customFormat="1" ht="12" customHeight="1" x14ac:dyDescent="0.2">
      <c r="A40" s="260" t="s">
        <v>183</v>
      </c>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row>
    <row r="41" spans="1:68" s="35" customFormat="1" ht="12" customHeight="1" x14ac:dyDescent="0.2">
      <c r="A41" s="261">
        <v>1</v>
      </c>
      <c r="B41" s="34">
        <f>'BAR BB| Open rates'!B41*0.82</f>
        <v>47150</v>
      </c>
      <c r="C41" s="34">
        <f>'BAR BB| Open rates'!C41*0.82</f>
        <v>46330</v>
      </c>
      <c r="D41" s="34">
        <f>'BAR BB| Open rates'!D41*0.82</f>
        <v>47150</v>
      </c>
      <c r="E41" s="34">
        <f>'BAR BB| Open rates'!E41*0.82</f>
        <v>46330</v>
      </c>
      <c r="F41" s="34">
        <f>'BAR BB| Open rates'!F41*0.82</f>
        <v>49364</v>
      </c>
      <c r="G41" s="34">
        <f>'BAR BB| Open rates'!G41*0.82</f>
        <v>47150</v>
      </c>
      <c r="H41" s="34">
        <f>'BAR BB| Open rates'!H41*0.82</f>
        <v>64697.999999999993</v>
      </c>
      <c r="I41" s="34">
        <f>'BAR BB| Open rates'!I41*0.82</f>
        <v>70356</v>
      </c>
      <c r="J41" s="34">
        <f>'BAR BB| Open rates'!J41*0.82</f>
        <v>86018</v>
      </c>
      <c r="K41" s="34">
        <f>'BAR BB| Open rates'!K41*0.82</f>
        <v>66912</v>
      </c>
      <c r="L41" s="34">
        <f>'BAR BB| Open rates'!L41*0.82</f>
        <v>68716</v>
      </c>
      <c r="M41" s="34">
        <f>'BAR BB| Open rates'!M41*0.82</f>
        <v>66912</v>
      </c>
      <c r="N41" s="34">
        <f>'BAR BB| Open rates'!N41*0.82</f>
        <v>70356</v>
      </c>
      <c r="O41" s="34">
        <f>'BAR BB| Open rates'!O41*0.82</f>
        <v>71996</v>
      </c>
      <c r="P41" s="34">
        <f>'BAR BB| Open rates'!P41*0.82</f>
        <v>70356</v>
      </c>
      <c r="Q41" s="34">
        <f>'BAR BB| Open rates'!Q41*0.82</f>
        <v>71996</v>
      </c>
      <c r="R41" s="34">
        <f>'BAR BB| Open rates'!R41*0.82</f>
        <v>70356</v>
      </c>
      <c r="S41" s="34">
        <f>'BAR BB| Open rates'!S41*0.82</f>
        <v>71996</v>
      </c>
      <c r="T41" s="34">
        <f>'BAR BB| Open rates'!T41*0.82</f>
        <v>70356</v>
      </c>
      <c r="U41" s="34">
        <f>'BAR BB| Open rates'!U41*0.82</f>
        <v>71996</v>
      </c>
      <c r="V41" s="34">
        <f>'BAR BB| Open rates'!V41*0.82</f>
        <v>70356</v>
      </c>
      <c r="W41" s="34">
        <f>'BAR BB| Open rates'!W41*0.82</f>
        <v>71996</v>
      </c>
      <c r="X41" s="34">
        <f>'BAR BB| Open rates'!X41*0.82</f>
        <v>70356</v>
      </c>
      <c r="Y41" s="34">
        <f>'BAR BB| Open rates'!Y41*0.82</f>
        <v>71996</v>
      </c>
      <c r="Z41" s="34">
        <f>'BAR BB| Open rates'!Z41*0.82</f>
        <v>70356</v>
      </c>
      <c r="AA41" s="34">
        <f>'BAR BB| Open rates'!AA41*0.82</f>
        <v>71996</v>
      </c>
      <c r="AB41" s="34">
        <f>'BAR BB| Open rates'!AB41*0.82</f>
        <v>70356</v>
      </c>
      <c r="AC41" s="34">
        <f>'BAR BB| Open rates'!AC41*0.82</f>
        <v>71996</v>
      </c>
      <c r="AD41" s="34">
        <f>'BAR BB| Open rates'!AD41*0.82</f>
        <v>66912</v>
      </c>
      <c r="AE41" s="34">
        <f>'BAR BB| Open rates'!AE41*0.82</f>
        <v>68716</v>
      </c>
      <c r="AF41" s="34">
        <f>'BAR BB| Open rates'!AF41*0.82</f>
        <v>66912</v>
      </c>
      <c r="AG41" s="34">
        <f>'BAR BB| Open rates'!AG41*0.82</f>
        <v>56416</v>
      </c>
      <c r="AH41" s="34">
        <f>'BAR BB| Open rates'!AH41*0.82</f>
        <v>56416</v>
      </c>
      <c r="AI41" s="34">
        <f>'BAR BB| Open rates'!AI41*0.82</f>
        <v>54612</v>
      </c>
      <c r="AJ41" s="34">
        <f>'BAR BB| Open rates'!AJ41*0.82</f>
        <v>56416</v>
      </c>
      <c r="AK41" s="34">
        <f>'BAR BB| Open rates'!AK41*0.82</f>
        <v>54612</v>
      </c>
      <c r="AL41" s="34">
        <f>'BAR BB| Open rates'!AL41*0.82</f>
        <v>56416</v>
      </c>
      <c r="AM41" s="34">
        <f>'BAR BB| Open rates'!AM41*0.82</f>
        <v>54612</v>
      </c>
      <c r="AN41" s="34">
        <f>'BAR BB| Open rates'!AN41*0.82</f>
        <v>56416</v>
      </c>
      <c r="AO41" s="34">
        <f>'BAR BB| Open rates'!AO41*0.82</f>
        <v>54612</v>
      </c>
      <c r="AP41" s="34">
        <f>'BAR BB| Open rates'!AP41*0.82</f>
        <v>47970</v>
      </c>
      <c r="AQ41" s="34">
        <f>'BAR BB| Open rates'!AQ41*0.82</f>
        <v>46330</v>
      </c>
      <c r="AR41" s="34">
        <f>'BAR BB| Open rates'!AR41*0.82</f>
        <v>47970</v>
      </c>
      <c r="AS41" s="34">
        <f>'BAR BB| Open rates'!AS41*0.82</f>
        <v>46330</v>
      </c>
      <c r="AT41" s="34">
        <f>'BAR BB| Open rates'!AT41*0.82</f>
        <v>47970</v>
      </c>
      <c r="AU41" s="34">
        <f>'BAR BB| Open rates'!AU41*0.82</f>
        <v>46330</v>
      </c>
      <c r="AV41" s="34">
        <f>'BAR BB| Open rates'!AV41*0.82</f>
        <v>47970</v>
      </c>
      <c r="AW41" s="34">
        <f>'BAR BB| Open rates'!AW41*0.82</f>
        <v>46330</v>
      </c>
      <c r="AX41" s="34">
        <f>'BAR BB| Open rates'!AX41*0.82</f>
        <v>47970</v>
      </c>
      <c r="AY41" s="34">
        <f>'BAR BB| Open rates'!AY41*0.82</f>
        <v>49364</v>
      </c>
      <c r="AZ41" s="34">
        <f>'BAR BB| Open rates'!AZ41*0.82</f>
        <v>51168</v>
      </c>
      <c r="BA41" s="34">
        <f>'BAR BB| Open rates'!BA41*0.82</f>
        <v>45510</v>
      </c>
      <c r="BB41" s="34">
        <f>'BAR BB| Open rates'!BB41*0.82</f>
        <v>45510</v>
      </c>
      <c r="BC41" s="34">
        <f>'BAR BB| Open rates'!BC41*0.82</f>
        <v>46330</v>
      </c>
      <c r="BD41" s="34">
        <f>'BAR BB| Open rates'!BD41*0.82</f>
        <v>45510</v>
      </c>
      <c r="BE41" s="34">
        <f>'BAR BB| Open rates'!BE41*0.82</f>
        <v>46330</v>
      </c>
      <c r="BF41" s="34">
        <f>'BAR BB| Open rates'!BF41*0.82</f>
        <v>45510</v>
      </c>
      <c r="BG41" s="34">
        <f>'BAR BB| Open rates'!BG41*0.82</f>
        <v>46330</v>
      </c>
      <c r="BH41" s="34">
        <f>'BAR BB| Open rates'!BH41*0.82</f>
        <v>45510</v>
      </c>
      <c r="BI41" s="34">
        <f>'BAR BB| Open rates'!BI41*0.82</f>
        <v>45510</v>
      </c>
      <c r="BJ41" s="34">
        <f>'BAR BB| Open rates'!BJ41*0.82</f>
        <v>46330</v>
      </c>
      <c r="BK41" s="34">
        <f>'BAR BB| Open rates'!BK41*0.82</f>
        <v>45510</v>
      </c>
      <c r="BL41" s="34">
        <f>'BAR BB| Open rates'!BL41*0.82</f>
        <v>46330</v>
      </c>
      <c r="BM41" s="34">
        <f>'BAR BB| Open rates'!BM41*0.82</f>
        <v>45510</v>
      </c>
      <c r="BN41" s="34">
        <f>'BAR BB| Open rates'!BN41*0.82</f>
        <v>46330</v>
      </c>
      <c r="BO41" s="34">
        <f>'BAR BB| Open rates'!BO41*0.82</f>
        <v>49364</v>
      </c>
      <c r="BP41" s="34">
        <f>'BAR BB| Open rates'!BP41*0.82</f>
        <v>51168</v>
      </c>
    </row>
    <row r="42" spans="1:68" s="35" customFormat="1" ht="12" customHeight="1" x14ac:dyDescent="0.2">
      <c r="A42" s="261">
        <v>2</v>
      </c>
      <c r="B42" s="34">
        <f>'BAR BB| Open rates'!B42*0.82</f>
        <v>49610</v>
      </c>
      <c r="C42" s="34">
        <f>'BAR BB| Open rates'!C42*0.82</f>
        <v>48790</v>
      </c>
      <c r="D42" s="34">
        <f>'BAR BB| Open rates'!D42*0.82</f>
        <v>49610</v>
      </c>
      <c r="E42" s="34">
        <f>'BAR BB| Open rates'!E42*0.82</f>
        <v>48790</v>
      </c>
      <c r="F42" s="34">
        <f>'BAR BB| Open rates'!F42*0.82</f>
        <v>51824</v>
      </c>
      <c r="G42" s="34">
        <f>'BAR BB| Open rates'!G42*0.82</f>
        <v>49610</v>
      </c>
      <c r="H42" s="34">
        <f>'BAR BB| Open rates'!H42*0.82</f>
        <v>67158</v>
      </c>
      <c r="I42" s="34">
        <f>'BAR BB| Open rates'!I42*0.82</f>
        <v>72816</v>
      </c>
      <c r="J42" s="34">
        <f>'BAR BB| Open rates'!J42*0.82</f>
        <v>88478</v>
      </c>
      <c r="K42" s="34">
        <f>'BAR BB| Open rates'!K42*0.82</f>
        <v>69372</v>
      </c>
      <c r="L42" s="34">
        <f>'BAR BB| Open rates'!L42*0.82</f>
        <v>71176</v>
      </c>
      <c r="M42" s="34">
        <f>'BAR BB| Open rates'!M42*0.82</f>
        <v>69372</v>
      </c>
      <c r="N42" s="34">
        <f>'BAR BB| Open rates'!N42*0.82</f>
        <v>72816</v>
      </c>
      <c r="O42" s="34">
        <f>'BAR BB| Open rates'!O42*0.82</f>
        <v>74456</v>
      </c>
      <c r="P42" s="34">
        <f>'BAR BB| Open rates'!P42*0.82</f>
        <v>72816</v>
      </c>
      <c r="Q42" s="34">
        <f>'BAR BB| Open rates'!Q42*0.82</f>
        <v>74456</v>
      </c>
      <c r="R42" s="34">
        <f>'BAR BB| Open rates'!R42*0.82</f>
        <v>72816</v>
      </c>
      <c r="S42" s="34">
        <f>'BAR BB| Open rates'!S42*0.82</f>
        <v>74456</v>
      </c>
      <c r="T42" s="34">
        <f>'BAR BB| Open rates'!T42*0.82</f>
        <v>72816</v>
      </c>
      <c r="U42" s="34">
        <f>'BAR BB| Open rates'!U42*0.82</f>
        <v>74456</v>
      </c>
      <c r="V42" s="34">
        <f>'BAR BB| Open rates'!V42*0.82</f>
        <v>72816</v>
      </c>
      <c r="W42" s="34">
        <f>'BAR BB| Open rates'!W42*0.82</f>
        <v>74456</v>
      </c>
      <c r="X42" s="34">
        <f>'BAR BB| Open rates'!X42*0.82</f>
        <v>72816</v>
      </c>
      <c r="Y42" s="34">
        <f>'BAR BB| Open rates'!Y42*0.82</f>
        <v>74456</v>
      </c>
      <c r="Z42" s="34">
        <f>'BAR BB| Open rates'!Z42*0.82</f>
        <v>72816</v>
      </c>
      <c r="AA42" s="34">
        <f>'BAR BB| Open rates'!AA42*0.82</f>
        <v>74456</v>
      </c>
      <c r="AB42" s="34">
        <f>'BAR BB| Open rates'!AB42*0.82</f>
        <v>72816</v>
      </c>
      <c r="AC42" s="34">
        <f>'BAR BB| Open rates'!AC42*0.82</f>
        <v>74456</v>
      </c>
      <c r="AD42" s="34">
        <f>'BAR BB| Open rates'!AD42*0.82</f>
        <v>69372</v>
      </c>
      <c r="AE42" s="34">
        <f>'BAR BB| Open rates'!AE42*0.82</f>
        <v>71176</v>
      </c>
      <c r="AF42" s="34">
        <f>'BAR BB| Open rates'!AF42*0.82</f>
        <v>69372</v>
      </c>
      <c r="AG42" s="34">
        <f>'BAR BB| Open rates'!AG42*0.82</f>
        <v>58876</v>
      </c>
      <c r="AH42" s="34">
        <f>'BAR BB| Open rates'!AH42*0.82</f>
        <v>58876</v>
      </c>
      <c r="AI42" s="34">
        <f>'BAR BB| Open rates'!AI42*0.82</f>
        <v>57072</v>
      </c>
      <c r="AJ42" s="34">
        <f>'BAR BB| Open rates'!AJ42*0.82</f>
        <v>58876</v>
      </c>
      <c r="AK42" s="34">
        <f>'BAR BB| Open rates'!AK42*0.82</f>
        <v>57072</v>
      </c>
      <c r="AL42" s="34">
        <f>'BAR BB| Open rates'!AL42*0.82</f>
        <v>58876</v>
      </c>
      <c r="AM42" s="34">
        <f>'BAR BB| Open rates'!AM42*0.82</f>
        <v>57072</v>
      </c>
      <c r="AN42" s="34">
        <f>'BAR BB| Open rates'!AN42*0.82</f>
        <v>58876</v>
      </c>
      <c r="AO42" s="34">
        <f>'BAR BB| Open rates'!AO42*0.82</f>
        <v>57072</v>
      </c>
      <c r="AP42" s="34">
        <f>'BAR BB| Open rates'!AP42*0.82</f>
        <v>50430</v>
      </c>
      <c r="AQ42" s="34">
        <f>'BAR BB| Open rates'!AQ42*0.82</f>
        <v>48790</v>
      </c>
      <c r="AR42" s="34">
        <f>'BAR BB| Open rates'!AR42*0.82</f>
        <v>50430</v>
      </c>
      <c r="AS42" s="34">
        <f>'BAR BB| Open rates'!AS42*0.82</f>
        <v>48790</v>
      </c>
      <c r="AT42" s="34">
        <f>'BAR BB| Open rates'!AT42*0.82</f>
        <v>50430</v>
      </c>
      <c r="AU42" s="34">
        <f>'BAR BB| Open rates'!AU42*0.82</f>
        <v>48790</v>
      </c>
      <c r="AV42" s="34">
        <f>'BAR BB| Open rates'!AV42*0.82</f>
        <v>50430</v>
      </c>
      <c r="AW42" s="34">
        <f>'BAR BB| Open rates'!AW42*0.82</f>
        <v>48790</v>
      </c>
      <c r="AX42" s="34">
        <f>'BAR BB| Open rates'!AX42*0.82</f>
        <v>50430</v>
      </c>
      <c r="AY42" s="34">
        <f>'BAR BB| Open rates'!AY42*0.82</f>
        <v>51824</v>
      </c>
      <c r="AZ42" s="34">
        <f>'BAR BB| Open rates'!AZ42*0.82</f>
        <v>53628</v>
      </c>
      <c r="BA42" s="34">
        <f>'BAR BB| Open rates'!BA42*0.82</f>
        <v>47970</v>
      </c>
      <c r="BB42" s="34">
        <f>'BAR BB| Open rates'!BB42*0.82</f>
        <v>47970</v>
      </c>
      <c r="BC42" s="34">
        <f>'BAR BB| Open rates'!BC42*0.82</f>
        <v>48790</v>
      </c>
      <c r="BD42" s="34">
        <f>'BAR BB| Open rates'!BD42*0.82</f>
        <v>47970</v>
      </c>
      <c r="BE42" s="34">
        <f>'BAR BB| Open rates'!BE42*0.82</f>
        <v>48790</v>
      </c>
      <c r="BF42" s="34">
        <f>'BAR BB| Open rates'!BF42*0.82</f>
        <v>47970</v>
      </c>
      <c r="BG42" s="34">
        <f>'BAR BB| Open rates'!BG42*0.82</f>
        <v>48790</v>
      </c>
      <c r="BH42" s="34">
        <f>'BAR BB| Open rates'!BH42*0.82</f>
        <v>47970</v>
      </c>
      <c r="BI42" s="34">
        <f>'BAR BB| Open rates'!BI42*0.82</f>
        <v>47970</v>
      </c>
      <c r="BJ42" s="34">
        <f>'BAR BB| Open rates'!BJ42*0.82</f>
        <v>48790</v>
      </c>
      <c r="BK42" s="34">
        <f>'BAR BB| Open rates'!BK42*0.82</f>
        <v>47970</v>
      </c>
      <c r="BL42" s="34">
        <f>'BAR BB| Open rates'!BL42*0.82</f>
        <v>48790</v>
      </c>
      <c r="BM42" s="34">
        <f>'BAR BB| Open rates'!BM42*0.82</f>
        <v>47970</v>
      </c>
      <c r="BN42" s="34">
        <f>'BAR BB| Open rates'!BN42*0.82</f>
        <v>48790</v>
      </c>
      <c r="BO42" s="34">
        <f>'BAR BB| Open rates'!BO42*0.82</f>
        <v>51824</v>
      </c>
      <c r="BP42" s="34">
        <f>'BAR BB| Open rates'!BP42*0.82</f>
        <v>53628</v>
      </c>
    </row>
    <row r="43" spans="1:68" s="35" customFormat="1" ht="12" customHeight="1" x14ac:dyDescent="0.2">
      <c r="A43" s="261">
        <v>3</v>
      </c>
      <c r="B43" s="34">
        <f>'BAR BB| Open rates'!B43*0.82</f>
        <v>52070</v>
      </c>
      <c r="C43" s="34">
        <f>'BAR BB| Open rates'!C43*0.82</f>
        <v>51250</v>
      </c>
      <c r="D43" s="34">
        <f>'BAR BB| Open rates'!D43*0.82</f>
        <v>52070</v>
      </c>
      <c r="E43" s="34">
        <f>'BAR BB| Open rates'!E43*0.82</f>
        <v>51250</v>
      </c>
      <c r="F43" s="34">
        <f>'BAR BB| Open rates'!F43*0.82</f>
        <v>54284</v>
      </c>
      <c r="G43" s="34">
        <f>'BAR BB| Open rates'!G43*0.82</f>
        <v>52070</v>
      </c>
      <c r="H43" s="34">
        <f>'BAR BB| Open rates'!H43*0.82</f>
        <v>69618</v>
      </c>
      <c r="I43" s="34">
        <f>'BAR BB| Open rates'!I43*0.82</f>
        <v>75276</v>
      </c>
      <c r="J43" s="34">
        <f>'BAR BB| Open rates'!J43*0.82</f>
        <v>90938</v>
      </c>
      <c r="K43" s="34">
        <f>'BAR BB| Open rates'!K43*0.82</f>
        <v>71832</v>
      </c>
      <c r="L43" s="34">
        <f>'BAR BB| Open rates'!L43*0.82</f>
        <v>73636</v>
      </c>
      <c r="M43" s="34">
        <f>'BAR BB| Open rates'!M43*0.82</f>
        <v>71832</v>
      </c>
      <c r="N43" s="34">
        <f>'BAR BB| Open rates'!N43*0.82</f>
        <v>75276</v>
      </c>
      <c r="O43" s="34">
        <f>'BAR BB| Open rates'!O43*0.82</f>
        <v>76916</v>
      </c>
      <c r="P43" s="34">
        <f>'BAR BB| Open rates'!P43*0.82</f>
        <v>75276</v>
      </c>
      <c r="Q43" s="34">
        <f>'BAR BB| Open rates'!Q43*0.82</f>
        <v>76916</v>
      </c>
      <c r="R43" s="34">
        <f>'BAR BB| Open rates'!R43*0.82</f>
        <v>75276</v>
      </c>
      <c r="S43" s="34">
        <f>'BAR BB| Open rates'!S43*0.82</f>
        <v>76916</v>
      </c>
      <c r="T43" s="34">
        <f>'BAR BB| Open rates'!T43*0.82</f>
        <v>75276</v>
      </c>
      <c r="U43" s="34">
        <f>'BAR BB| Open rates'!U43*0.82</f>
        <v>76916</v>
      </c>
      <c r="V43" s="34">
        <f>'BAR BB| Open rates'!V43*0.82</f>
        <v>75276</v>
      </c>
      <c r="W43" s="34">
        <f>'BAR BB| Open rates'!W43*0.82</f>
        <v>76916</v>
      </c>
      <c r="X43" s="34">
        <f>'BAR BB| Open rates'!X43*0.82</f>
        <v>75276</v>
      </c>
      <c r="Y43" s="34">
        <f>'BAR BB| Open rates'!Y43*0.82</f>
        <v>76916</v>
      </c>
      <c r="Z43" s="34">
        <f>'BAR BB| Open rates'!Z43*0.82</f>
        <v>75276</v>
      </c>
      <c r="AA43" s="34">
        <f>'BAR BB| Open rates'!AA43*0.82</f>
        <v>76916</v>
      </c>
      <c r="AB43" s="34">
        <f>'BAR BB| Open rates'!AB43*0.82</f>
        <v>75276</v>
      </c>
      <c r="AC43" s="34">
        <f>'BAR BB| Open rates'!AC43*0.82</f>
        <v>76916</v>
      </c>
      <c r="AD43" s="34">
        <f>'BAR BB| Open rates'!AD43*0.82</f>
        <v>71832</v>
      </c>
      <c r="AE43" s="34">
        <f>'BAR BB| Open rates'!AE43*0.82</f>
        <v>73636</v>
      </c>
      <c r="AF43" s="34">
        <f>'BAR BB| Open rates'!AF43*0.82</f>
        <v>71832</v>
      </c>
      <c r="AG43" s="34">
        <f>'BAR BB| Open rates'!AG43*0.82</f>
        <v>61335.999999999993</v>
      </c>
      <c r="AH43" s="34">
        <f>'BAR BB| Open rates'!AH43*0.82</f>
        <v>61335.999999999993</v>
      </c>
      <c r="AI43" s="34">
        <f>'BAR BB| Open rates'!AI43*0.82</f>
        <v>59532</v>
      </c>
      <c r="AJ43" s="34">
        <f>'BAR BB| Open rates'!AJ43*0.82</f>
        <v>61335.999999999993</v>
      </c>
      <c r="AK43" s="34">
        <f>'BAR BB| Open rates'!AK43*0.82</f>
        <v>59532</v>
      </c>
      <c r="AL43" s="34">
        <f>'BAR BB| Open rates'!AL43*0.82</f>
        <v>61335.999999999993</v>
      </c>
      <c r="AM43" s="34">
        <f>'BAR BB| Open rates'!AM43*0.82</f>
        <v>59532</v>
      </c>
      <c r="AN43" s="34">
        <f>'BAR BB| Open rates'!AN43*0.82</f>
        <v>61335.999999999993</v>
      </c>
      <c r="AO43" s="34">
        <f>'BAR BB| Open rates'!AO43*0.82</f>
        <v>59532</v>
      </c>
      <c r="AP43" s="34">
        <f>'BAR BB| Open rates'!AP43*0.82</f>
        <v>52890</v>
      </c>
      <c r="AQ43" s="34">
        <f>'BAR BB| Open rates'!AQ43*0.82</f>
        <v>51250</v>
      </c>
      <c r="AR43" s="34">
        <f>'BAR BB| Open rates'!AR43*0.82</f>
        <v>52890</v>
      </c>
      <c r="AS43" s="34">
        <f>'BAR BB| Open rates'!AS43*0.82</f>
        <v>51250</v>
      </c>
      <c r="AT43" s="34">
        <f>'BAR BB| Open rates'!AT43*0.82</f>
        <v>52890</v>
      </c>
      <c r="AU43" s="34">
        <f>'BAR BB| Open rates'!AU43*0.82</f>
        <v>51250</v>
      </c>
      <c r="AV43" s="34">
        <f>'BAR BB| Open rates'!AV43*0.82</f>
        <v>52890</v>
      </c>
      <c r="AW43" s="34">
        <f>'BAR BB| Open rates'!AW43*0.82</f>
        <v>51250</v>
      </c>
      <c r="AX43" s="34">
        <f>'BAR BB| Open rates'!AX43*0.82</f>
        <v>52890</v>
      </c>
      <c r="AY43" s="34">
        <f>'BAR BB| Open rates'!AY43*0.82</f>
        <v>54284</v>
      </c>
      <c r="AZ43" s="34">
        <f>'BAR BB| Open rates'!AZ43*0.82</f>
        <v>56088</v>
      </c>
      <c r="BA43" s="34">
        <f>'BAR BB| Open rates'!BA43*0.82</f>
        <v>50430</v>
      </c>
      <c r="BB43" s="34">
        <f>'BAR BB| Open rates'!BB43*0.82</f>
        <v>50430</v>
      </c>
      <c r="BC43" s="34">
        <f>'BAR BB| Open rates'!BC43*0.82</f>
        <v>51250</v>
      </c>
      <c r="BD43" s="34">
        <f>'BAR BB| Open rates'!BD43*0.82</f>
        <v>50430</v>
      </c>
      <c r="BE43" s="34">
        <f>'BAR BB| Open rates'!BE43*0.82</f>
        <v>51250</v>
      </c>
      <c r="BF43" s="34">
        <f>'BAR BB| Open rates'!BF43*0.82</f>
        <v>50430</v>
      </c>
      <c r="BG43" s="34">
        <f>'BAR BB| Open rates'!BG43*0.82</f>
        <v>51250</v>
      </c>
      <c r="BH43" s="34">
        <f>'BAR BB| Open rates'!BH43*0.82</f>
        <v>50430</v>
      </c>
      <c r="BI43" s="34">
        <f>'BAR BB| Open rates'!BI43*0.82</f>
        <v>50430</v>
      </c>
      <c r="BJ43" s="34">
        <f>'BAR BB| Open rates'!BJ43*0.82</f>
        <v>51250</v>
      </c>
      <c r="BK43" s="34">
        <f>'BAR BB| Open rates'!BK43*0.82</f>
        <v>50430</v>
      </c>
      <c r="BL43" s="34">
        <f>'BAR BB| Open rates'!BL43*0.82</f>
        <v>51250</v>
      </c>
      <c r="BM43" s="34">
        <f>'BAR BB| Open rates'!BM43*0.82</f>
        <v>50430</v>
      </c>
      <c r="BN43" s="34">
        <f>'BAR BB| Open rates'!BN43*0.82</f>
        <v>51250</v>
      </c>
      <c r="BO43" s="34">
        <f>'BAR BB| Open rates'!BO43*0.82</f>
        <v>54284</v>
      </c>
      <c r="BP43" s="34">
        <f>'BAR BB| Open rates'!BP43*0.82</f>
        <v>56088</v>
      </c>
    </row>
    <row r="44" spans="1:68" s="35" customFormat="1" ht="12" customHeight="1" x14ac:dyDescent="0.2">
      <c r="A44" s="261">
        <v>4</v>
      </c>
      <c r="B44" s="34">
        <f>'BAR BB| Open rates'!B44*0.82</f>
        <v>54530</v>
      </c>
      <c r="C44" s="34">
        <f>'BAR BB| Open rates'!C44*0.82</f>
        <v>53710</v>
      </c>
      <c r="D44" s="34">
        <f>'BAR BB| Open rates'!D44*0.82</f>
        <v>54530</v>
      </c>
      <c r="E44" s="34">
        <f>'BAR BB| Open rates'!E44*0.82</f>
        <v>53710</v>
      </c>
      <c r="F44" s="34">
        <f>'BAR BB| Open rates'!F44*0.82</f>
        <v>56744</v>
      </c>
      <c r="G44" s="34">
        <f>'BAR BB| Open rates'!G44*0.82</f>
        <v>54530</v>
      </c>
      <c r="H44" s="34">
        <f>'BAR BB| Open rates'!H44*0.82</f>
        <v>72078</v>
      </c>
      <c r="I44" s="34">
        <f>'BAR BB| Open rates'!I44*0.82</f>
        <v>77736</v>
      </c>
      <c r="J44" s="34">
        <f>'BAR BB| Open rates'!J44*0.82</f>
        <v>93398</v>
      </c>
      <c r="K44" s="34">
        <f>'BAR BB| Open rates'!K44*0.82</f>
        <v>74292</v>
      </c>
      <c r="L44" s="34">
        <f>'BAR BB| Open rates'!L44*0.82</f>
        <v>76096</v>
      </c>
      <c r="M44" s="34">
        <f>'BAR BB| Open rates'!M44*0.82</f>
        <v>74292</v>
      </c>
      <c r="N44" s="34">
        <f>'BAR BB| Open rates'!N44*0.82</f>
        <v>77736</v>
      </c>
      <c r="O44" s="34">
        <f>'BAR BB| Open rates'!O44*0.82</f>
        <v>79376</v>
      </c>
      <c r="P44" s="34">
        <f>'BAR BB| Open rates'!P44*0.82</f>
        <v>77736</v>
      </c>
      <c r="Q44" s="34">
        <f>'BAR BB| Open rates'!Q44*0.82</f>
        <v>79376</v>
      </c>
      <c r="R44" s="34">
        <f>'BAR BB| Open rates'!R44*0.82</f>
        <v>77736</v>
      </c>
      <c r="S44" s="34">
        <f>'BAR BB| Open rates'!S44*0.82</f>
        <v>79376</v>
      </c>
      <c r="T44" s="34">
        <f>'BAR BB| Open rates'!T44*0.82</f>
        <v>77736</v>
      </c>
      <c r="U44" s="34">
        <f>'BAR BB| Open rates'!U44*0.82</f>
        <v>79376</v>
      </c>
      <c r="V44" s="34">
        <f>'BAR BB| Open rates'!V44*0.82</f>
        <v>77736</v>
      </c>
      <c r="W44" s="34">
        <f>'BAR BB| Open rates'!W44*0.82</f>
        <v>79376</v>
      </c>
      <c r="X44" s="34">
        <f>'BAR BB| Open rates'!X44*0.82</f>
        <v>77736</v>
      </c>
      <c r="Y44" s="34">
        <f>'BAR BB| Open rates'!Y44*0.82</f>
        <v>79376</v>
      </c>
      <c r="Z44" s="34">
        <f>'BAR BB| Open rates'!Z44*0.82</f>
        <v>77736</v>
      </c>
      <c r="AA44" s="34">
        <f>'BAR BB| Open rates'!AA44*0.82</f>
        <v>79376</v>
      </c>
      <c r="AB44" s="34">
        <f>'BAR BB| Open rates'!AB44*0.82</f>
        <v>77736</v>
      </c>
      <c r="AC44" s="34">
        <f>'BAR BB| Open rates'!AC44*0.82</f>
        <v>79376</v>
      </c>
      <c r="AD44" s="34">
        <f>'BAR BB| Open rates'!AD44*0.82</f>
        <v>74292</v>
      </c>
      <c r="AE44" s="34">
        <f>'BAR BB| Open rates'!AE44*0.82</f>
        <v>76096</v>
      </c>
      <c r="AF44" s="34">
        <f>'BAR BB| Open rates'!AF44*0.82</f>
        <v>74292</v>
      </c>
      <c r="AG44" s="34">
        <f>'BAR BB| Open rates'!AG44*0.82</f>
        <v>63795.999999999993</v>
      </c>
      <c r="AH44" s="34">
        <f>'BAR BB| Open rates'!AH44*0.82</f>
        <v>63795.999999999993</v>
      </c>
      <c r="AI44" s="34">
        <f>'BAR BB| Open rates'!AI44*0.82</f>
        <v>61991.999999999993</v>
      </c>
      <c r="AJ44" s="34">
        <f>'BAR BB| Open rates'!AJ44*0.82</f>
        <v>63795.999999999993</v>
      </c>
      <c r="AK44" s="34">
        <f>'BAR BB| Open rates'!AK44*0.82</f>
        <v>61991.999999999993</v>
      </c>
      <c r="AL44" s="34">
        <f>'BAR BB| Open rates'!AL44*0.82</f>
        <v>63795.999999999993</v>
      </c>
      <c r="AM44" s="34">
        <f>'BAR BB| Open rates'!AM44*0.82</f>
        <v>61991.999999999993</v>
      </c>
      <c r="AN44" s="34">
        <f>'BAR BB| Open rates'!AN44*0.82</f>
        <v>63795.999999999993</v>
      </c>
      <c r="AO44" s="34">
        <f>'BAR BB| Open rates'!AO44*0.82</f>
        <v>61991.999999999993</v>
      </c>
      <c r="AP44" s="34">
        <f>'BAR BB| Open rates'!AP44*0.82</f>
        <v>55350</v>
      </c>
      <c r="AQ44" s="34">
        <f>'BAR BB| Open rates'!AQ44*0.82</f>
        <v>53710</v>
      </c>
      <c r="AR44" s="34">
        <f>'BAR BB| Open rates'!AR44*0.82</f>
        <v>55350</v>
      </c>
      <c r="AS44" s="34">
        <f>'BAR BB| Open rates'!AS44*0.82</f>
        <v>53710</v>
      </c>
      <c r="AT44" s="34">
        <f>'BAR BB| Open rates'!AT44*0.82</f>
        <v>55350</v>
      </c>
      <c r="AU44" s="34">
        <f>'BAR BB| Open rates'!AU44*0.82</f>
        <v>53710</v>
      </c>
      <c r="AV44" s="34">
        <f>'BAR BB| Open rates'!AV44*0.82</f>
        <v>55350</v>
      </c>
      <c r="AW44" s="34">
        <f>'BAR BB| Open rates'!AW44*0.82</f>
        <v>53710</v>
      </c>
      <c r="AX44" s="34">
        <f>'BAR BB| Open rates'!AX44*0.82</f>
        <v>55350</v>
      </c>
      <c r="AY44" s="34">
        <f>'BAR BB| Open rates'!AY44*0.82</f>
        <v>56744</v>
      </c>
      <c r="AZ44" s="34">
        <f>'BAR BB| Open rates'!AZ44*0.82</f>
        <v>58548</v>
      </c>
      <c r="BA44" s="34">
        <f>'BAR BB| Open rates'!BA44*0.82</f>
        <v>52890</v>
      </c>
      <c r="BB44" s="34">
        <f>'BAR BB| Open rates'!BB44*0.82</f>
        <v>52890</v>
      </c>
      <c r="BC44" s="34">
        <f>'BAR BB| Open rates'!BC44*0.82</f>
        <v>53710</v>
      </c>
      <c r="BD44" s="34">
        <f>'BAR BB| Open rates'!BD44*0.82</f>
        <v>52890</v>
      </c>
      <c r="BE44" s="34">
        <f>'BAR BB| Open rates'!BE44*0.82</f>
        <v>53710</v>
      </c>
      <c r="BF44" s="34">
        <f>'BAR BB| Open rates'!BF44*0.82</f>
        <v>52890</v>
      </c>
      <c r="BG44" s="34">
        <f>'BAR BB| Open rates'!BG44*0.82</f>
        <v>53710</v>
      </c>
      <c r="BH44" s="34">
        <f>'BAR BB| Open rates'!BH44*0.82</f>
        <v>52890</v>
      </c>
      <c r="BI44" s="34">
        <f>'BAR BB| Open rates'!BI44*0.82</f>
        <v>52890</v>
      </c>
      <c r="BJ44" s="34">
        <f>'BAR BB| Open rates'!BJ44*0.82</f>
        <v>53710</v>
      </c>
      <c r="BK44" s="34">
        <f>'BAR BB| Open rates'!BK44*0.82</f>
        <v>52890</v>
      </c>
      <c r="BL44" s="34">
        <f>'BAR BB| Open rates'!BL44*0.82</f>
        <v>53710</v>
      </c>
      <c r="BM44" s="34">
        <f>'BAR BB| Open rates'!BM44*0.82</f>
        <v>52890</v>
      </c>
      <c r="BN44" s="34">
        <f>'BAR BB| Open rates'!BN44*0.82</f>
        <v>53710</v>
      </c>
      <c r="BO44" s="34">
        <f>'BAR BB| Open rates'!BO44*0.82</f>
        <v>56744</v>
      </c>
      <c r="BP44" s="34">
        <f>'BAR BB| Open rates'!BP44*0.82</f>
        <v>58548</v>
      </c>
    </row>
    <row r="45" spans="1:68" s="35" customFormat="1" ht="12" customHeight="1" x14ac:dyDescent="0.2">
      <c r="A45" s="261">
        <v>5</v>
      </c>
      <c r="B45" s="34">
        <f>'BAR BB| Open rates'!B45*0.82</f>
        <v>56990</v>
      </c>
      <c r="C45" s="34">
        <f>'BAR BB| Open rates'!C45*0.82</f>
        <v>56170</v>
      </c>
      <c r="D45" s="34">
        <f>'BAR BB| Open rates'!D45*0.82</f>
        <v>56990</v>
      </c>
      <c r="E45" s="34">
        <f>'BAR BB| Open rates'!E45*0.82</f>
        <v>56170</v>
      </c>
      <c r="F45" s="34">
        <f>'BAR BB| Open rates'!F45*0.82</f>
        <v>59204</v>
      </c>
      <c r="G45" s="34">
        <f>'BAR BB| Open rates'!G45*0.82</f>
        <v>56990</v>
      </c>
      <c r="H45" s="34">
        <f>'BAR BB| Open rates'!H45*0.82</f>
        <v>74538</v>
      </c>
      <c r="I45" s="34">
        <f>'BAR BB| Open rates'!I45*0.82</f>
        <v>80196</v>
      </c>
      <c r="J45" s="34">
        <f>'BAR BB| Open rates'!J45*0.82</f>
        <v>95858</v>
      </c>
      <c r="K45" s="34">
        <f>'BAR BB| Open rates'!K45*0.82</f>
        <v>76752</v>
      </c>
      <c r="L45" s="34">
        <f>'BAR BB| Open rates'!L45*0.82</f>
        <v>78556</v>
      </c>
      <c r="M45" s="34">
        <f>'BAR BB| Open rates'!M45*0.82</f>
        <v>76752</v>
      </c>
      <c r="N45" s="34">
        <f>'BAR BB| Open rates'!N45*0.82</f>
        <v>80196</v>
      </c>
      <c r="O45" s="34">
        <f>'BAR BB| Open rates'!O45*0.82</f>
        <v>81836</v>
      </c>
      <c r="P45" s="34">
        <f>'BAR BB| Open rates'!P45*0.82</f>
        <v>80196</v>
      </c>
      <c r="Q45" s="34">
        <f>'BAR BB| Open rates'!Q45*0.82</f>
        <v>81836</v>
      </c>
      <c r="R45" s="34">
        <f>'BAR BB| Open rates'!R45*0.82</f>
        <v>80196</v>
      </c>
      <c r="S45" s="34">
        <f>'BAR BB| Open rates'!S45*0.82</f>
        <v>81836</v>
      </c>
      <c r="T45" s="34">
        <f>'BAR BB| Open rates'!T45*0.82</f>
        <v>80196</v>
      </c>
      <c r="U45" s="34">
        <f>'BAR BB| Open rates'!U45*0.82</f>
        <v>81836</v>
      </c>
      <c r="V45" s="34">
        <f>'BAR BB| Open rates'!V45*0.82</f>
        <v>80196</v>
      </c>
      <c r="W45" s="34">
        <f>'BAR BB| Open rates'!W45*0.82</f>
        <v>81836</v>
      </c>
      <c r="X45" s="34">
        <f>'BAR BB| Open rates'!X45*0.82</f>
        <v>80196</v>
      </c>
      <c r="Y45" s="34">
        <f>'BAR BB| Open rates'!Y45*0.82</f>
        <v>81836</v>
      </c>
      <c r="Z45" s="34">
        <f>'BAR BB| Open rates'!Z45*0.82</f>
        <v>80196</v>
      </c>
      <c r="AA45" s="34">
        <f>'BAR BB| Open rates'!AA45*0.82</f>
        <v>81836</v>
      </c>
      <c r="AB45" s="34">
        <f>'BAR BB| Open rates'!AB45*0.82</f>
        <v>80196</v>
      </c>
      <c r="AC45" s="34">
        <f>'BAR BB| Open rates'!AC45*0.82</f>
        <v>81836</v>
      </c>
      <c r="AD45" s="34">
        <f>'BAR BB| Open rates'!AD45*0.82</f>
        <v>76752</v>
      </c>
      <c r="AE45" s="34">
        <f>'BAR BB| Open rates'!AE45*0.82</f>
        <v>78556</v>
      </c>
      <c r="AF45" s="34">
        <f>'BAR BB| Open rates'!AF45*0.82</f>
        <v>76752</v>
      </c>
      <c r="AG45" s="34">
        <f>'BAR BB| Open rates'!AG45*0.82</f>
        <v>66256</v>
      </c>
      <c r="AH45" s="34">
        <f>'BAR BB| Open rates'!AH45*0.82</f>
        <v>66256</v>
      </c>
      <c r="AI45" s="34">
        <f>'BAR BB| Open rates'!AI45*0.82</f>
        <v>64451.999999999993</v>
      </c>
      <c r="AJ45" s="34">
        <f>'BAR BB| Open rates'!AJ45*0.82</f>
        <v>66256</v>
      </c>
      <c r="AK45" s="34">
        <f>'BAR BB| Open rates'!AK45*0.82</f>
        <v>64451.999999999993</v>
      </c>
      <c r="AL45" s="34">
        <f>'BAR BB| Open rates'!AL45*0.82</f>
        <v>66256</v>
      </c>
      <c r="AM45" s="34">
        <f>'BAR BB| Open rates'!AM45*0.82</f>
        <v>64451.999999999993</v>
      </c>
      <c r="AN45" s="34">
        <f>'BAR BB| Open rates'!AN45*0.82</f>
        <v>66256</v>
      </c>
      <c r="AO45" s="34">
        <f>'BAR BB| Open rates'!AO45*0.82</f>
        <v>64451.999999999993</v>
      </c>
      <c r="AP45" s="34">
        <f>'BAR BB| Open rates'!AP45*0.82</f>
        <v>57810</v>
      </c>
      <c r="AQ45" s="34">
        <f>'BAR BB| Open rates'!AQ45*0.82</f>
        <v>56170</v>
      </c>
      <c r="AR45" s="34">
        <f>'BAR BB| Open rates'!AR45*0.82</f>
        <v>57810</v>
      </c>
      <c r="AS45" s="34">
        <f>'BAR BB| Open rates'!AS45*0.82</f>
        <v>56170</v>
      </c>
      <c r="AT45" s="34">
        <f>'BAR BB| Open rates'!AT45*0.82</f>
        <v>57810</v>
      </c>
      <c r="AU45" s="34">
        <f>'BAR BB| Open rates'!AU45*0.82</f>
        <v>56170</v>
      </c>
      <c r="AV45" s="34">
        <f>'BAR BB| Open rates'!AV45*0.82</f>
        <v>57810</v>
      </c>
      <c r="AW45" s="34">
        <f>'BAR BB| Open rates'!AW45*0.82</f>
        <v>56170</v>
      </c>
      <c r="AX45" s="34">
        <f>'BAR BB| Open rates'!AX45*0.82</f>
        <v>57810</v>
      </c>
      <c r="AY45" s="34">
        <f>'BAR BB| Open rates'!AY45*0.82</f>
        <v>59204</v>
      </c>
      <c r="AZ45" s="34">
        <f>'BAR BB| Open rates'!AZ45*0.82</f>
        <v>61008</v>
      </c>
      <c r="BA45" s="34">
        <f>'BAR BB| Open rates'!BA45*0.82</f>
        <v>55350</v>
      </c>
      <c r="BB45" s="34">
        <f>'BAR BB| Open rates'!BB45*0.82</f>
        <v>55350</v>
      </c>
      <c r="BC45" s="34">
        <f>'BAR BB| Open rates'!BC45*0.82</f>
        <v>56170</v>
      </c>
      <c r="BD45" s="34">
        <f>'BAR BB| Open rates'!BD45*0.82</f>
        <v>55350</v>
      </c>
      <c r="BE45" s="34">
        <f>'BAR BB| Open rates'!BE45*0.82</f>
        <v>56170</v>
      </c>
      <c r="BF45" s="34">
        <f>'BAR BB| Open rates'!BF45*0.82</f>
        <v>55350</v>
      </c>
      <c r="BG45" s="34">
        <f>'BAR BB| Open rates'!BG45*0.82</f>
        <v>56170</v>
      </c>
      <c r="BH45" s="34">
        <f>'BAR BB| Open rates'!BH45*0.82</f>
        <v>55350</v>
      </c>
      <c r="BI45" s="34">
        <f>'BAR BB| Open rates'!BI45*0.82</f>
        <v>55350</v>
      </c>
      <c r="BJ45" s="34">
        <f>'BAR BB| Open rates'!BJ45*0.82</f>
        <v>56170</v>
      </c>
      <c r="BK45" s="34">
        <f>'BAR BB| Open rates'!BK45*0.82</f>
        <v>55350</v>
      </c>
      <c r="BL45" s="34">
        <f>'BAR BB| Open rates'!BL45*0.82</f>
        <v>56170</v>
      </c>
      <c r="BM45" s="34">
        <f>'BAR BB| Open rates'!BM45*0.82</f>
        <v>55350</v>
      </c>
      <c r="BN45" s="34">
        <f>'BAR BB| Open rates'!BN45*0.82</f>
        <v>56170</v>
      </c>
      <c r="BO45" s="34">
        <f>'BAR BB| Open rates'!BO45*0.82</f>
        <v>59204</v>
      </c>
      <c r="BP45" s="34">
        <f>'BAR BB| Open rates'!BP45*0.82</f>
        <v>61008</v>
      </c>
    </row>
    <row r="46" spans="1:68" s="35" customFormat="1" ht="12" customHeight="1" x14ac:dyDescent="0.2">
      <c r="A46" s="261">
        <v>6</v>
      </c>
      <c r="B46" s="34">
        <f>'BAR BB| Open rates'!B46*0.82</f>
        <v>59450</v>
      </c>
      <c r="C46" s="34">
        <f>'BAR BB| Open rates'!C46*0.82</f>
        <v>58630</v>
      </c>
      <c r="D46" s="34">
        <f>'BAR BB| Open rates'!D46*0.82</f>
        <v>59450</v>
      </c>
      <c r="E46" s="34">
        <f>'BAR BB| Open rates'!E46*0.82</f>
        <v>58630</v>
      </c>
      <c r="F46" s="34">
        <f>'BAR BB| Open rates'!F46*0.82</f>
        <v>61663.999999999993</v>
      </c>
      <c r="G46" s="34">
        <f>'BAR BB| Open rates'!G46*0.82</f>
        <v>59450</v>
      </c>
      <c r="H46" s="34">
        <f>'BAR BB| Open rates'!H46*0.82</f>
        <v>76998</v>
      </c>
      <c r="I46" s="34">
        <f>'BAR BB| Open rates'!I46*0.82</f>
        <v>82656</v>
      </c>
      <c r="J46" s="34">
        <f>'BAR BB| Open rates'!J46*0.82</f>
        <v>98318</v>
      </c>
      <c r="K46" s="34">
        <f>'BAR BB| Open rates'!K46*0.82</f>
        <v>79212</v>
      </c>
      <c r="L46" s="34">
        <f>'BAR BB| Open rates'!L46*0.82</f>
        <v>81016</v>
      </c>
      <c r="M46" s="34">
        <f>'BAR BB| Open rates'!M46*0.82</f>
        <v>79212</v>
      </c>
      <c r="N46" s="34">
        <f>'BAR BB| Open rates'!N46*0.82</f>
        <v>82656</v>
      </c>
      <c r="O46" s="34">
        <f>'BAR BB| Open rates'!O46*0.82</f>
        <v>84296</v>
      </c>
      <c r="P46" s="34">
        <f>'BAR BB| Open rates'!P46*0.82</f>
        <v>82656</v>
      </c>
      <c r="Q46" s="34">
        <f>'BAR BB| Open rates'!Q46*0.82</f>
        <v>84296</v>
      </c>
      <c r="R46" s="34">
        <f>'BAR BB| Open rates'!R46*0.82</f>
        <v>82656</v>
      </c>
      <c r="S46" s="34">
        <f>'BAR BB| Open rates'!S46*0.82</f>
        <v>84296</v>
      </c>
      <c r="T46" s="34">
        <f>'BAR BB| Open rates'!T46*0.82</f>
        <v>82656</v>
      </c>
      <c r="U46" s="34">
        <f>'BAR BB| Open rates'!U46*0.82</f>
        <v>84296</v>
      </c>
      <c r="V46" s="34">
        <f>'BAR BB| Open rates'!V46*0.82</f>
        <v>82656</v>
      </c>
      <c r="W46" s="34">
        <f>'BAR BB| Open rates'!W46*0.82</f>
        <v>84296</v>
      </c>
      <c r="X46" s="34">
        <f>'BAR BB| Open rates'!X46*0.82</f>
        <v>82656</v>
      </c>
      <c r="Y46" s="34">
        <f>'BAR BB| Open rates'!Y46*0.82</f>
        <v>84296</v>
      </c>
      <c r="Z46" s="34">
        <f>'BAR BB| Open rates'!Z46*0.82</f>
        <v>82656</v>
      </c>
      <c r="AA46" s="34">
        <f>'BAR BB| Open rates'!AA46*0.82</f>
        <v>84296</v>
      </c>
      <c r="AB46" s="34">
        <f>'BAR BB| Open rates'!AB46*0.82</f>
        <v>82656</v>
      </c>
      <c r="AC46" s="34">
        <f>'BAR BB| Open rates'!AC46*0.82</f>
        <v>84296</v>
      </c>
      <c r="AD46" s="34">
        <f>'BAR BB| Open rates'!AD46*0.82</f>
        <v>79212</v>
      </c>
      <c r="AE46" s="34">
        <f>'BAR BB| Open rates'!AE46*0.82</f>
        <v>81016</v>
      </c>
      <c r="AF46" s="34">
        <f>'BAR BB| Open rates'!AF46*0.82</f>
        <v>79212</v>
      </c>
      <c r="AG46" s="34">
        <f>'BAR BB| Open rates'!AG46*0.82</f>
        <v>68716</v>
      </c>
      <c r="AH46" s="34">
        <f>'BAR BB| Open rates'!AH46*0.82</f>
        <v>68716</v>
      </c>
      <c r="AI46" s="34">
        <f>'BAR BB| Open rates'!AI46*0.82</f>
        <v>66912</v>
      </c>
      <c r="AJ46" s="34">
        <f>'BAR BB| Open rates'!AJ46*0.82</f>
        <v>68716</v>
      </c>
      <c r="AK46" s="34">
        <f>'BAR BB| Open rates'!AK46*0.82</f>
        <v>66912</v>
      </c>
      <c r="AL46" s="34">
        <f>'BAR BB| Open rates'!AL46*0.82</f>
        <v>68716</v>
      </c>
      <c r="AM46" s="34">
        <f>'BAR BB| Open rates'!AM46*0.82</f>
        <v>66912</v>
      </c>
      <c r="AN46" s="34">
        <f>'BAR BB| Open rates'!AN46*0.82</f>
        <v>68716</v>
      </c>
      <c r="AO46" s="34">
        <f>'BAR BB| Open rates'!AO46*0.82</f>
        <v>66912</v>
      </c>
      <c r="AP46" s="34">
        <f>'BAR BB| Open rates'!AP46*0.82</f>
        <v>60270</v>
      </c>
      <c r="AQ46" s="34">
        <f>'BAR BB| Open rates'!AQ46*0.82</f>
        <v>58630</v>
      </c>
      <c r="AR46" s="34">
        <f>'BAR BB| Open rates'!AR46*0.82</f>
        <v>60270</v>
      </c>
      <c r="AS46" s="34">
        <f>'BAR BB| Open rates'!AS46*0.82</f>
        <v>58630</v>
      </c>
      <c r="AT46" s="34">
        <f>'BAR BB| Open rates'!AT46*0.82</f>
        <v>60270</v>
      </c>
      <c r="AU46" s="34">
        <f>'BAR BB| Open rates'!AU46*0.82</f>
        <v>58630</v>
      </c>
      <c r="AV46" s="34">
        <f>'BAR BB| Open rates'!AV46*0.82</f>
        <v>60270</v>
      </c>
      <c r="AW46" s="34">
        <f>'BAR BB| Open rates'!AW46*0.82</f>
        <v>58630</v>
      </c>
      <c r="AX46" s="34">
        <f>'BAR BB| Open rates'!AX46*0.82</f>
        <v>60270</v>
      </c>
      <c r="AY46" s="34">
        <f>'BAR BB| Open rates'!AY46*0.82</f>
        <v>61663.999999999993</v>
      </c>
      <c r="AZ46" s="34">
        <f>'BAR BB| Open rates'!AZ46*0.82</f>
        <v>63467.999999999993</v>
      </c>
      <c r="BA46" s="34">
        <f>'BAR BB| Open rates'!BA46*0.82</f>
        <v>57810</v>
      </c>
      <c r="BB46" s="34">
        <f>'BAR BB| Open rates'!BB46*0.82</f>
        <v>57810</v>
      </c>
      <c r="BC46" s="34">
        <f>'BAR BB| Open rates'!BC46*0.82</f>
        <v>58630</v>
      </c>
      <c r="BD46" s="34">
        <f>'BAR BB| Open rates'!BD46*0.82</f>
        <v>57810</v>
      </c>
      <c r="BE46" s="34">
        <f>'BAR BB| Open rates'!BE46*0.82</f>
        <v>58630</v>
      </c>
      <c r="BF46" s="34">
        <f>'BAR BB| Open rates'!BF46*0.82</f>
        <v>57810</v>
      </c>
      <c r="BG46" s="34">
        <f>'BAR BB| Open rates'!BG46*0.82</f>
        <v>58630</v>
      </c>
      <c r="BH46" s="34">
        <f>'BAR BB| Open rates'!BH46*0.82</f>
        <v>57810</v>
      </c>
      <c r="BI46" s="34">
        <f>'BAR BB| Open rates'!BI46*0.82</f>
        <v>57810</v>
      </c>
      <c r="BJ46" s="34">
        <f>'BAR BB| Open rates'!BJ46*0.82</f>
        <v>58630</v>
      </c>
      <c r="BK46" s="34">
        <f>'BAR BB| Open rates'!BK46*0.82</f>
        <v>57810</v>
      </c>
      <c r="BL46" s="34">
        <f>'BAR BB| Open rates'!BL46*0.82</f>
        <v>58630</v>
      </c>
      <c r="BM46" s="34">
        <f>'BAR BB| Open rates'!BM46*0.82</f>
        <v>57810</v>
      </c>
      <c r="BN46" s="34">
        <f>'BAR BB| Open rates'!BN46*0.82</f>
        <v>58630</v>
      </c>
      <c r="BO46" s="34">
        <f>'BAR BB| Open rates'!BO46*0.82</f>
        <v>61663.999999999993</v>
      </c>
      <c r="BP46" s="34">
        <f>'BAR BB| Open rates'!BP46*0.82</f>
        <v>63467.999999999993</v>
      </c>
    </row>
    <row r="47" spans="1:68" s="35" customFormat="1" ht="12" customHeight="1" x14ac:dyDescent="0.2">
      <c r="A47" s="261">
        <v>7</v>
      </c>
      <c r="B47" s="34">
        <f>'BAR BB| Open rates'!B47*0.82</f>
        <v>61909.999999999993</v>
      </c>
      <c r="C47" s="34">
        <f>'BAR BB| Open rates'!C47*0.82</f>
        <v>61090</v>
      </c>
      <c r="D47" s="34">
        <f>'BAR BB| Open rates'!D47*0.82</f>
        <v>61909.999999999993</v>
      </c>
      <c r="E47" s="34">
        <f>'BAR BB| Open rates'!E47*0.82</f>
        <v>61090</v>
      </c>
      <c r="F47" s="34">
        <f>'BAR BB| Open rates'!F47*0.82</f>
        <v>64123.999999999993</v>
      </c>
      <c r="G47" s="34">
        <f>'BAR BB| Open rates'!G47*0.82</f>
        <v>61909.999999999993</v>
      </c>
      <c r="H47" s="34">
        <f>'BAR BB| Open rates'!H47*0.82</f>
        <v>79458</v>
      </c>
      <c r="I47" s="34">
        <f>'BAR BB| Open rates'!I47*0.82</f>
        <v>85116</v>
      </c>
      <c r="J47" s="34">
        <f>'BAR BB| Open rates'!J47*0.82</f>
        <v>100778</v>
      </c>
      <c r="K47" s="34">
        <f>'BAR BB| Open rates'!K47*0.82</f>
        <v>81672</v>
      </c>
      <c r="L47" s="34">
        <f>'BAR BB| Open rates'!L47*0.82</f>
        <v>83476</v>
      </c>
      <c r="M47" s="34">
        <f>'BAR BB| Open rates'!M47*0.82</f>
        <v>81672</v>
      </c>
      <c r="N47" s="34">
        <f>'BAR BB| Open rates'!N47*0.82</f>
        <v>85116</v>
      </c>
      <c r="O47" s="34">
        <f>'BAR BB| Open rates'!O47*0.82</f>
        <v>86756</v>
      </c>
      <c r="P47" s="34">
        <f>'BAR BB| Open rates'!P47*0.82</f>
        <v>85116</v>
      </c>
      <c r="Q47" s="34">
        <f>'BAR BB| Open rates'!Q47*0.82</f>
        <v>86756</v>
      </c>
      <c r="R47" s="34">
        <f>'BAR BB| Open rates'!R47*0.82</f>
        <v>85116</v>
      </c>
      <c r="S47" s="34">
        <f>'BAR BB| Open rates'!S47*0.82</f>
        <v>86756</v>
      </c>
      <c r="T47" s="34">
        <f>'BAR BB| Open rates'!T47*0.82</f>
        <v>85116</v>
      </c>
      <c r="U47" s="34">
        <f>'BAR BB| Open rates'!U47*0.82</f>
        <v>86756</v>
      </c>
      <c r="V47" s="34">
        <f>'BAR BB| Open rates'!V47*0.82</f>
        <v>85116</v>
      </c>
      <c r="W47" s="34">
        <f>'BAR BB| Open rates'!W47*0.82</f>
        <v>86756</v>
      </c>
      <c r="X47" s="34">
        <f>'BAR BB| Open rates'!X47*0.82</f>
        <v>85116</v>
      </c>
      <c r="Y47" s="34">
        <f>'BAR BB| Open rates'!Y47*0.82</f>
        <v>86756</v>
      </c>
      <c r="Z47" s="34">
        <f>'BAR BB| Open rates'!Z47*0.82</f>
        <v>85116</v>
      </c>
      <c r="AA47" s="34">
        <f>'BAR BB| Open rates'!AA47*0.82</f>
        <v>86756</v>
      </c>
      <c r="AB47" s="34">
        <f>'BAR BB| Open rates'!AB47*0.82</f>
        <v>85116</v>
      </c>
      <c r="AC47" s="34">
        <f>'BAR BB| Open rates'!AC47*0.82</f>
        <v>86756</v>
      </c>
      <c r="AD47" s="34">
        <f>'BAR BB| Open rates'!AD47*0.82</f>
        <v>81672</v>
      </c>
      <c r="AE47" s="34">
        <f>'BAR BB| Open rates'!AE47*0.82</f>
        <v>83476</v>
      </c>
      <c r="AF47" s="34">
        <f>'BAR BB| Open rates'!AF47*0.82</f>
        <v>81672</v>
      </c>
      <c r="AG47" s="34">
        <f>'BAR BB| Open rates'!AG47*0.82</f>
        <v>71176</v>
      </c>
      <c r="AH47" s="34">
        <f>'BAR BB| Open rates'!AH47*0.82</f>
        <v>71176</v>
      </c>
      <c r="AI47" s="34">
        <f>'BAR BB| Open rates'!AI47*0.82</f>
        <v>69372</v>
      </c>
      <c r="AJ47" s="34">
        <f>'BAR BB| Open rates'!AJ47*0.82</f>
        <v>71176</v>
      </c>
      <c r="AK47" s="34">
        <f>'BAR BB| Open rates'!AK47*0.82</f>
        <v>69372</v>
      </c>
      <c r="AL47" s="34">
        <f>'BAR BB| Open rates'!AL47*0.82</f>
        <v>71176</v>
      </c>
      <c r="AM47" s="34">
        <f>'BAR BB| Open rates'!AM47*0.82</f>
        <v>69372</v>
      </c>
      <c r="AN47" s="34">
        <f>'BAR BB| Open rates'!AN47*0.82</f>
        <v>71176</v>
      </c>
      <c r="AO47" s="34">
        <f>'BAR BB| Open rates'!AO47*0.82</f>
        <v>69372</v>
      </c>
      <c r="AP47" s="34">
        <f>'BAR BB| Open rates'!AP47*0.82</f>
        <v>62729.999999999993</v>
      </c>
      <c r="AQ47" s="34">
        <f>'BAR BB| Open rates'!AQ47*0.82</f>
        <v>61090</v>
      </c>
      <c r="AR47" s="34">
        <f>'BAR BB| Open rates'!AR47*0.82</f>
        <v>62729.999999999993</v>
      </c>
      <c r="AS47" s="34">
        <f>'BAR BB| Open rates'!AS47*0.82</f>
        <v>61090</v>
      </c>
      <c r="AT47" s="34">
        <f>'BAR BB| Open rates'!AT47*0.82</f>
        <v>62729.999999999993</v>
      </c>
      <c r="AU47" s="34">
        <f>'BAR BB| Open rates'!AU47*0.82</f>
        <v>61090</v>
      </c>
      <c r="AV47" s="34">
        <f>'BAR BB| Open rates'!AV47*0.82</f>
        <v>62729.999999999993</v>
      </c>
      <c r="AW47" s="34">
        <f>'BAR BB| Open rates'!AW47*0.82</f>
        <v>61090</v>
      </c>
      <c r="AX47" s="34">
        <f>'BAR BB| Open rates'!AX47*0.82</f>
        <v>62729.999999999993</v>
      </c>
      <c r="AY47" s="34">
        <f>'BAR BB| Open rates'!AY47*0.82</f>
        <v>64123.999999999993</v>
      </c>
      <c r="AZ47" s="34">
        <f>'BAR BB| Open rates'!AZ47*0.82</f>
        <v>65928</v>
      </c>
      <c r="BA47" s="34">
        <f>'BAR BB| Open rates'!BA47*0.82</f>
        <v>60270</v>
      </c>
      <c r="BB47" s="34">
        <f>'BAR BB| Open rates'!BB47*0.82</f>
        <v>60270</v>
      </c>
      <c r="BC47" s="34">
        <f>'BAR BB| Open rates'!BC47*0.82</f>
        <v>61090</v>
      </c>
      <c r="BD47" s="34">
        <f>'BAR BB| Open rates'!BD47*0.82</f>
        <v>60270</v>
      </c>
      <c r="BE47" s="34">
        <f>'BAR BB| Open rates'!BE47*0.82</f>
        <v>61090</v>
      </c>
      <c r="BF47" s="34">
        <f>'BAR BB| Open rates'!BF47*0.82</f>
        <v>60270</v>
      </c>
      <c r="BG47" s="34">
        <f>'BAR BB| Open rates'!BG47*0.82</f>
        <v>61090</v>
      </c>
      <c r="BH47" s="34">
        <f>'BAR BB| Open rates'!BH47*0.82</f>
        <v>60270</v>
      </c>
      <c r="BI47" s="34">
        <f>'BAR BB| Open rates'!BI47*0.82</f>
        <v>60270</v>
      </c>
      <c r="BJ47" s="34">
        <f>'BAR BB| Open rates'!BJ47*0.82</f>
        <v>61090</v>
      </c>
      <c r="BK47" s="34">
        <f>'BAR BB| Open rates'!BK47*0.82</f>
        <v>60270</v>
      </c>
      <c r="BL47" s="34">
        <f>'BAR BB| Open rates'!BL47*0.82</f>
        <v>61090</v>
      </c>
      <c r="BM47" s="34">
        <f>'BAR BB| Open rates'!BM47*0.82</f>
        <v>60270</v>
      </c>
      <c r="BN47" s="34">
        <f>'BAR BB| Open rates'!BN47*0.82</f>
        <v>61090</v>
      </c>
      <c r="BO47" s="34">
        <f>'BAR BB| Open rates'!BO47*0.82</f>
        <v>64123.999999999993</v>
      </c>
      <c r="BP47" s="34">
        <f>'BAR BB| Open rates'!BP47*0.82</f>
        <v>65928</v>
      </c>
    </row>
    <row r="48" spans="1:68" s="35" customFormat="1" ht="12" customHeight="1" x14ac:dyDescent="0.2">
      <c r="A48" s="261">
        <v>8</v>
      </c>
      <c r="B48" s="34">
        <f>'BAR BB| Open rates'!B48*0.82</f>
        <v>64369.999999999993</v>
      </c>
      <c r="C48" s="34">
        <f>'BAR BB| Open rates'!C48*0.82</f>
        <v>63549.999999999993</v>
      </c>
      <c r="D48" s="34">
        <f>'BAR BB| Open rates'!D48*0.82</f>
        <v>64369.999999999993</v>
      </c>
      <c r="E48" s="34">
        <f>'BAR BB| Open rates'!E48*0.82</f>
        <v>63549.999999999993</v>
      </c>
      <c r="F48" s="34">
        <f>'BAR BB| Open rates'!F48*0.82</f>
        <v>66584</v>
      </c>
      <c r="G48" s="34">
        <f>'BAR BB| Open rates'!G48*0.82</f>
        <v>64369.999999999993</v>
      </c>
      <c r="H48" s="34">
        <f>'BAR BB| Open rates'!H48*0.82</f>
        <v>81918</v>
      </c>
      <c r="I48" s="34">
        <f>'BAR BB| Open rates'!I48*0.82</f>
        <v>87576</v>
      </c>
      <c r="J48" s="34">
        <f>'BAR BB| Open rates'!J48*0.82</f>
        <v>103238</v>
      </c>
      <c r="K48" s="34">
        <f>'BAR BB| Open rates'!K48*0.82</f>
        <v>84132</v>
      </c>
      <c r="L48" s="34">
        <f>'BAR BB| Open rates'!L48*0.82</f>
        <v>85936</v>
      </c>
      <c r="M48" s="34">
        <f>'BAR BB| Open rates'!M48*0.82</f>
        <v>84132</v>
      </c>
      <c r="N48" s="34">
        <f>'BAR BB| Open rates'!N48*0.82</f>
        <v>87576</v>
      </c>
      <c r="O48" s="34">
        <f>'BAR BB| Open rates'!O48*0.82</f>
        <v>89216</v>
      </c>
      <c r="P48" s="34">
        <f>'BAR BB| Open rates'!P48*0.82</f>
        <v>87576</v>
      </c>
      <c r="Q48" s="34">
        <f>'BAR BB| Open rates'!Q48*0.82</f>
        <v>89216</v>
      </c>
      <c r="R48" s="34">
        <f>'BAR BB| Open rates'!R48*0.82</f>
        <v>87576</v>
      </c>
      <c r="S48" s="34">
        <f>'BAR BB| Open rates'!S48*0.82</f>
        <v>89216</v>
      </c>
      <c r="T48" s="34">
        <f>'BAR BB| Open rates'!T48*0.82</f>
        <v>87576</v>
      </c>
      <c r="U48" s="34">
        <f>'BAR BB| Open rates'!U48*0.82</f>
        <v>89216</v>
      </c>
      <c r="V48" s="34">
        <f>'BAR BB| Open rates'!V48*0.82</f>
        <v>87576</v>
      </c>
      <c r="W48" s="34">
        <f>'BAR BB| Open rates'!W48*0.82</f>
        <v>89216</v>
      </c>
      <c r="X48" s="34">
        <f>'BAR BB| Open rates'!X48*0.82</f>
        <v>87576</v>
      </c>
      <c r="Y48" s="34">
        <f>'BAR BB| Open rates'!Y48*0.82</f>
        <v>89216</v>
      </c>
      <c r="Z48" s="34">
        <f>'BAR BB| Open rates'!Z48*0.82</f>
        <v>87576</v>
      </c>
      <c r="AA48" s="34">
        <f>'BAR BB| Open rates'!AA48*0.82</f>
        <v>89216</v>
      </c>
      <c r="AB48" s="34">
        <f>'BAR BB| Open rates'!AB48*0.82</f>
        <v>87576</v>
      </c>
      <c r="AC48" s="34">
        <f>'BAR BB| Open rates'!AC48*0.82</f>
        <v>89216</v>
      </c>
      <c r="AD48" s="34">
        <f>'BAR BB| Open rates'!AD48*0.82</f>
        <v>84132</v>
      </c>
      <c r="AE48" s="34">
        <f>'BAR BB| Open rates'!AE48*0.82</f>
        <v>85936</v>
      </c>
      <c r="AF48" s="34">
        <f>'BAR BB| Open rates'!AF48*0.82</f>
        <v>84132</v>
      </c>
      <c r="AG48" s="34">
        <f>'BAR BB| Open rates'!AG48*0.82</f>
        <v>73636</v>
      </c>
      <c r="AH48" s="34">
        <f>'BAR BB| Open rates'!AH48*0.82</f>
        <v>73636</v>
      </c>
      <c r="AI48" s="34">
        <f>'BAR BB| Open rates'!AI48*0.82</f>
        <v>71832</v>
      </c>
      <c r="AJ48" s="34">
        <f>'BAR BB| Open rates'!AJ48*0.82</f>
        <v>73636</v>
      </c>
      <c r="AK48" s="34">
        <f>'BAR BB| Open rates'!AK48*0.82</f>
        <v>71832</v>
      </c>
      <c r="AL48" s="34">
        <f>'BAR BB| Open rates'!AL48*0.82</f>
        <v>73636</v>
      </c>
      <c r="AM48" s="34">
        <f>'BAR BB| Open rates'!AM48*0.82</f>
        <v>71832</v>
      </c>
      <c r="AN48" s="34">
        <f>'BAR BB| Open rates'!AN48*0.82</f>
        <v>73636</v>
      </c>
      <c r="AO48" s="34">
        <f>'BAR BB| Open rates'!AO48*0.82</f>
        <v>71832</v>
      </c>
      <c r="AP48" s="34">
        <f>'BAR BB| Open rates'!AP48*0.82</f>
        <v>65189.999999999993</v>
      </c>
      <c r="AQ48" s="34">
        <f>'BAR BB| Open rates'!AQ48*0.82</f>
        <v>63549.999999999993</v>
      </c>
      <c r="AR48" s="34">
        <f>'BAR BB| Open rates'!AR48*0.82</f>
        <v>65189.999999999993</v>
      </c>
      <c r="AS48" s="34">
        <f>'BAR BB| Open rates'!AS48*0.82</f>
        <v>63549.999999999993</v>
      </c>
      <c r="AT48" s="34">
        <f>'BAR BB| Open rates'!AT48*0.82</f>
        <v>65189.999999999993</v>
      </c>
      <c r="AU48" s="34">
        <f>'BAR BB| Open rates'!AU48*0.82</f>
        <v>63549.999999999993</v>
      </c>
      <c r="AV48" s="34">
        <f>'BAR BB| Open rates'!AV48*0.82</f>
        <v>65189.999999999993</v>
      </c>
      <c r="AW48" s="34">
        <f>'BAR BB| Open rates'!AW48*0.82</f>
        <v>63549.999999999993</v>
      </c>
      <c r="AX48" s="34">
        <f>'BAR BB| Open rates'!AX48*0.82</f>
        <v>65189.999999999993</v>
      </c>
      <c r="AY48" s="34">
        <f>'BAR BB| Open rates'!AY48*0.82</f>
        <v>66584</v>
      </c>
      <c r="AZ48" s="34">
        <f>'BAR BB| Open rates'!AZ48*0.82</f>
        <v>68388</v>
      </c>
      <c r="BA48" s="34">
        <f>'BAR BB| Open rates'!BA48*0.82</f>
        <v>62729.999999999993</v>
      </c>
      <c r="BB48" s="34">
        <f>'BAR BB| Open rates'!BB48*0.82</f>
        <v>62729.999999999993</v>
      </c>
      <c r="BC48" s="34">
        <f>'BAR BB| Open rates'!BC48*0.82</f>
        <v>63549.999999999993</v>
      </c>
      <c r="BD48" s="34">
        <f>'BAR BB| Open rates'!BD48*0.82</f>
        <v>62729.999999999993</v>
      </c>
      <c r="BE48" s="34">
        <f>'BAR BB| Open rates'!BE48*0.82</f>
        <v>63549.999999999993</v>
      </c>
      <c r="BF48" s="34">
        <f>'BAR BB| Open rates'!BF48*0.82</f>
        <v>62729.999999999993</v>
      </c>
      <c r="BG48" s="34">
        <f>'BAR BB| Open rates'!BG48*0.82</f>
        <v>63549.999999999993</v>
      </c>
      <c r="BH48" s="34">
        <f>'BAR BB| Open rates'!BH48*0.82</f>
        <v>62729.999999999993</v>
      </c>
      <c r="BI48" s="34">
        <f>'BAR BB| Open rates'!BI48*0.82</f>
        <v>62729.999999999993</v>
      </c>
      <c r="BJ48" s="34">
        <f>'BAR BB| Open rates'!BJ48*0.82</f>
        <v>63549.999999999993</v>
      </c>
      <c r="BK48" s="34">
        <f>'BAR BB| Open rates'!BK48*0.82</f>
        <v>62729.999999999993</v>
      </c>
      <c r="BL48" s="34">
        <f>'BAR BB| Open rates'!BL48*0.82</f>
        <v>63549.999999999993</v>
      </c>
      <c r="BM48" s="34">
        <f>'BAR BB| Open rates'!BM48*0.82</f>
        <v>62729.999999999993</v>
      </c>
      <c r="BN48" s="34">
        <f>'BAR BB| Open rates'!BN48*0.82</f>
        <v>63549.999999999993</v>
      </c>
      <c r="BO48" s="34">
        <f>'BAR BB| Open rates'!BO48*0.82</f>
        <v>66584</v>
      </c>
      <c r="BP48" s="34">
        <f>'BAR BB| Open rates'!BP48*0.82</f>
        <v>68388</v>
      </c>
    </row>
    <row r="49" spans="1:68" s="35" customFormat="1" ht="12" customHeight="1" x14ac:dyDescent="0.2">
      <c r="A49" s="260" t="s">
        <v>72</v>
      </c>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row>
    <row r="50" spans="1:68" s="35" customFormat="1" ht="12" customHeight="1" x14ac:dyDescent="0.2">
      <c r="A50" s="261">
        <v>1</v>
      </c>
      <c r="B50" s="34">
        <f>'BAR BB| Open rates'!B50*0.82</f>
        <v>73800</v>
      </c>
      <c r="C50" s="34">
        <f>'BAR BB| Open rates'!C50*0.82</f>
        <v>73800</v>
      </c>
      <c r="D50" s="34">
        <f>'BAR BB| Open rates'!D50*0.82</f>
        <v>73800</v>
      </c>
      <c r="E50" s="34">
        <f>'BAR BB| Open rates'!E50*0.82</f>
        <v>73800</v>
      </c>
      <c r="F50" s="34">
        <f>'BAR BB| Open rates'!F50*0.82</f>
        <v>73800</v>
      </c>
      <c r="G50" s="34">
        <f>'BAR BB| Open rates'!G50*0.82</f>
        <v>73800</v>
      </c>
      <c r="H50" s="34">
        <f>'BAR BB| Open rates'!H50*0.82</f>
        <v>73800</v>
      </c>
      <c r="I50" s="34">
        <f>'BAR BB| Open rates'!I50*0.82</f>
        <v>73800</v>
      </c>
      <c r="J50" s="34">
        <f>'BAR BB| Open rates'!J50*0.82</f>
        <v>73800</v>
      </c>
      <c r="K50" s="34">
        <f>'BAR BB| Open rates'!K50*0.82</f>
        <v>73800</v>
      </c>
      <c r="L50" s="34">
        <f>'BAR BB| Open rates'!L50*0.82</f>
        <v>73800</v>
      </c>
      <c r="M50" s="34">
        <f>'BAR BB| Open rates'!M50*0.82</f>
        <v>73800</v>
      </c>
      <c r="N50" s="34">
        <f>'BAR BB| Open rates'!N50*0.82</f>
        <v>73800</v>
      </c>
      <c r="O50" s="34">
        <f>'BAR BB| Open rates'!O50*0.82</f>
        <v>73800</v>
      </c>
      <c r="P50" s="34">
        <f>'BAR BB| Open rates'!P50*0.82</f>
        <v>73800</v>
      </c>
      <c r="Q50" s="34">
        <f>'BAR BB| Open rates'!Q50*0.82</f>
        <v>73800</v>
      </c>
      <c r="R50" s="34">
        <f>'BAR BB| Open rates'!R50*0.82</f>
        <v>73800</v>
      </c>
      <c r="S50" s="34">
        <f>'BAR BB| Open rates'!S50*0.82</f>
        <v>73800</v>
      </c>
      <c r="T50" s="34">
        <f>'BAR BB| Open rates'!T50*0.82</f>
        <v>73800</v>
      </c>
      <c r="U50" s="34">
        <f>'BAR BB| Open rates'!U50*0.82</f>
        <v>73800</v>
      </c>
      <c r="V50" s="34">
        <f>'BAR BB| Open rates'!V50*0.82</f>
        <v>73800</v>
      </c>
      <c r="W50" s="34">
        <f>'BAR BB| Open rates'!W50*0.82</f>
        <v>73800</v>
      </c>
      <c r="X50" s="34">
        <f>'BAR BB| Open rates'!X50*0.82</f>
        <v>73800</v>
      </c>
      <c r="Y50" s="34">
        <f>'BAR BB| Open rates'!Y50*0.82</f>
        <v>73800</v>
      </c>
      <c r="Z50" s="34">
        <f>'BAR BB| Open rates'!Z50*0.82</f>
        <v>73800</v>
      </c>
      <c r="AA50" s="34">
        <f>'BAR BB| Open rates'!AA50*0.82</f>
        <v>73800</v>
      </c>
      <c r="AB50" s="34">
        <f>'BAR BB| Open rates'!AB50*0.82</f>
        <v>73800</v>
      </c>
      <c r="AC50" s="34">
        <f>'BAR BB| Open rates'!AC50*0.82</f>
        <v>73800</v>
      </c>
      <c r="AD50" s="34">
        <f>'BAR BB| Open rates'!AD50*0.82</f>
        <v>73800</v>
      </c>
      <c r="AE50" s="34">
        <f>'BAR BB| Open rates'!AE50*0.82</f>
        <v>73800</v>
      </c>
      <c r="AF50" s="34">
        <f>'BAR BB| Open rates'!AF50*0.82</f>
        <v>73800</v>
      </c>
      <c r="AG50" s="34">
        <f>'BAR BB| Open rates'!AG50*0.82</f>
        <v>73800</v>
      </c>
      <c r="AH50" s="34">
        <f>'BAR BB| Open rates'!AH50*0.82</f>
        <v>73800</v>
      </c>
      <c r="AI50" s="34">
        <f>'BAR BB| Open rates'!AI50*0.82</f>
        <v>73800</v>
      </c>
      <c r="AJ50" s="34">
        <f>'BAR BB| Open rates'!AJ50*0.82</f>
        <v>73800</v>
      </c>
      <c r="AK50" s="34">
        <f>'BAR BB| Open rates'!AK50*0.82</f>
        <v>73800</v>
      </c>
      <c r="AL50" s="34">
        <f>'BAR BB| Open rates'!AL50*0.82</f>
        <v>73800</v>
      </c>
      <c r="AM50" s="34">
        <f>'BAR BB| Open rates'!AM50*0.82</f>
        <v>73800</v>
      </c>
      <c r="AN50" s="34">
        <f>'BAR BB| Open rates'!AN50*0.82</f>
        <v>73800</v>
      </c>
      <c r="AO50" s="34">
        <f>'BAR BB| Open rates'!AO50*0.82</f>
        <v>73800</v>
      </c>
      <c r="AP50" s="34">
        <f>'BAR BB| Open rates'!AP50*0.82</f>
        <v>73800</v>
      </c>
      <c r="AQ50" s="34">
        <f>'BAR BB| Open rates'!AQ50*0.82</f>
        <v>73800</v>
      </c>
      <c r="AR50" s="34">
        <f>'BAR BB| Open rates'!AR50*0.82</f>
        <v>73800</v>
      </c>
      <c r="AS50" s="34">
        <f>'BAR BB| Open rates'!AS50*0.82</f>
        <v>73800</v>
      </c>
      <c r="AT50" s="34">
        <f>'BAR BB| Open rates'!AT50*0.82</f>
        <v>73800</v>
      </c>
      <c r="AU50" s="34">
        <f>'BAR BB| Open rates'!AU50*0.82</f>
        <v>73800</v>
      </c>
      <c r="AV50" s="34">
        <f>'BAR BB| Open rates'!AV50*0.82</f>
        <v>73800</v>
      </c>
      <c r="AW50" s="34">
        <f>'BAR BB| Open rates'!AW50*0.82</f>
        <v>73800</v>
      </c>
      <c r="AX50" s="34">
        <f>'BAR BB| Open rates'!AX50*0.82</f>
        <v>73800</v>
      </c>
      <c r="AY50" s="34">
        <f>'BAR BB| Open rates'!AY50*0.82</f>
        <v>73800</v>
      </c>
      <c r="AZ50" s="34">
        <f>'BAR BB| Open rates'!AZ50*0.82</f>
        <v>73800</v>
      </c>
      <c r="BA50" s="34">
        <f>'BAR BB| Open rates'!BA50*0.82</f>
        <v>73800</v>
      </c>
      <c r="BB50" s="34">
        <f>'BAR BB| Open rates'!BB50*0.82</f>
        <v>73800</v>
      </c>
      <c r="BC50" s="34">
        <f>'BAR BB| Open rates'!BC50*0.82</f>
        <v>73800</v>
      </c>
      <c r="BD50" s="34">
        <f>'BAR BB| Open rates'!BD50*0.82</f>
        <v>73800</v>
      </c>
      <c r="BE50" s="34">
        <f>'BAR BB| Open rates'!BE50*0.82</f>
        <v>73800</v>
      </c>
      <c r="BF50" s="34">
        <f>'BAR BB| Open rates'!BF50*0.82</f>
        <v>73800</v>
      </c>
      <c r="BG50" s="34">
        <f>'BAR BB| Open rates'!BG50*0.82</f>
        <v>73800</v>
      </c>
      <c r="BH50" s="34">
        <f>'BAR BB| Open rates'!BH50*0.82</f>
        <v>73800</v>
      </c>
      <c r="BI50" s="34">
        <f>'BAR BB| Open rates'!BI50*0.82</f>
        <v>73800</v>
      </c>
      <c r="BJ50" s="34">
        <f>'BAR BB| Open rates'!BJ50*0.82</f>
        <v>73800</v>
      </c>
      <c r="BK50" s="34">
        <f>'BAR BB| Open rates'!BK50*0.82</f>
        <v>73800</v>
      </c>
      <c r="BL50" s="34">
        <f>'BAR BB| Open rates'!BL50*0.82</f>
        <v>73800</v>
      </c>
      <c r="BM50" s="34">
        <f>'BAR BB| Open rates'!BM50*0.82</f>
        <v>73800</v>
      </c>
      <c r="BN50" s="34">
        <f>'BAR BB| Open rates'!BN50*0.82</f>
        <v>73800</v>
      </c>
      <c r="BO50" s="34">
        <f>'BAR BB| Open rates'!BO50*0.82</f>
        <v>73800</v>
      </c>
      <c r="BP50" s="34">
        <f>'BAR BB| Open rates'!BP50*0.82</f>
        <v>73800</v>
      </c>
    </row>
    <row r="51" spans="1:68" s="35" customFormat="1" ht="12" customHeight="1" x14ac:dyDescent="0.2">
      <c r="A51" s="261">
        <v>2</v>
      </c>
      <c r="B51" s="34">
        <f>'BAR BB| Open rates'!B51*0.82</f>
        <v>76260</v>
      </c>
      <c r="C51" s="34">
        <f>'BAR BB| Open rates'!C51*0.82</f>
        <v>76260</v>
      </c>
      <c r="D51" s="34">
        <f>'BAR BB| Open rates'!D51*0.82</f>
        <v>76260</v>
      </c>
      <c r="E51" s="34">
        <f>'BAR BB| Open rates'!E51*0.82</f>
        <v>76260</v>
      </c>
      <c r="F51" s="34">
        <f>'BAR BB| Open rates'!F51*0.82</f>
        <v>76260</v>
      </c>
      <c r="G51" s="34">
        <f>'BAR BB| Open rates'!G51*0.82</f>
        <v>76260</v>
      </c>
      <c r="H51" s="34">
        <f>'BAR BB| Open rates'!H51*0.82</f>
        <v>76260</v>
      </c>
      <c r="I51" s="34">
        <f>'BAR BB| Open rates'!I51*0.82</f>
        <v>76260</v>
      </c>
      <c r="J51" s="34">
        <f>'BAR BB| Open rates'!J51*0.82</f>
        <v>76260</v>
      </c>
      <c r="K51" s="34">
        <f>'BAR BB| Open rates'!K51*0.82</f>
        <v>76260</v>
      </c>
      <c r="L51" s="34">
        <f>'BAR BB| Open rates'!L51*0.82</f>
        <v>76260</v>
      </c>
      <c r="M51" s="34">
        <f>'BAR BB| Open rates'!M51*0.82</f>
        <v>76260</v>
      </c>
      <c r="N51" s="34">
        <f>'BAR BB| Open rates'!N51*0.82</f>
        <v>76260</v>
      </c>
      <c r="O51" s="34">
        <f>'BAR BB| Open rates'!O51*0.82</f>
        <v>76260</v>
      </c>
      <c r="P51" s="34">
        <f>'BAR BB| Open rates'!P51*0.82</f>
        <v>76260</v>
      </c>
      <c r="Q51" s="34">
        <f>'BAR BB| Open rates'!Q51*0.82</f>
        <v>76260</v>
      </c>
      <c r="R51" s="34">
        <f>'BAR BB| Open rates'!R51*0.82</f>
        <v>76260</v>
      </c>
      <c r="S51" s="34">
        <f>'BAR BB| Open rates'!S51*0.82</f>
        <v>76260</v>
      </c>
      <c r="T51" s="34">
        <f>'BAR BB| Open rates'!T51*0.82</f>
        <v>76260</v>
      </c>
      <c r="U51" s="34">
        <f>'BAR BB| Open rates'!U51*0.82</f>
        <v>76260</v>
      </c>
      <c r="V51" s="34">
        <f>'BAR BB| Open rates'!V51*0.82</f>
        <v>76260</v>
      </c>
      <c r="W51" s="34">
        <f>'BAR BB| Open rates'!W51*0.82</f>
        <v>76260</v>
      </c>
      <c r="X51" s="34">
        <f>'BAR BB| Open rates'!X51*0.82</f>
        <v>76260</v>
      </c>
      <c r="Y51" s="34">
        <f>'BAR BB| Open rates'!Y51*0.82</f>
        <v>76260</v>
      </c>
      <c r="Z51" s="34">
        <f>'BAR BB| Open rates'!Z51*0.82</f>
        <v>76260</v>
      </c>
      <c r="AA51" s="34">
        <f>'BAR BB| Open rates'!AA51*0.82</f>
        <v>76260</v>
      </c>
      <c r="AB51" s="34">
        <f>'BAR BB| Open rates'!AB51*0.82</f>
        <v>76260</v>
      </c>
      <c r="AC51" s="34">
        <f>'BAR BB| Open rates'!AC51*0.82</f>
        <v>76260</v>
      </c>
      <c r="AD51" s="34">
        <f>'BAR BB| Open rates'!AD51*0.82</f>
        <v>76260</v>
      </c>
      <c r="AE51" s="34">
        <f>'BAR BB| Open rates'!AE51*0.82</f>
        <v>76260</v>
      </c>
      <c r="AF51" s="34">
        <f>'BAR BB| Open rates'!AF51*0.82</f>
        <v>76260</v>
      </c>
      <c r="AG51" s="34">
        <f>'BAR BB| Open rates'!AG51*0.82</f>
        <v>76260</v>
      </c>
      <c r="AH51" s="34">
        <f>'BAR BB| Open rates'!AH51*0.82</f>
        <v>76260</v>
      </c>
      <c r="AI51" s="34">
        <f>'BAR BB| Open rates'!AI51*0.82</f>
        <v>76260</v>
      </c>
      <c r="AJ51" s="34">
        <f>'BAR BB| Open rates'!AJ51*0.82</f>
        <v>76260</v>
      </c>
      <c r="AK51" s="34">
        <f>'BAR BB| Open rates'!AK51*0.82</f>
        <v>76260</v>
      </c>
      <c r="AL51" s="34">
        <f>'BAR BB| Open rates'!AL51*0.82</f>
        <v>76260</v>
      </c>
      <c r="AM51" s="34">
        <f>'BAR BB| Open rates'!AM51*0.82</f>
        <v>76260</v>
      </c>
      <c r="AN51" s="34">
        <f>'BAR BB| Open rates'!AN51*0.82</f>
        <v>76260</v>
      </c>
      <c r="AO51" s="34">
        <f>'BAR BB| Open rates'!AO51*0.82</f>
        <v>76260</v>
      </c>
      <c r="AP51" s="34">
        <f>'BAR BB| Open rates'!AP51*0.82</f>
        <v>76260</v>
      </c>
      <c r="AQ51" s="34">
        <f>'BAR BB| Open rates'!AQ51*0.82</f>
        <v>76260</v>
      </c>
      <c r="AR51" s="34">
        <f>'BAR BB| Open rates'!AR51*0.82</f>
        <v>76260</v>
      </c>
      <c r="AS51" s="34">
        <f>'BAR BB| Open rates'!AS51*0.82</f>
        <v>76260</v>
      </c>
      <c r="AT51" s="34">
        <f>'BAR BB| Open rates'!AT51*0.82</f>
        <v>76260</v>
      </c>
      <c r="AU51" s="34">
        <f>'BAR BB| Open rates'!AU51*0.82</f>
        <v>76260</v>
      </c>
      <c r="AV51" s="34">
        <f>'BAR BB| Open rates'!AV51*0.82</f>
        <v>76260</v>
      </c>
      <c r="AW51" s="34">
        <f>'BAR BB| Open rates'!AW51*0.82</f>
        <v>76260</v>
      </c>
      <c r="AX51" s="34">
        <f>'BAR BB| Open rates'!AX51*0.82</f>
        <v>76260</v>
      </c>
      <c r="AY51" s="34">
        <f>'BAR BB| Open rates'!AY51*0.82</f>
        <v>76260</v>
      </c>
      <c r="AZ51" s="34">
        <f>'BAR BB| Open rates'!AZ51*0.82</f>
        <v>76260</v>
      </c>
      <c r="BA51" s="34">
        <f>'BAR BB| Open rates'!BA51*0.82</f>
        <v>76260</v>
      </c>
      <c r="BB51" s="34">
        <f>'BAR BB| Open rates'!BB51*0.82</f>
        <v>76260</v>
      </c>
      <c r="BC51" s="34">
        <f>'BAR BB| Open rates'!BC51*0.82</f>
        <v>76260</v>
      </c>
      <c r="BD51" s="34">
        <f>'BAR BB| Open rates'!BD51*0.82</f>
        <v>76260</v>
      </c>
      <c r="BE51" s="34">
        <f>'BAR BB| Open rates'!BE51*0.82</f>
        <v>76260</v>
      </c>
      <c r="BF51" s="34">
        <f>'BAR BB| Open rates'!BF51*0.82</f>
        <v>76260</v>
      </c>
      <c r="BG51" s="34">
        <f>'BAR BB| Open rates'!BG51*0.82</f>
        <v>76260</v>
      </c>
      <c r="BH51" s="34">
        <f>'BAR BB| Open rates'!BH51*0.82</f>
        <v>76260</v>
      </c>
      <c r="BI51" s="34">
        <f>'BAR BB| Open rates'!BI51*0.82</f>
        <v>76260</v>
      </c>
      <c r="BJ51" s="34">
        <f>'BAR BB| Open rates'!BJ51*0.82</f>
        <v>76260</v>
      </c>
      <c r="BK51" s="34">
        <f>'BAR BB| Open rates'!BK51*0.82</f>
        <v>76260</v>
      </c>
      <c r="BL51" s="34">
        <f>'BAR BB| Open rates'!BL51*0.82</f>
        <v>76260</v>
      </c>
      <c r="BM51" s="34">
        <f>'BAR BB| Open rates'!BM51*0.82</f>
        <v>76260</v>
      </c>
      <c r="BN51" s="34">
        <f>'BAR BB| Open rates'!BN51*0.82</f>
        <v>76260</v>
      </c>
      <c r="BO51" s="34">
        <f>'BAR BB| Open rates'!BO51*0.82</f>
        <v>76260</v>
      </c>
      <c r="BP51" s="34">
        <f>'BAR BB| Open rates'!BP51*0.82</f>
        <v>76260</v>
      </c>
    </row>
    <row r="52" spans="1:68" s="35" customFormat="1" ht="12" customHeight="1" x14ac:dyDescent="0.2">
      <c r="A52" s="260" t="s">
        <v>184</v>
      </c>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row>
    <row r="53" spans="1:68" s="35" customFormat="1" ht="12" customHeight="1" x14ac:dyDescent="0.2">
      <c r="A53" s="261">
        <v>1</v>
      </c>
      <c r="B53" s="34">
        <f>'BAR BB| Open rates'!B53*0.82</f>
        <v>65600</v>
      </c>
      <c r="C53" s="34">
        <f>'BAR BB| Open rates'!C53*0.82</f>
        <v>65600</v>
      </c>
      <c r="D53" s="34">
        <f>'BAR BB| Open rates'!D53*0.82</f>
        <v>65600</v>
      </c>
      <c r="E53" s="34">
        <f>'BAR BB| Open rates'!E53*0.82</f>
        <v>65600</v>
      </c>
      <c r="F53" s="34">
        <f>'BAR BB| Open rates'!F53*0.82</f>
        <v>65600</v>
      </c>
      <c r="G53" s="34">
        <f>'BAR BB| Open rates'!G53*0.82</f>
        <v>65600</v>
      </c>
      <c r="H53" s="34">
        <f>'BAR BB| Open rates'!H53*0.82</f>
        <v>82000</v>
      </c>
      <c r="I53" s="34">
        <f>'BAR BB| Open rates'!I53*0.82</f>
        <v>82000</v>
      </c>
      <c r="J53" s="34">
        <f>'BAR BB| Open rates'!J53*0.82</f>
        <v>82000</v>
      </c>
      <c r="K53" s="34">
        <f>'BAR BB| Open rates'!K53*0.82</f>
        <v>82000</v>
      </c>
      <c r="L53" s="34">
        <f>'BAR BB| Open rates'!L53*0.82</f>
        <v>82000</v>
      </c>
      <c r="M53" s="34">
        <f>'BAR BB| Open rates'!M53*0.82</f>
        <v>82000</v>
      </c>
      <c r="N53" s="34">
        <f>'BAR BB| Open rates'!N53*0.82</f>
        <v>82000</v>
      </c>
      <c r="O53" s="34">
        <f>'BAR BB| Open rates'!O53*0.82</f>
        <v>82000</v>
      </c>
      <c r="P53" s="34">
        <f>'BAR BB| Open rates'!P53*0.82</f>
        <v>82000</v>
      </c>
      <c r="Q53" s="34">
        <f>'BAR BB| Open rates'!Q53*0.82</f>
        <v>82000</v>
      </c>
      <c r="R53" s="34">
        <f>'BAR BB| Open rates'!R53*0.82</f>
        <v>82000</v>
      </c>
      <c r="S53" s="34">
        <f>'BAR BB| Open rates'!S53*0.82</f>
        <v>82000</v>
      </c>
      <c r="T53" s="34">
        <f>'BAR BB| Open rates'!T53*0.82</f>
        <v>82000</v>
      </c>
      <c r="U53" s="34">
        <f>'BAR BB| Open rates'!U53*0.82</f>
        <v>82000</v>
      </c>
      <c r="V53" s="34">
        <f>'BAR BB| Open rates'!V53*0.82</f>
        <v>82000</v>
      </c>
      <c r="W53" s="34">
        <f>'BAR BB| Open rates'!W53*0.82</f>
        <v>82000</v>
      </c>
      <c r="X53" s="34">
        <f>'BAR BB| Open rates'!X53*0.82</f>
        <v>82000</v>
      </c>
      <c r="Y53" s="34">
        <f>'BAR BB| Open rates'!Y53*0.82</f>
        <v>82000</v>
      </c>
      <c r="Z53" s="34">
        <f>'BAR BB| Open rates'!Z53*0.82</f>
        <v>82000</v>
      </c>
      <c r="AA53" s="34">
        <f>'BAR BB| Open rates'!AA53*0.82</f>
        <v>82000</v>
      </c>
      <c r="AB53" s="34">
        <f>'BAR BB| Open rates'!AB53*0.82</f>
        <v>82000</v>
      </c>
      <c r="AC53" s="34">
        <f>'BAR BB| Open rates'!AC53*0.82</f>
        <v>82000</v>
      </c>
      <c r="AD53" s="34">
        <f>'BAR BB| Open rates'!AD53*0.82</f>
        <v>82000</v>
      </c>
      <c r="AE53" s="34">
        <f>'BAR BB| Open rates'!AE53*0.82</f>
        <v>82000</v>
      </c>
      <c r="AF53" s="34">
        <f>'BAR BB| Open rates'!AF53*0.82</f>
        <v>82000</v>
      </c>
      <c r="AG53" s="34">
        <f>'BAR BB| Open rates'!AG53*0.82</f>
        <v>65600</v>
      </c>
      <c r="AH53" s="34">
        <f>'BAR BB| Open rates'!AH53*0.82</f>
        <v>65600</v>
      </c>
      <c r="AI53" s="34">
        <f>'BAR BB| Open rates'!AI53*0.82</f>
        <v>65600</v>
      </c>
      <c r="AJ53" s="34">
        <f>'BAR BB| Open rates'!AJ53*0.82</f>
        <v>65600</v>
      </c>
      <c r="AK53" s="34">
        <f>'BAR BB| Open rates'!AK53*0.82</f>
        <v>65600</v>
      </c>
      <c r="AL53" s="34">
        <f>'BAR BB| Open rates'!AL53*0.82</f>
        <v>65600</v>
      </c>
      <c r="AM53" s="34">
        <f>'BAR BB| Open rates'!AM53*0.82</f>
        <v>65600</v>
      </c>
      <c r="AN53" s="34">
        <f>'BAR BB| Open rates'!AN53*0.82</f>
        <v>65600</v>
      </c>
      <c r="AO53" s="34">
        <f>'BAR BB| Open rates'!AO53*0.82</f>
        <v>65600</v>
      </c>
      <c r="AP53" s="34">
        <f>'BAR BB| Open rates'!AP53*0.82</f>
        <v>65600</v>
      </c>
      <c r="AQ53" s="34">
        <f>'BAR BB| Open rates'!AQ53*0.82</f>
        <v>65600</v>
      </c>
      <c r="AR53" s="34">
        <f>'BAR BB| Open rates'!AR53*0.82</f>
        <v>65600</v>
      </c>
      <c r="AS53" s="34">
        <f>'BAR BB| Open rates'!AS53*0.82</f>
        <v>65600</v>
      </c>
      <c r="AT53" s="34">
        <f>'BAR BB| Open rates'!AT53*0.82</f>
        <v>65600</v>
      </c>
      <c r="AU53" s="34">
        <f>'BAR BB| Open rates'!AU53*0.82</f>
        <v>65600</v>
      </c>
      <c r="AV53" s="34">
        <f>'BAR BB| Open rates'!AV53*0.82</f>
        <v>65600</v>
      </c>
      <c r="AW53" s="34">
        <f>'BAR BB| Open rates'!AW53*0.82</f>
        <v>65600</v>
      </c>
      <c r="AX53" s="34">
        <f>'BAR BB| Open rates'!AX53*0.82</f>
        <v>65600</v>
      </c>
      <c r="AY53" s="34">
        <f>'BAR BB| Open rates'!AY53*0.82</f>
        <v>65600</v>
      </c>
      <c r="AZ53" s="34">
        <f>'BAR BB| Open rates'!AZ53*0.82</f>
        <v>65600</v>
      </c>
      <c r="BA53" s="34">
        <f>'BAR BB| Open rates'!BA53*0.82</f>
        <v>65600</v>
      </c>
      <c r="BB53" s="34">
        <f>'BAR BB| Open rates'!BB53*0.82</f>
        <v>65600</v>
      </c>
      <c r="BC53" s="34">
        <f>'BAR BB| Open rates'!BC53*0.82</f>
        <v>65600</v>
      </c>
      <c r="BD53" s="34">
        <f>'BAR BB| Open rates'!BD53*0.82</f>
        <v>65600</v>
      </c>
      <c r="BE53" s="34">
        <f>'BAR BB| Open rates'!BE53*0.82</f>
        <v>65600</v>
      </c>
      <c r="BF53" s="34">
        <f>'BAR BB| Open rates'!BF53*0.82</f>
        <v>65600</v>
      </c>
      <c r="BG53" s="34">
        <f>'BAR BB| Open rates'!BG53*0.82</f>
        <v>65600</v>
      </c>
      <c r="BH53" s="34">
        <f>'BAR BB| Open rates'!BH53*0.82</f>
        <v>65600</v>
      </c>
      <c r="BI53" s="34">
        <f>'BAR BB| Open rates'!BI53*0.82</f>
        <v>65600</v>
      </c>
      <c r="BJ53" s="34">
        <f>'BAR BB| Open rates'!BJ53*0.82</f>
        <v>65600</v>
      </c>
      <c r="BK53" s="34">
        <f>'BAR BB| Open rates'!BK53*0.82</f>
        <v>65600</v>
      </c>
      <c r="BL53" s="34">
        <f>'BAR BB| Open rates'!BL53*0.82</f>
        <v>65600</v>
      </c>
      <c r="BM53" s="34">
        <f>'BAR BB| Open rates'!BM53*0.82</f>
        <v>65600</v>
      </c>
      <c r="BN53" s="34">
        <f>'BAR BB| Open rates'!BN53*0.82</f>
        <v>65600</v>
      </c>
      <c r="BO53" s="34">
        <f>'BAR BB| Open rates'!BO53*0.82</f>
        <v>65600</v>
      </c>
      <c r="BP53" s="34">
        <f>'BAR BB| Open rates'!BP53*0.82</f>
        <v>65600</v>
      </c>
    </row>
    <row r="54" spans="1:68" s="35" customFormat="1" ht="12" customHeight="1" x14ac:dyDescent="0.2">
      <c r="A54" s="261">
        <v>2</v>
      </c>
      <c r="B54" s="34">
        <f>'BAR BB| Open rates'!B54*0.82</f>
        <v>68060</v>
      </c>
      <c r="C54" s="34">
        <f>'BAR BB| Open rates'!C54*0.82</f>
        <v>68060</v>
      </c>
      <c r="D54" s="34">
        <f>'BAR BB| Open rates'!D54*0.82</f>
        <v>68060</v>
      </c>
      <c r="E54" s="34">
        <f>'BAR BB| Open rates'!E54*0.82</f>
        <v>68060</v>
      </c>
      <c r="F54" s="34">
        <f>'BAR BB| Open rates'!F54*0.82</f>
        <v>68060</v>
      </c>
      <c r="G54" s="34">
        <f>'BAR BB| Open rates'!G54*0.82</f>
        <v>68060</v>
      </c>
      <c r="H54" s="34">
        <f>'BAR BB| Open rates'!H54*0.82</f>
        <v>84460</v>
      </c>
      <c r="I54" s="34">
        <f>'BAR BB| Open rates'!I54*0.82</f>
        <v>84460</v>
      </c>
      <c r="J54" s="34">
        <f>'BAR BB| Open rates'!J54*0.82</f>
        <v>84460</v>
      </c>
      <c r="K54" s="34">
        <f>'BAR BB| Open rates'!K54*0.82</f>
        <v>84460</v>
      </c>
      <c r="L54" s="34">
        <f>'BAR BB| Open rates'!L54*0.82</f>
        <v>84460</v>
      </c>
      <c r="M54" s="34">
        <f>'BAR BB| Open rates'!M54*0.82</f>
        <v>84460</v>
      </c>
      <c r="N54" s="34">
        <f>'BAR BB| Open rates'!N54*0.82</f>
        <v>84460</v>
      </c>
      <c r="O54" s="34">
        <f>'BAR BB| Open rates'!O54*0.82</f>
        <v>84460</v>
      </c>
      <c r="P54" s="34">
        <f>'BAR BB| Open rates'!P54*0.82</f>
        <v>84460</v>
      </c>
      <c r="Q54" s="34">
        <f>'BAR BB| Open rates'!Q54*0.82</f>
        <v>84460</v>
      </c>
      <c r="R54" s="34">
        <f>'BAR BB| Open rates'!R54*0.82</f>
        <v>84460</v>
      </c>
      <c r="S54" s="34">
        <f>'BAR BB| Open rates'!S54*0.82</f>
        <v>84460</v>
      </c>
      <c r="T54" s="34">
        <f>'BAR BB| Open rates'!T54*0.82</f>
        <v>84460</v>
      </c>
      <c r="U54" s="34">
        <f>'BAR BB| Open rates'!U54*0.82</f>
        <v>84460</v>
      </c>
      <c r="V54" s="34">
        <f>'BAR BB| Open rates'!V54*0.82</f>
        <v>84460</v>
      </c>
      <c r="W54" s="34">
        <f>'BAR BB| Open rates'!W54*0.82</f>
        <v>84460</v>
      </c>
      <c r="X54" s="34">
        <f>'BAR BB| Open rates'!X54*0.82</f>
        <v>84460</v>
      </c>
      <c r="Y54" s="34">
        <f>'BAR BB| Open rates'!Y54*0.82</f>
        <v>84460</v>
      </c>
      <c r="Z54" s="34">
        <f>'BAR BB| Open rates'!Z54*0.82</f>
        <v>84460</v>
      </c>
      <c r="AA54" s="34">
        <f>'BAR BB| Open rates'!AA54*0.82</f>
        <v>84460</v>
      </c>
      <c r="AB54" s="34">
        <f>'BAR BB| Open rates'!AB54*0.82</f>
        <v>84460</v>
      </c>
      <c r="AC54" s="34">
        <f>'BAR BB| Open rates'!AC54*0.82</f>
        <v>84460</v>
      </c>
      <c r="AD54" s="34">
        <f>'BAR BB| Open rates'!AD54*0.82</f>
        <v>84460</v>
      </c>
      <c r="AE54" s="34">
        <f>'BAR BB| Open rates'!AE54*0.82</f>
        <v>84460</v>
      </c>
      <c r="AF54" s="34">
        <f>'BAR BB| Open rates'!AF54*0.82</f>
        <v>84460</v>
      </c>
      <c r="AG54" s="34">
        <f>'BAR BB| Open rates'!AG54*0.82</f>
        <v>68060</v>
      </c>
      <c r="AH54" s="34">
        <f>'BAR BB| Open rates'!AH54*0.82</f>
        <v>68060</v>
      </c>
      <c r="AI54" s="34">
        <f>'BAR BB| Open rates'!AI54*0.82</f>
        <v>68060</v>
      </c>
      <c r="AJ54" s="34">
        <f>'BAR BB| Open rates'!AJ54*0.82</f>
        <v>68060</v>
      </c>
      <c r="AK54" s="34">
        <f>'BAR BB| Open rates'!AK54*0.82</f>
        <v>68060</v>
      </c>
      <c r="AL54" s="34">
        <f>'BAR BB| Open rates'!AL54*0.82</f>
        <v>68060</v>
      </c>
      <c r="AM54" s="34">
        <f>'BAR BB| Open rates'!AM54*0.82</f>
        <v>68060</v>
      </c>
      <c r="AN54" s="34">
        <f>'BAR BB| Open rates'!AN54*0.82</f>
        <v>68060</v>
      </c>
      <c r="AO54" s="34">
        <f>'BAR BB| Open rates'!AO54*0.82</f>
        <v>68060</v>
      </c>
      <c r="AP54" s="34">
        <f>'BAR BB| Open rates'!AP54*0.82</f>
        <v>68060</v>
      </c>
      <c r="AQ54" s="34">
        <f>'BAR BB| Open rates'!AQ54*0.82</f>
        <v>68060</v>
      </c>
      <c r="AR54" s="34">
        <f>'BAR BB| Open rates'!AR54*0.82</f>
        <v>68060</v>
      </c>
      <c r="AS54" s="34">
        <f>'BAR BB| Open rates'!AS54*0.82</f>
        <v>68060</v>
      </c>
      <c r="AT54" s="34">
        <f>'BAR BB| Open rates'!AT54*0.82</f>
        <v>68060</v>
      </c>
      <c r="AU54" s="34">
        <f>'BAR BB| Open rates'!AU54*0.82</f>
        <v>68060</v>
      </c>
      <c r="AV54" s="34">
        <f>'BAR BB| Open rates'!AV54*0.82</f>
        <v>68060</v>
      </c>
      <c r="AW54" s="34">
        <f>'BAR BB| Open rates'!AW54*0.82</f>
        <v>68060</v>
      </c>
      <c r="AX54" s="34">
        <f>'BAR BB| Open rates'!AX54*0.82</f>
        <v>68060</v>
      </c>
      <c r="AY54" s="34">
        <f>'BAR BB| Open rates'!AY54*0.82</f>
        <v>68060</v>
      </c>
      <c r="AZ54" s="34">
        <f>'BAR BB| Open rates'!AZ54*0.82</f>
        <v>68060</v>
      </c>
      <c r="BA54" s="34">
        <f>'BAR BB| Open rates'!BA54*0.82</f>
        <v>68060</v>
      </c>
      <c r="BB54" s="34">
        <f>'BAR BB| Open rates'!BB54*0.82</f>
        <v>68060</v>
      </c>
      <c r="BC54" s="34">
        <f>'BAR BB| Open rates'!BC54*0.82</f>
        <v>68060</v>
      </c>
      <c r="BD54" s="34">
        <f>'BAR BB| Open rates'!BD54*0.82</f>
        <v>68060</v>
      </c>
      <c r="BE54" s="34">
        <f>'BAR BB| Open rates'!BE54*0.82</f>
        <v>68060</v>
      </c>
      <c r="BF54" s="34">
        <f>'BAR BB| Open rates'!BF54*0.82</f>
        <v>68060</v>
      </c>
      <c r="BG54" s="34">
        <f>'BAR BB| Open rates'!BG54*0.82</f>
        <v>68060</v>
      </c>
      <c r="BH54" s="34">
        <f>'BAR BB| Open rates'!BH54*0.82</f>
        <v>68060</v>
      </c>
      <c r="BI54" s="34">
        <f>'BAR BB| Open rates'!BI54*0.82</f>
        <v>68060</v>
      </c>
      <c r="BJ54" s="34">
        <f>'BAR BB| Open rates'!BJ54*0.82</f>
        <v>68060</v>
      </c>
      <c r="BK54" s="34">
        <f>'BAR BB| Open rates'!BK54*0.82</f>
        <v>68060</v>
      </c>
      <c r="BL54" s="34">
        <f>'BAR BB| Open rates'!BL54*0.82</f>
        <v>68060</v>
      </c>
      <c r="BM54" s="34">
        <f>'BAR BB| Open rates'!BM54*0.82</f>
        <v>68060</v>
      </c>
      <c r="BN54" s="34">
        <f>'BAR BB| Open rates'!BN54*0.82</f>
        <v>68060</v>
      </c>
      <c r="BO54" s="34">
        <f>'BAR BB| Open rates'!BO54*0.82</f>
        <v>68060</v>
      </c>
      <c r="BP54" s="34">
        <f>'BAR BB| Open rates'!BP54*0.82</f>
        <v>68060</v>
      </c>
    </row>
    <row r="55" spans="1:68" s="35" customFormat="1" ht="12" customHeight="1" x14ac:dyDescent="0.2">
      <c r="A55" s="261">
        <v>3</v>
      </c>
      <c r="B55" s="34">
        <f>'BAR BB| Open rates'!B55*0.82</f>
        <v>70520</v>
      </c>
      <c r="C55" s="34">
        <f>'BAR BB| Open rates'!C55*0.82</f>
        <v>70520</v>
      </c>
      <c r="D55" s="34">
        <f>'BAR BB| Open rates'!D55*0.82</f>
        <v>70520</v>
      </c>
      <c r="E55" s="34">
        <f>'BAR BB| Open rates'!E55*0.82</f>
        <v>70520</v>
      </c>
      <c r="F55" s="34">
        <f>'BAR BB| Open rates'!F55*0.82</f>
        <v>70520</v>
      </c>
      <c r="G55" s="34">
        <f>'BAR BB| Open rates'!G55*0.82</f>
        <v>70520</v>
      </c>
      <c r="H55" s="34">
        <f>'BAR BB| Open rates'!H55*0.82</f>
        <v>86920</v>
      </c>
      <c r="I55" s="34">
        <f>'BAR BB| Open rates'!I55*0.82</f>
        <v>86920</v>
      </c>
      <c r="J55" s="34">
        <f>'BAR BB| Open rates'!J55*0.82</f>
        <v>86920</v>
      </c>
      <c r="K55" s="34">
        <f>'BAR BB| Open rates'!K55*0.82</f>
        <v>86920</v>
      </c>
      <c r="L55" s="34">
        <f>'BAR BB| Open rates'!L55*0.82</f>
        <v>86920</v>
      </c>
      <c r="M55" s="34">
        <f>'BAR BB| Open rates'!M55*0.82</f>
        <v>86920</v>
      </c>
      <c r="N55" s="34">
        <f>'BAR BB| Open rates'!N55*0.82</f>
        <v>86920</v>
      </c>
      <c r="O55" s="34">
        <f>'BAR BB| Open rates'!O55*0.82</f>
        <v>86920</v>
      </c>
      <c r="P55" s="34">
        <f>'BAR BB| Open rates'!P55*0.82</f>
        <v>86920</v>
      </c>
      <c r="Q55" s="34">
        <f>'BAR BB| Open rates'!Q55*0.82</f>
        <v>86920</v>
      </c>
      <c r="R55" s="34">
        <f>'BAR BB| Open rates'!R55*0.82</f>
        <v>86920</v>
      </c>
      <c r="S55" s="34">
        <f>'BAR BB| Open rates'!S55*0.82</f>
        <v>86920</v>
      </c>
      <c r="T55" s="34">
        <f>'BAR BB| Open rates'!T55*0.82</f>
        <v>86920</v>
      </c>
      <c r="U55" s="34">
        <f>'BAR BB| Open rates'!U55*0.82</f>
        <v>86920</v>
      </c>
      <c r="V55" s="34">
        <f>'BAR BB| Open rates'!V55*0.82</f>
        <v>86920</v>
      </c>
      <c r="W55" s="34">
        <f>'BAR BB| Open rates'!W55*0.82</f>
        <v>86920</v>
      </c>
      <c r="X55" s="34">
        <f>'BAR BB| Open rates'!X55*0.82</f>
        <v>86920</v>
      </c>
      <c r="Y55" s="34">
        <f>'BAR BB| Open rates'!Y55*0.82</f>
        <v>86920</v>
      </c>
      <c r="Z55" s="34">
        <f>'BAR BB| Open rates'!Z55*0.82</f>
        <v>86920</v>
      </c>
      <c r="AA55" s="34">
        <f>'BAR BB| Open rates'!AA55*0.82</f>
        <v>86920</v>
      </c>
      <c r="AB55" s="34">
        <f>'BAR BB| Open rates'!AB55*0.82</f>
        <v>86920</v>
      </c>
      <c r="AC55" s="34">
        <f>'BAR BB| Open rates'!AC55*0.82</f>
        <v>86920</v>
      </c>
      <c r="AD55" s="34">
        <f>'BAR BB| Open rates'!AD55*0.82</f>
        <v>86920</v>
      </c>
      <c r="AE55" s="34">
        <f>'BAR BB| Open rates'!AE55*0.82</f>
        <v>86920</v>
      </c>
      <c r="AF55" s="34">
        <f>'BAR BB| Open rates'!AF55*0.82</f>
        <v>86920</v>
      </c>
      <c r="AG55" s="34">
        <f>'BAR BB| Open rates'!AG55*0.82</f>
        <v>70520</v>
      </c>
      <c r="AH55" s="34">
        <f>'BAR BB| Open rates'!AH55*0.82</f>
        <v>70520</v>
      </c>
      <c r="AI55" s="34">
        <f>'BAR BB| Open rates'!AI55*0.82</f>
        <v>70520</v>
      </c>
      <c r="AJ55" s="34">
        <f>'BAR BB| Open rates'!AJ55*0.82</f>
        <v>70520</v>
      </c>
      <c r="AK55" s="34">
        <f>'BAR BB| Open rates'!AK55*0.82</f>
        <v>70520</v>
      </c>
      <c r="AL55" s="34">
        <f>'BAR BB| Open rates'!AL55*0.82</f>
        <v>70520</v>
      </c>
      <c r="AM55" s="34">
        <f>'BAR BB| Open rates'!AM55*0.82</f>
        <v>70520</v>
      </c>
      <c r="AN55" s="34">
        <f>'BAR BB| Open rates'!AN55*0.82</f>
        <v>70520</v>
      </c>
      <c r="AO55" s="34">
        <f>'BAR BB| Open rates'!AO55*0.82</f>
        <v>70520</v>
      </c>
      <c r="AP55" s="34">
        <f>'BAR BB| Open rates'!AP55*0.82</f>
        <v>70520</v>
      </c>
      <c r="AQ55" s="34">
        <f>'BAR BB| Open rates'!AQ55*0.82</f>
        <v>70520</v>
      </c>
      <c r="AR55" s="34">
        <f>'BAR BB| Open rates'!AR55*0.82</f>
        <v>70520</v>
      </c>
      <c r="AS55" s="34">
        <f>'BAR BB| Open rates'!AS55*0.82</f>
        <v>70520</v>
      </c>
      <c r="AT55" s="34">
        <f>'BAR BB| Open rates'!AT55*0.82</f>
        <v>70520</v>
      </c>
      <c r="AU55" s="34">
        <f>'BAR BB| Open rates'!AU55*0.82</f>
        <v>70520</v>
      </c>
      <c r="AV55" s="34">
        <f>'BAR BB| Open rates'!AV55*0.82</f>
        <v>70520</v>
      </c>
      <c r="AW55" s="34">
        <f>'BAR BB| Open rates'!AW55*0.82</f>
        <v>70520</v>
      </c>
      <c r="AX55" s="34">
        <f>'BAR BB| Open rates'!AX55*0.82</f>
        <v>70520</v>
      </c>
      <c r="AY55" s="34">
        <f>'BAR BB| Open rates'!AY55*0.82</f>
        <v>70520</v>
      </c>
      <c r="AZ55" s="34">
        <f>'BAR BB| Open rates'!AZ55*0.82</f>
        <v>70520</v>
      </c>
      <c r="BA55" s="34">
        <f>'BAR BB| Open rates'!BA55*0.82</f>
        <v>70520</v>
      </c>
      <c r="BB55" s="34">
        <f>'BAR BB| Open rates'!BB55*0.82</f>
        <v>70520</v>
      </c>
      <c r="BC55" s="34">
        <f>'BAR BB| Open rates'!BC55*0.82</f>
        <v>70520</v>
      </c>
      <c r="BD55" s="34">
        <f>'BAR BB| Open rates'!BD55*0.82</f>
        <v>70520</v>
      </c>
      <c r="BE55" s="34">
        <f>'BAR BB| Open rates'!BE55*0.82</f>
        <v>70520</v>
      </c>
      <c r="BF55" s="34">
        <f>'BAR BB| Open rates'!BF55*0.82</f>
        <v>70520</v>
      </c>
      <c r="BG55" s="34">
        <f>'BAR BB| Open rates'!BG55*0.82</f>
        <v>70520</v>
      </c>
      <c r="BH55" s="34">
        <f>'BAR BB| Open rates'!BH55*0.82</f>
        <v>70520</v>
      </c>
      <c r="BI55" s="34">
        <f>'BAR BB| Open rates'!BI55*0.82</f>
        <v>70520</v>
      </c>
      <c r="BJ55" s="34">
        <f>'BAR BB| Open rates'!BJ55*0.82</f>
        <v>70520</v>
      </c>
      <c r="BK55" s="34">
        <f>'BAR BB| Open rates'!BK55*0.82</f>
        <v>70520</v>
      </c>
      <c r="BL55" s="34">
        <f>'BAR BB| Open rates'!BL55*0.82</f>
        <v>70520</v>
      </c>
      <c r="BM55" s="34">
        <f>'BAR BB| Open rates'!BM55*0.82</f>
        <v>70520</v>
      </c>
      <c r="BN55" s="34">
        <f>'BAR BB| Open rates'!BN55*0.82</f>
        <v>70520</v>
      </c>
      <c r="BO55" s="34">
        <f>'BAR BB| Open rates'!BO55*0.82</f>
        <v>70520</v>
      </c>
      <c r="BP55" s="34">
        <f>'BAR BB| Open rates'!BP55*0.82</f>
        <v>70520</v>
      </c>
    </row>
    <row r="56" spans="1:68" s="35" customFormat="1" ht="12" customHeight="1" x14ac:dyDescent="0.2">
      <c r="A56" s="261">
        <v>4</v>
      </c>
      <c r="B56" s="34">
        <f>'BAR BB| Open rates'!B56*0.82</f>
        <v>72980</v>
      </c>
      <c r="C56" s="34">
        <f>'BAR BB| Open rates'!C56*0.82</f>
        <v>72980</v>
      </c>
      <c r="D56" s="34">
        <f>'BAR BB| Open rates'!D56*0.82</f>
        <v>72980</v>
      </c>
      <c r="E56" s="34">
        <f>'BAR BB| Open rates'!E56*0.82</f>
        <v>72980</v>
      </c>
      <c r="F56" s="34">
        <f>'BAR BB| Open rates'!F56*0.82</f>
        <v>72980</v>
      </c>
      <c r="G56" s="34">
        <f>'BAR BB| Open rates'!G56*0.82</f>
        <v>72980</v>
      </c>
      <c r="H56" s="34">
        <f>'BAR BB| Open rates'!H56*0.82</f>
        <v>89380</v>
      </c>
      <c r="I56" s="34">
        <f>'BAR BB| Open rates'!I56*0.82</f>
        <v>89380</v>
      </c>
      <c r="J56" s="34">
        <f>'BAR BB| Open rates'!J56*0.82</f>
        <v>89380</v>
      </c>
      <c r="K56" s="34">
        <f>'BAR BB| Open rates'!K56*0.82</f>
        <v>89380</v>
      </c>
      <c r="L56" s="34">
        <f>'BAR BB| Open rates'!L56*0.82</f>
        <v>89380</v>
      </c>
      <c r="M56" s="34">
        <f>'BAR BB| Open rates'!M56*0.82</f>
        <v>89380</v>
      </c>
      <c r="N56" s="34">
        <f>'BAR BB| Open rates'!N56*0.82</f>
        <v>89380</v>
      </c>
      <c r="O56" s="34">
        <f>'BAR BB| Open rates'!O56*0.82</f>
        <v>89380</v>
      </c>
      <c r="P56" s="34">
        <f>'BAR BB| Open rates'!P56*0.82</f>
        <v>89380</v>
      </c>
      <c r="Q56" s="34">
        <f>'BAR BB| Open rates'!Q56*0.82</f>
        <v>89380</v>
      </c>
      <c r="R56" s="34">
        <f>'BAR BB| Open rates'!R56*0.82</f>
        <v>89380</v>
      </c>
      <c r="S56" s="34">
        <f>'BAR BB| Open rates'!S56*0.82</f>
        <v>89380</v>
      </c>
      <c r="T56" s="34">
        <f>'BAR BB| Open rates'!T56*0.82</f>
        <v>89380</v>
      </c>
      <c r="U56" s="34">
        <f>'BAR BB| Open rates'!U56*0.82</f>
        <v>89380</v>
      </c>
      <c r="V56" s="34">
        <f>'BAR BB| Open rates'!V56*0.82</f>
        <v>89380</v>
      </c>
      <c r="W56" s="34">
        <f>'BAR BB| Open rates'!W56*0.82</f>
        <v>89380</v>
      </c>
      <c r="X56" s="34">
        <f>'BAR BB| Open rates'!X56*0.82</f>
        <v>89380</v>
      </c>
      <c r="Y56" s="34">
        <f>'BAR BB| Open rates'!Y56*0.82</f>
        <v>89380</v>
      </c>
      <c r="Z56" s="34">
        <f>'BAR BB| Open rates'!Z56*0.82</f>
        <v>89380</v>
      </c>
      <c r="AA56" s="34">
        <f>'BAR BB| Open rates'!AA56*0.82</f>
        <v>89380</v>
      </c>
      <c r="AB56" s="34">
        <f>'BAR BB| Open rates'!AB56*0.82</f>
        <v>89380</v>
      </c>
      <c r="AC56" s="34">
        <f>'BAR BB| Open rates'!AC56*0.82</f>
        <v>89380</v>
      </c>
      <c r="AD56" s="34">
        <f>'BAR BB| Open rates'!AD56*0.82</f>
        <v>89380</v>
      </c>
      <c r="AE56" s="34">
        <f>'BAR BB| Open rates'!AE56*0.82</f>
        <v>89380</v>
      </c>
      <c r="AF56" s="34">
        <f>'BAR BB| Open rates'!AF56*0.82</f>
        <v>89380</v>
      </c>
      <c r="AG56" s="34">
        <f>'BAR BB| Open rates'!AG56*0.82</f>
        <v>72980</v>
      </c>
      <c r="AH56" s="34">
        <f>'BAR BB| Open rates'!AH56*0.82</f>
        <v>72980</v>
      </c>
      <c r="AI56" s="34">
        <f>'BAR BB| Open rates'!AI56*0.82</f>
        <v>72980</v>
      </c>
      <c r="AJ56" s="34">
        <f>'BAR BB| Open rates'!AJ56*0.82</f>
        <v>72980</v>
      </c>
      <c r="AK56" s="34">
        <f>'BAR BB| Open rates'!AK56*0.82</f>
        <v>72980</v>
      </c>
      <c r="AL56" s="34">
        <f>'BAR BB| Open rates'!AL56*0.82</f>
        <v>72980</v>
      </c>
      <c r="AM56" s="34">
        <f>'BAR BB| Open rates'!AM56*0.82</f>
        <v>72980</v>
      </c>
      <c r="AN56" s="34">
        <f>'BAR BB| Open rates'!AN56*0.82</f>
        <v>72980</v>
      </c>
      <c r="AO56" s="34">
        <f>'BAR BB| Open rates'!AO56*0.82</f>
        <v>72980</v>
      </c>
      <c r="AP56" s="34">
        <f>'BAR BB| Open rates'!AP56*0.82</f>
        <v>72980</v>
      </c>
      <c r="AQ56" s="34">
        <f>'BAR BB| Open rates'!AQ56*0.82</f>
        <v>72980</v>
      </c>
      <c r="AR56" s="34">
        <f>'BAR BB| Open rates'!AR56*0.82</f>
        <v>72980</v>
      </c>
      <c r="AS56" s="34">
        <f>'BAR BB| Open rates'!AS56*0.82</f>
        <v>72980</v>
      </c>
      <c r="AT56" s="34">
        <f>'BAR BB| Open rates'!AT56*0.82</f>
        <v>72980</v>
      </c>
      <c r="AU56" s="34">
        <f>'BAR BB| Open rates'!AU56*0.82</f>
        <v>72980</v>
      </c>
      <c r="AV56" s="34">
        <f>'BAR BB| Open rates'!AV56*0.82</f>
        <v>72980</v>
      </c>
      <c r="AW56" s="34">
        <f>'BAR BB| Open rates'!AW56*0.82</f>
        <v>72980</v>
      </c>
      <c r="AX56" s="34">
        <f>'BAR BB| Open rates'!AX56*0.82</f>
        <v>72980</v>
      </c>
      <c r="AY56" s="34">
        <f>'BAR BB| Open rates'!AY56*0.82</f>
        <v>72980</v>
      </c>
      <c r="AZ56" s="34">
        <f>'BAR BB| Open rates'!AZ56*0.82</f>
        <v>72980</v>
      </c>
      <c r="BA56" s="34">
        <f>'BAR BB| Open rates'!BA56*0.82</f>
        <v>72980</v>
      </c>
      <c r="BB56" s="34">
        <f>'BAR BB| Open rates'!BB56*0.82</f>
        <v>72980</v>
      </c>
      <c r="BC56" s="34">
        <f>'BAR BB| Open rates'!BC56*0.82</f>
        <v>72980</v>
      </c>
      <c r="BD56" s="34">
        <f>'BAR BB| Open rates'!BD56*0.82</f>
        <v>72980</v>
      </c>
      <c r="BE56" s="34">
        <f>'BAR BB| Open rates'!BE56*0.82</f>
        <v>72980</v>
      </c>
      <c r="BF56" s="34">
        <f>'BAR BB| Open rates'!BF56*0.82</f>
        <v>72980</v>
      </c>
      <c r="BG56" s="34">
        <f>'BAR BB| Open rates'!BG56*0.82</f>
        <v>72980</v>
      </c>
      <c r="BH56" s="34">
        <f>'BAR BB| Open rates'!BH56*0.82</f>
        <v>72980</v>
      </c>
      <c r="BI56" s="34">
        <f>'BAR BB| Open rates'!BI56*0.82</f>
        <v>72980</v>
      </c>
      <c r="BJ56" s="34">
        <f>'BAR BB| Open rates'!BJ56*0.82</f>
        <v>72980</v>
      </c>
      <c r="BK56" s="34">
        <f>'BAR BB| Open rates'!BK56*0.82</f>
        <v>72980</v>
      </c>
      <c r="BL56" s="34">
        <f>'BAR BB| Open rates'!BL56*0.82</f>
        <v>72980</v>
      </c>
      <c r="BM56" s="34">
        <f>'BAR BB| Open rates'!BM56*0.82</f>
        <v>72980</v>
      </c>
      <c r="BN56" s="34">
        <f>'BAR BB| Open rates'!BN56*0.82</f>
        <v>72980</v>
      </c>
      <c r="BO56" s="34">
        <f>'BAR BB| Open rates'!BO56*0.82</f>
        <v>72980</v>
      </c>
      <c r="BP56" s="34">
        <f>'BAR BB| Open rates'!BP56*0.82</f>
        <v>72980</v>
      </c>
    </row>
    <row r="57" spans="1:68" s="35" customFormat="1" ht="12" customHeight="1" x14ac:dyDescent="0.2">
      <c r="A57" s="261">
        <v>5</v>
      </c>
      <c r="B57" s="34">
        <f>'BAR BB| Open rates'!B57*0.82</f>
        <v>75440</v>
      </c>
      <c r="C57" s="34">
        <f>'BAR BB| Open rates'!C57*0.82</f>
        <v>75440</v>
      </c>
      <c r="D57" s="34">
        <f>'BAR BB| Open rates'!D57*0.82</f>
        <v>75440</v>
      </c>
      <c r="E57" s="34">
        <f>'BAR BB| Open rates'!E57*0.82</f>
        <v>75440</v>
      </c>
      <c r="F57" s="34">
        <f>'BAR BB| Open rates'!F57*0.82</f>
        <v>75440</v>
      </c>
      <c r="G57" s="34">
        <f>'BAR BB| Open rates'!G57*0.82</f>
        <v>75440</v>
      </c>
      <c r="H57" s="34">
        <f>'BAR BB| Open rates'!H57*0.82</f>
        <v>91840</v>
      </c>
      <c r="I57" s="34">
        <f>'BAR BB| Open rates'!I57*0.82</f>
        <v>91840</v>
      </c>
      <c r="J57" s="34">
        <f>'BAR BB| Open rates'!J57*0.82</f>
        <v>91840</v>
      </c>
      <c r="K57" s="34">
        <f>'BAR BB| Open rates'!K57*0.82</f>
        <v>91840</v>
      </c>
      <c r="L57" s="34">
        <f>'BAR BB| Open rates'!L57*0.82</f>
        <v>91840</v>
      </c>
      <c r="M57" s="34">
        <f>'BAR BB| Open rates'!M57*0.82</f>
        <v>91840</v>
      </c>
      <c r="N57" s="34">
        <f>'BAR BB| Open rates'!N57*0.82</f>
        <v>91840</v>
      </c>
      <c r="O57" s="34">
        <f>'BAR BB| Open rates'!O57*0.82</f>
        <v>91840</v>
      </c>
      <c r="P57" s="34">
        <f>'BAR BB| Open rates'!P57*0.82</f>
        <v>91840</v>
      </c>
      <c r="Q57" s="34">
        <f>'BAR BB| Open rates'!Q57*0.82</f>
        <v>91840</v>
      </c>
      <c r="R57" s="34">
        <f>'BAR BB| Open rates'!R57*0.82</f>
        <v>91840</v>
      </c>
      <c r="S57" s="34">
        <f>'BAR BB| Open rates'!S57*0.82</f>
        <v>91840</v>
      </c>
      <c r="T57" s="34">
        <f>'BAR BB| Open rates'!T57*0.82</f>
        <v>91840</v>
      </c>
      <c r="U57" s="34">
        <f>'BAR BB| Open rates'!U57*0.82</f>
        <v>91840</v>
      </c>
      <c r="V57" s="34">
        <f>'BAR BB| Open rates'!V57*0.82</f>
        <v>91840</v>
      </c>
      <c r="W57" s="34">
        <f>'BAR BB| Open rates'!W57*0.82</f>
        <v>91840</v>
      </c>
      <c r="X57" s="34">
        <f>'BAR BB| Open rates'!X57*0.82</f>
        <v>91840</v>
      </c>
      <c r="Y57" s="34">
        <f>'BAR BB| Open rates'!Y57*0.82</f>
        <v>91840</v>
      </c>
      <c r="Z57" s="34">
        <f>'BAR BB| Open rates'!Z57*0.82</f>
        <v>91840</v>
      </c>
      <c r="AA57" s="34">
        <f>'BAR BB| Open rates'!AA57*0.82</f>
        <v>91840</v>
      </c>
      <c r="AB57" s="34">
        <f>'BAR BB| Open rates'!AB57*0.82</f>
        <v>91840</v>
      </c>
      <c r="AC57" s="34">
        <f>'BAR BB| Open rates'!AC57*0.82</f>
        <v>91840</v>
      </c>
      <c r="AD57" s="34">
        <f>'BAR BB| Open rates'!AD57*0.82</f>
        <v>91840</v>
      </c>
      <c r="AE57" s="34">
        <f>'BAR BB| Open rates'!AE57*0.82</f>
        <v>91840</v>
      </c>
      <c r="AF57" s="34">
        <f>'BAR BB| Open rates'!AF57*0.82</f>
        <v>91840</v>
      </c>
      <c r="AG57" s="34">
        <f>'BAR BB| Open rates'!AG57*0.82</f>
        <v>75440</v>
      </c>
      <c r="AH57" s="34">
        <f>'BAR BB| Open rates'!AH57*0.82</f>
        <v>75440</v>
      </c>
      <c r="AI57" s="34">
        <f>'BAR BB| Open rates'!AI57*0.82</f>
        <v>75440</v>
      </c>
      <c r="AJ57" s="34">
        <f>'BAR BB| Open rates'!AJ57*0.82</f>
        <v>75440</v>
      </c>
      <c r="AK57" s="34">
        <f>'BAR BB| Open rates'!AK57*0.82</f>
        <v>75440</v>
      </c>
      <c r="AL57" s="34">
        <f>'BAR BB| Open rates'!AL57*0.82</f>
        <v>75440</v>
      </c>
      <c r="AM57" s="34">
        <f>'BAR BB| Open rates'!AM57*0.82</f>
        <v>75440</v>
      </c>
      <c r="AN57" s="34">
        <f>'BAR BB| Open rates'!AN57*0.82</f>
        <v>75440</v>
      </c>
      <c r="AO57" s="34">
        <f>'BAR BB| Open rates'!AO57*0.82</f>
        <v>75440</v>
      </c>
      <c r="AP57" s="34">
        <f>'BAR BB| Open rates'!AP57*0.82</f>
        <v>75440</v>
      </c>
      <c r="AQ57" s="34">
        <f>'BAR BB| Open rates'!AQ57*0.82</f>
        <v>75440</v>
      </c>
      <c r="AR57" s="34">
        <f>'BAR BB| Open rates'!AR57*0.82</f>
        <v>75440</v>
      </c>
      <c r="AS57" s="34">
        <f>'BAR BB| Open rates'!AS57*0.82</f>
        <v>75440</v>
      </c>
      <c r="AT57" s="34">
        <f>'BAR BB| Open rates'!AT57*0.82</f>
        <v>75440</v>
      </c>
      <c r="AU57" s="34">
        <f>'BAR BB| Open rates'!AU57*0.82</f>
        <v>75440</v>
      </c>
      <c r="AV57" s="34">
        <f>'BAR BB| Open rates'!AV57*0.82</f>
        <v>75440</v>
      </c>
      <c r="AW57" s="34">
        <f>'BAR BB| Open rates'!AW57*0.82</f>
        <v>75440</v>
      </c>
      <c r="AX57" s="34">
        <f>'BAR BB| Open rates'!AX57*0.82</f>
        <v>75440</v>
      </c>
      <c r="AY57" s="34">
        <f>'BAR BB| Open rates'!AY57*0.82</f>
        <v>75440</v>
      </c>
      <c r="AZ57" s="34">
        <f>'BAR BB| Open rates'!AZ57*0.82</f>
        <v>75440</v>
      </c>
      <c r="BA57" s="34">
        <f>'BAR BB| Open rates'!BA57*0.82</f>
        <v>75440</v>
      </c>
      <c r="BB57" s="34">
        <f>'BAR BB| Open rates'!BB57*0.82</f>
        <v>75440</v>
      </c>
      <c r="BC57" s="34">
        <f>'BAR BB| Open rates'!BC57*0.82</f>
        <v>75440</v>
      </c>
      <c r="BD57" s="34">
        <f>'BAR BB| Open rates'!BD57*0.82</f>
        <v>75440</v>
      </c>
      <c r="BE57" s="34">
        <f>'BAR BB| Open rates'!BE57*0.82</f>
        <v>75440</v>
      </c>
      <c r="BF57" s="34">
        <f>'BAR BB| Open rates'!BF57*0.82</f>
        <v>75440</v>
      </c>
      <c r="BG57" s="34">
        <f>'BAR BB| Open rates'!BG57*0.82</f>
        <v>75440</v>
      </c>
      <c r="BH57" s="34">
        <f>'BAR BB| Open rates'!BH57*0.82</f>
        <v>75440</v>
      </c>
      <c r="BI57" s="34">
        <f>'BAR BB| Open rates'!BI57*0.82</f>
        <v>75440</v>
      </c>
      <c r="BJ57" s="34">
        <f>'BAR BB| Open rates'!BJ57*0.82</f>
        <v>75440</v>
      </c>
      <c r="BK57" s="34">
        <f>'BAR BB| Open rates'!BK57*0.82</f>
        <v>75440</v>
      </c>
      <c r="BL57" s="34">
        <f>'BAR BB| Open rates'!BL57*0.82</f>
        <v>75440</v>
      </c>
      <c r="BM57" s="34">
        <f>'BAR BB| Open rates'!BM57*0.82</f>
        <v>75440</v>
      </c>
      <c r="BN57" s="34">
        <f>'BAR BB| Open rates'!BN57*0.82</f>
        <v>75440</v>
      </c>
      <c r="BO57" s="34">
        <f>'BAR BB| Open rates'!BO57*0.82</f>
        <v>75440</v>
      </c>
      <c r="BP57" s="34">
        <f>'BAR BB| Open rates'!BP57*0.82</f>
        <v>75440</v>
      </c>
    </row>
    <row r="58" spans="1:68" s="35" customFormat="1" ht="12.75" customHeight="1" x14ac:dyDescent="0.2">
      <c r="A58" s="261">
        <v>6</v>
      </c>
      <c r="B58" s="34">
        <f>'BAR BB| Open rates'!B58*0.82</f>
        <v>77900</v>
      </c>
      <c r="C58" s="34">
        <f>'BAR BB| Open rates'!C58*0.82</f>
        <v>77900</v>
      </c>
      <c r="D58" s="34">
        <f>'BAR BB| Open rates'!D58*0.82</f>
        <v>77900</v>
      </c>
      <c r="E58" s="34">
        <f>'BAR BB| Open rates'!E58*0.82</f>
        <v>77900</v>
      </c>
      <c r="F58" s="34">
        <f>'BAR BB| Open rates'!F58*0.82</f>
        <v>77900</v>
      </c>
      <c r="G58" s="34">
        <f>'BAR BB| Open rates'!G58*0.82</f>
        <v>77900</v>
      </c>
      <c r="H58" s="34">
        <f>'BAR BB| Open rates'!H58*0.82</f>
        <v>94300</v>
      </c>
      <c r="I58" s="34">
        <f>'BAR BB| Open rates'!I58*0.82</f>
        <v>94300</v>
      </c>
      <c r="J58" s="34">
        <f>'BAR BB| Open rates'!J58*0.82</f>
        <v>94300</v>
      </c>
      <c r="K58" s="34">
        <f>'BAR BB| Open rates'!K58*0.82</f>
        <v>94300</v>
      </c>
      <c r="L58" s="34">
        <f>'BAR BB| Open rates'!L58*0.82</f>
        <v>94300</v>
      </c>
      <c r="M58" s="34">
        <f>'BAR BB| Open rates'!M58*0.82</f>
        <v>94300</v>
      </c>
      <c r="N58" s="34">
        <f>'BAR BB| Open rates'!N58*0.82</f>
        <v>94300</v>
      </c>
      <c r="O58" s="34">
        <f>'BAR BB| Open rates'!O58*0.82</f>
        <v>94300</v>
      </c>
      <c r="P58" s="34">
        <f>'BAR BB| Open rates'!P58*0.82</f>
        <v>94300</v>
      </c>
      <c r="Q58" s="34">
        <f>'BAR BB| Open rates'!Q58*0.82</f>
        <v>94300</v>
      </c>
      <c r="R58" s="34">
        <f>'BAR BB| Open rates'!R58*0.82</f>
        <v>94300</v>
      </c>
      <c r="S58" s="34">
        <f>'BAR BB| Open rates'!S58*0.82</f>
        <v>94300</v>
      </c>
      <c r="T58" s="34">
        <f>'BAR BB| Open rates'!T58*0.82</f>
        <v>94300</v>
      </c>
      <c r="U58" s="34">
        <f>'BAR BB| Open rates'!U58*0.82</f>
        <v>94300</v>
      </c>
      <c r="V58" s="34">
        <f>'BAR BB| Open rates'!V58*0.82</f>
        <v>94300</v>
      </c>
      <c r="W58" s="34">
        <f>'BAR BB| Open rates'!W58*0.82</f>
        <v>94300</v>
      </c>
      <c r="X58" s="34">
        <f>'BAR BB| Open rates'!X58*0.82</f>
        <v>94300</v>
      </c>
      <c r="Y58" s="34">
        <f>'BAR BB| Open rates'!Y58*0.82</f>
        <v>94300</v>
      </c>
      <c r="Z58" s="34">
        <f>'BAR BB| Open rates'!Z58*0.82</f>
        <v>94300</v>
      </c>
      <c r="AA58" s="34">
        <f>'BAR BB| Open rates'!AA58*0.82</f>
        <v>94300</v>
      </c>
      <c r="AB58" s="34">
        <f>'BAR BB| Open rates'!AB58*0.82</f>
        <v>94300</v>
      </c>
      <c r="AC58" s="34">
        <f>'BAR BB| Open rates'!AC58*0.82</f>
        <v>94300</v>
      </c>
      <c r="AD58" s="34">
        <f>'BAR BB| Open rates'!AD58*0.82</f>
        <v>94300</v>
      </c>
      <c r="AE58" s="34">
        <f>'BAR BB| Open rates'!AE58*0.82</f>
        <v>94300</v>
      </c>
      <c r="AF58" s="34">
        <f>'BAR BB| Open rates'!AF58*0.82</f>
        <v>94300</v>
      </c>
      <c r="AG58" s="34">
        <f>'BAR BB| Open rates'!AG58*0.82</f>
        <v>77900</v>
      </c>
      <c r="AH58" s="34">
        <f>'BAR BB| Open rates'!AH58*0.82</f>
        <v>77900</v>
      </c>
      <c r="AI58" s="34">
        <f>'BAR BB| Open rates'!AI58*0.82</f>
        <v>77900</v>
      </c>
      <c r="AJ58" s="34">
        <f>'BAR BB| Open rates'!AJ58*0.82</f>
        <v>77900</v>
      </c>
      <c r="AK58" s="34">
        <f>'BAR BB| Open rates'!AK58*0.82</f>
        <v>77900</v>
      </c>
      <c r="AL58" s="34">
        <f>'BAR BB| Open rates'!AL58*0.82</f>
        <v>77900</v>
      </c>
      <c r="AM58" s="34">
        <f>'BAR BB| Open rates'!AM58*0.82</f>
        <v>77900</v>
      </c>
      <c r="AN58" s="34">
        <f>'BAR BB| Open rates'!AN58*0.82</f>
        <v>77900</v>
      </c>
      <c r="AO58" s="34">
        <f>'BAR BB| Open rates'!AO58*0.82</f>
        <v>77900</v>
      </c>
      <c r="AP58" s="34">
        <f>'BAR BB| Open rates'!AP58*0.82</f>
        <v>77900</v>
      </c>
      <c r="AQ58" s="34">
        <f>'BAR BB| Open rates'!AQ58*0.82</f>
        <v>77900</v>
      </c>
      <c r="AR58" s="34">
        <f>'BAR BB| Open rates'!AR58*0.82</f>
        <v>77900</v>
      </c>
      <c r="AS58" s="34">
        <f>'BAR BB| Open rates'!AS58*0.82</f>
        <v>77900</v>
      </c>
      <c r="AT58" s="34">
        <f>'BAR BB| Open rates'!AT58*0.82</f>
        <v>77900</v>
      </c>
      <c r="AU58" s="34">
        <f>'BAR BB| Open rates'!AU58*0.82</f>
        <v>77900</v>
      </c>
      <c r="AV58" s="34">
        <f>'BAR BB| Open rates'!AV58*0.82</f>
        <v>77900</v>
      </c>
      <c r="AW58" s="34">
        <f>'BAR BB| Open rates'!AW58*0.82</f>
        <v>77900</v>
      </c>
      <c r="AX58" s="34">
        <f>'BAR BB| Open rates'!AX58*0.82</f>
        <v>77900</v>
      </c>
      <c r="AY58" s="34">
        <f>'BAR BB| Open rates'!AY58*0.82</f>
        <v>77900</v>
      </c>
      <c r="AZ58" s="34">
        <f>'BAR BB| Open rates'!AZ58*0.82</f>
        <v>77900</v>
      </c>
      <c r="BA58" s="34">
        <f>'BAR BB| Open rates'!BA58*0.82</f>
        <v>77900</v>
      </c>
      <c r="BB58" s="34">
        <f>'BAR BB| Open rates'!BB58*0.82</f>
        <v>77900</v>
      </c>
      <c r="BC58" s="34">
        <f>'BAR BB| Open rates'!BC58*0.82</f>
        <v>77900</v>
      </c>
      <c r="BD58" s="34">
        <f>'BAR BB| Open rates'!BD58*0.82</f>
        <v>77900</v>
      </c>
      <c r="BE58" s="34">
        <f>'BAR BB| Open rates'!BE58*0.82</f>
        <v>77900</v>
      </c>
      <c r="BF58" s="34">
        <f>'BAR BB| Open rates'!BF58*0.82</f>
        <v>77900</v>
      </c>
      <c r="BG58" s="34">
        <f>'BAR BB| Open rates'!BG58*0.82</f>
        <v>77900</v>
      </c>
      <c r="BH58" s="34">
        <f>'BAR BB| Open rates'!BH58*0.82</f>
        <v>77900</v>
      </c>
      <c r="BI58" s="34">
        <f>'BAR BB| Open rates'!BI58*0.82</f>
        <v>77900</v>
      </c>
      <c r="BJ58" s="34">
        <f>'BAR BB| Open rates'!BJ58*0.82</f>
        <v>77900</v>
      </c>
      <c r="BK58" s="34">
        <f>'BAR BB| Open rates'!BK58*0.82</f>
        <v>77900</v>
      </c>
      <c r="BL58" s="34">
        <f>'BAR BB| Open rates'!BL58*0.82</f>
        <v>77900</v>
      </c>
      <c r="BM58" s="34">
        <f>'BAR BB| Open rates'!BM58*0.82</f>
        <v>77900</v>
      </c>
      <c r="BN58" s="34">
        <f>'BAR BB| Open rates'!BN58*0.82</f>
        <v>77900</v>
      </c>
      <c r="BO58" s="34">
        <f>'BAR BB| Open rates'!BO58*0.82</f>
        <v>77900</v>
      </c>
      <c r="BP58" s="34">
        <f>'BAR BB| Open rates'!BP58*0.82</f>
        <v>77900</v>
      </c>
    </row>
    <row r="59" spans="1:68" s="35" customFormat="1" ht="12" customHeight="1" x14ac:dyDescent="0.2">
      <c r="A59" s="16"/>
    </row>
    <row r="60" spans="1:68" s="35" customFormat="1" ht="12" customHeight="1" x14ac:dyDescent="0.2">
      <c r="A60" s="16"/>
    </row>
    <row r="61" spans="1:68" s="35" customFormat="1" ht="12" customHeight="1" x14ac:dyDescent="0.2">
      <c r="A61" s="376" t="s">
        <v>172</v>
      </c>
    </row>
    <row r="62" spans="1:68" s="35" customFormat="1" ht="12" customHeight="1" x14ac:dyDescent="0.2">
      <c r="A62" s="376"/>
    </row>
    <row r="63" spans="1:68" s="35" customFormat="1" ht="12" customHeight="1" x14ac:dyDescent="0.2"/>
    <row r="64" spans="1:68" s="35" customFormat="1" ht="12.75" customHeight="1" x14ac:dyDescent="0.2">
      <c r="A64" s="327" t="s">
        <v>74</v>
      </c>
    </row>
    <row r="65" spans="1:1" s="35" customFormat="1" ht="21.75" customHeight="1" x14ac:dyDescent="0.2">
      <c r="A65" s="321" t="s">
        <v>75</v>
      </c>
    </row>
    <row r="66" spans="1:1" s="35" customFormat="1" ht="21.75" customHeight="1" x14ac:dyDescent="0.2">
      <c r="A66" s="322" t="s">
        <v>76</v>
      </c>
    </row>
    <row r="67" spans="1:1" s="35" customFormat="1" ht="21.75" customHeight="1" x14ac:dyDescent="0.2">
      <c r="A67" s="322" t="s">
        <v>77</v>
      </c>
    </row>
    <row r="68" spans="1:1" s="35" customFormat="1" ht="21.75" customHeight="1" x14ac:dyDescent="0.2">
      <c r="A68" s="322" t="s">
        <v>78</v>
      </c>
    </row>
    <row r="69" spans="1:1" s="35" customFormat="1" ht="21.75" customHeight="1" x14ac:dyDescent="0.2">
      <c r="A69" s="322" t="s">
        <v>442</v>
      </c>
    </row>
    <row r="70" spans="1:1" s="35" customFormat="1" ht="21.75" customHeight="1" x14ac:dyDescent="0.2">
      <c r="A70" s="322" t="s">
        <v>79</v>
      </c>
    </row>
    <row r="71" spans="1:1" s="35" customFormat="1" ht="21.75" customHeight="1" x14ac:dyDescent="0.2">
      <c r="A71" s="322" t="s">
        <v>187</v>
      </c>
    </row>
    <row r="73" spans="1:1" s="35" customFormat="1" ht="13.5" thickBot="1" x14ac:dyDescent="0.25">
      <c r="A73" s="280" t="s">
        <v>81</v>
      </c>
    </row>
    <row r="74" spans="1:1" s="35" customFormat="1" ht="108" customHeight="1" x14ac:dyDescent="0.2">
      <c r="A74" s="377" t="s">
        <v>462</v>
      </c>
    </row>
    <row r="75" spans="1:1" x14ac:dyDescent="0.2">
      <c r="A75" s="378"/>
    </row>
    <row r="76" spans="1:1" x14ac:dyDescent="0.2">
      <c r="A76" s="378"/>
    </row>
    <row r="77" spans="1:1" ht="196.5" customHeight="1" x14ac:dyDescent="0.2">
      <c r="A77" s="378"/>
    </row>
    <row r="78" spans="1:1" ht="68.25" customHeight="1" thickBot="1" x14ac:dyDescent="0.25">
      <c r="A78" s="379"/>
    </row>
  </sheetData>
  <mergeCells count="2">
    <mergeCell ref="A61:A62"/>
    <mergeCell ref="A74:A78"/>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C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3.25" customHeight="1" x14ac:dyDescent="0.2">
      <c r="A1" s="180" t="s">
        <v>61</v>
      </c>
    </row>
    <row r="2" spans="1:3" ht="23.25" customHeight="1" x14ac:dyDescent="0.2">
      <c r="A2" s="177" t="s">
        <v>191</v>
      </c>
    </row>
    <row r="3" spans="1:3" ht="23.25" customHeight="1" x14ac:dyDescent="0.2">
      <c r="A3" s="167" t="s">
        <v>341</v>
      </c>
    </row>
    <row r="4" spans="1:3" ht="21.75" customHeight="1" x14ac:dyDescent="0.2">
      <c r="A4" s="88" t="s">
        <v>62</v>
      </c>
      <c r="B4" s="270" t="e">
        <f>'Отдыхай и Катай FIT18'!B4</f>
        <v>#REF!</v>
      </c>
      <c r="C4" s="270" t="e">
        <f>'Отдыхай и Катай FIT18'!C4</f>
        <v>#REF!</v>
      </c>
    </row>
    <row r="5" spans="1:3" ht="21.75" customHeight="1" x14ac:dyDescent="0.2">
      <c r="A5" s="104"/>
      <c r="B5" s="270" t="e">
        <f>'Отдыхай и Катай FIT18'!B5</f>
        <v>#REF!</v>
      </c>
      <c r="C5" s="270" t="e">
        <f>'Отдыхай и Катай FIT18'!C5</f>
        <v>#REF!</v>
      </c>
    </row>
    <row r="6" spans="1:3" x14ac:dyDescent="0.2">
      <c r="A6" s="163" t="s">
        <v>63</v>
      </c>
      <c r="B6" s="270"/>
      <c r="C6" s="270"/>
    </row>
    <row r="7" spans="1:3" x14ac:dyDescent="0.2">
      <c r="A7" s="163">
        <v>1</v>
      </c>
      <c r="B7" s="19" t="e">
        <f>'BAR BB| Open rates'!#REF!*0.9*0.87+25</f>
        <v>#REF!</v>
      </c>
      <c r="C7" s="19" t="e">
        <f>'BAR BB| Open rates'!#REF!*0.9*0.87+25</f>
        <v>#REF!</v>
      </c>
    </row>
    <row r="8" spans="1:3" x14ac:dyDescent="0.2">
      <c r="A8" s="163">
        <v>2</v>
      </c>
      <c r="B8" s="19" t="e">
        <f>'BAR BB| Open rates'!#REF!*0.9*0.87+25</f>
        <v>#REF!</v>
      </c>
      <c r="C8" s="19" t="e">
        <f>'BAR BB| Open rates'!#REF!*0.9*0.87+25</f>
        <v>#REF!</v>
      </c>
    </row>
    <row r="9" spans="1:3" x14ac:dyDescent="0.2">
      <c r="A9" s="163" t="s">
        <v>175</v>
      </c>
      <c r="B9" s="19"/>
      <c r="C9" s="19"/>
    </row>
    <row r="10" spans="1:3" x14ac:dyDescent="0.2">
      <c r="A10" s="163">
        <v>1</v>
      </c>
      <c r="B10" s="19" t="e">
        <f>'BAR BB| Open rates'!#REF!*0.9*0.87+25</f>
        <v>#REF!</v>
      </c>
      <c r="C10" s="19" t="e">
        <f>'BAR BB| Open rates'!#REF!*0.9*0.87+25</f>
        <v>#REF!</v>
      </c>
    </row>
    <row r="11" spans="1:3" x14ac:dyDescent="0.2">
      <c r="A11" s="163">
        <v>2</v>
      </c>
      <c r="B11" s="19" t="e">
        <f>'BAR BB| Open rates'!#REF!*0.9*0.87+25</f>
        <v>#REF!</v>
      </c>
      <c r="C11" s="19" t="e">
        <f>'BAR BB| Open rates'!#REF!*0.9*0.87+25</f>
        <v>#REF!</v>
      </c>
    </row>
    <row r="12" spans="1:3" x14ac:dyDescent="0.2">
      <c r="A12" s="163" t="s">
        <v>176</v>
      </c>
      <c r="B12" s="57"/>
      <c r="C12" s="57"/>
    </row>
    <row r="13" spans="1:3" x14ac:dyDescent="0.2">
      <c r="A13" s="163">
        <v>1</v>
      </c>
      <c r="B13" s="57" t="e">
        <f>'BAR BB| Open rates'!#REF!*0.9*0.87+25</f>
        <v>#REF!</v>
      </c>
      <c r="C13" s="57" t="e">
        <f>'BAR BB| Open rates'!#REF!*0.9*0.87+25</f>
        <v>#REF!</v>
      </c>
    </row>
    <row r="14" spans="1:3" x14ac:dyDescent="0.2">
      <c r="A14" s="163">
        <v>2</v>
      </c>
      <c r="B14" s="57" t="e">
        <f>'BAR BB| Open rates'!#REF!*0.9*0.87+25</f>
        <v>#REF!</v>
      </c>
      <c r="C14" s="57" t="e">
        <f>'BAR BB| Open rates'!#REF!*0.9*0.87+25</f>
        <v>#REF!</v>
      </c>
    </row>
    <row r="15" spans="1:3" s="154" customFormat="1" x14ac:dyDescent="0.2">
      <c r="A15" s="193"/>
    </row>
    <row r="16" spans="1:3" ht="12.75" customHeight="1" x14ac:dyDescent="0.2">
      <c r="A16" s="369" t="s">
        <v>172</v>
      </c>
    </row>
    <row r="17" spans="1: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464</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339</v>
      </c>
    </row>
    <row r="4" spans="1:2" ht="21.75" customHeight="1" x14ac:dyDescent="0.2">
      <c r="A4" s="88" t="s">
        <v>62</v>
      </c>
      <c r="B4" s="182" t="e">
        <f>'Отдыхай и Катай FIT18'!#REF!</f>
        <v>#REF!</v>
      </c>
    </row>
    <row r="5" spans="1:2" ht="21.75" customHeight="1" x14ac:dyDescent="0.2">
      <c r="A5" s="104"/>
      <c r="B5" s="182" t="e">
        <f>'Отдыхай и Катай FIT18'!#REF!</f>
        <v>#REF!</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69" t="s">
        <v>172</v>
      </c>
    </row>
    <row r="17" spans="1:1" x14ac:dyDescent="0.2">
      <c r="A17" s="369"/>
    </row>
    <row r="18" spans="1:1" ht="13.5" thickBot="1" x14ac:dyDescent="0.25">
      <c r="A18" s="89"/>
    </row>
    <row r="19" spans="1:1" s="154" customFormat="1" ht="278.25" customHeight="1" thickBot="1" x14ac:dyDescent="0.25">
      <c r="A19" s="253" t="s">
        <v>370</v>
      </c>
    </row>
    <row r="20" spans="1:1" s="154" customFormat="1" ht="12.75" customHeight="1" x14ac:dyDescent="0.2"/>
    <row r="21" spans="1:1" x14ac:dyDescent="0.2">
      <c r="A21" s="190" t="s">
        <v>83</v>
      </c>
    </row>
    <row r="22" spans="1:1" s="154" customFormat="1" ht="34.5" customHeight="1" x14ac:dyDescent="0.2">
      <c r="A22" s="213" t="s">
        <v>368</v>
      </c>
    </row>
    <row r="23" spans="1:1" s="154" customFormat="1" ht="51.75" customHeight="1" x14ac:dyDescent="0.2">
      <c r="A23" s="213" t="s">
        <v>369</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54" t="s">
        <v>364</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69" t="s">
        <v>172</v>
      </c>
    </row>
    <row r="49" spans="1:7" x14ac:dyDescent="0.2">
      <c r="A49" s="369"/>
    </row>
    <row r="50" spans="1:7" x14ac:dyDescent="0.2">
      <c r="A50" s="89"/>
    </row>
    <row r="51" spans="1:7" s="154" customFormat="1" ht="12.75" customHeight="1" x14ac:dyDescent="0.2">
      <c r="A51" s="394" t="s">
        <v>264</v>
      </c>
      <c r="B51" s="395"/>
      <c r="C51" s="395"/>
      <c r="D51" s="395"/>
      <c r="E51" s="395"/>
      <c r="F51" s="395"/>
      <c r="G51" s="395"/>
    </row>
    <row r="52" spans="1:7" s="154" customFormat="1" ht="12.75" customHeight="1" x14ac:dyDescent="0.2">
      <c r="A52" s="394"/>
      <c r="B52" s="395"/>
      <c r="C52" s="395"/>
      <c r="D52" s="395"/>
      <c r="E52" s="395"/>
      <c r="F52" s="395"/>
      <c r="G52" s="395"/>
    </row>
    <row r="53" spans="1:7" s="154" customFormat="1" ht="12.75" customHeight="1" x14ac:dyDescent="0.2">
      <c r="A53" s="394"/>
      <c r="B53" s="395"/>
      <c r="C53" s="395"/>
      <c r="D53" s="395"/>
      <c r="E53" s="395"/>
      <c r="F53" s="395"/>
      <c r="G53" s="395"/>
    </row>
    <row r="54" spans="1:7" s="154" customFormat="1" ht="28.5" customHeight="1" x14ac:dyDescent="0.2">
      <c r="A54" s="394"/>
      <c r="B54" s="395"/>
      <c r="C54" s="395"/>
      <c r="D54" s="395"/>
      <c r="E54" s="395"/>
      <c r="F54" s="395"/>
      <c r="G54" s="395"/>
    </row>
    <row r="55" spans="1:7" s="154" customFormat="1" ht="12.75" customHeight="1" x14ac:dyDescent="0.2">
      <c r="A55" s="394"/>
      <c r="B55" s="395"/>
      <c r="C55" s="395"/>
      <c r="D55" s="395"/>
      <c r="E55" s="395"/>
      <c r="F55" s="395"/>
      <c r="G55" s="395"/>
    </row>
    <row r="56" spans="1:7" s="154" customFormat="1" ht="12.75" customHeight="1" x14ac:dyDescent="0.2">
      <c r="A56" s="394"/>
      <c r="B56" s="395"/>
      <c r="C56" s="395"/>
      <c r="D56" s="395"/>
      <c r="E56" s="395"/>
      <c r="F56" s="395"/>
      <c r="G56" s="395"/>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C139"/>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3" ht="23.25" customHeight="1" x14ac:dyDescent="0.2">
      <c r="A1" s="180" t="s">
        <v>61</v>
      </c>
    </row>
    <row r="2" spans="1:3" ht="23.25" customHeight="1" x14ac:dyDescent="0.2">
      <c r="A2" s="177" t="s">
        <v>191</v>
      </c>
    </row>
    <row r="3" spans="1:3" ht="23.25" customHeight="1" x14ac:dyDescent="0.2">
      <c r="A3" s="167" t="s">
        <v>195</v>
      </c>
    </row>
    <row r="4" spans="1:3" ht="23.25" customHeight="1" x14ac:dyDescent="0.2">
      <c r="A4" s="88" t="s">
        <v>62</v>
      </c>
      <c r="B4" s="113" t="e">
        <f>'Отдыхай и Катай FIT18'!B4</f>
        <v>#REF!</v>
      </c>
      <c r="C4" s="113" t="e">
        <f>'Отдыхай и Катай FIT18'!C4</f>
        <v>#REF!</v>
      </c>
    </row>
    <row r="5" spans="1:3" ht="23.25" customHeight="1" x14ac:dyDescent="0.2">
      <c r="A5" s="104"/>
      <c r="B5" s="113" t="e">
        <f>'Отдыхай и Катай FIT18'!B5</f>
        <v>#REF!</v>
      </c>
      <c r="C5" s="113" t="e">
        <f>'Отдыхай и Катай FIT18'!C5</f>
        <v>#REF!</v>
      </c>
    </row>
    <row r="6" spans="1:3" x14ac:dyDescent="0.2">
      <c r="A6" s="163" t="s">
        <v>63</v>
      </c>
      <c r="B6" s="270"/>
      <c r="C6" s="270"/>
    </row>
    <row r="7" spans="1:3" x14ac:dyDescent="0.2">
      <c r="A7" s="163">
        <v>1</v>
      </c>
      <c r="B7" s="19" t="e">
        <f>'BAR BB| Open rates'!#REF!*0.9*0.85</f>
        <v>#REF!</v>
      </c>
      <c r="C7" s="19" t="e">
        <f>'BAR BB| Open rates'!#REF!*0.9*0.85</f>
        <v>#REF!</v>
      </c>
    </row>
    <row r="8" spans="1:3" x14ac:dyDescent="0.2">
      <c r="A8" s="163">
        <v>2</v>
      </c>
      <c r="B8" s="19" t="e">
        <f>'BAR BB| Open rates'!#REF!*0.9*0.85</f>
        <v>#REF!</v>
      </c>
      <c r="C8" s="19" t="e">
        <f>'BAR BB| Open rates'!#REF!*0.9*0.85</f>
        <v>#REF!</v>
      </c>
    </row>
    <row r="9" spans="1:3" x14ac:dyDescent="0.2">
      <c r="A9" s="163" t="s">
        <v>175</v>
      </c>
      <c r="B9" s="84"/>
      <c r="C9" s="84"/>
    </row>
    <row r="10" spans="1:3" x14ac:dyDescent="0.2">
      <c r="A10" s="163">
        <v>1</v>
      </c>
      <c r="B10" s="19" t="e">
        <f>'BAR BB| Open rates'!#REF!*0.9*0.85</f>
        <v>#REF!</v>
      </c>
      <c r="C10" s="19" t="e">
        <f>'BAR BB| Open rates'!#REF!*0.9*0.85</f>
        <v>#REF!</v>
      </c>
    </row>
    <row r="11" spans="1:3" x14ac:dyDescent="0.2">
      <c r="A11" s="163">
        <v>2</v>
      </c>
      <c r="B11" s="19" t="e">
        <f>'BAR BB| Open rates'!#REF!*0.9*0.85</f>
        <v>#REF!</v>
      </c>
      <c r="C11" s="19" t="e">
        <f>'BAR BB| Open rates'!#REF!*0.9*0.85</f>
        <v>#REF!</v>
      </c>
    </row>
    <row r="12" spans="1:3" x14ac:dyDescent="0.2">
      <c r="A12" s="163" t="s">
        <v>176</v>
      </c>
      <c r="B12" s="84"/>
      <c r="C12" s="84"/>
    </row>
    <row r="13" spans="1:3" x14ac:dyDescent="0.2">
      <c r="A13" s="163">
        <v>1</v>
      </c>
      <c r="B13" s="19" t="e">
        <f>'BAR BB| Open rates'!#REF!*0.9*0.85</f>
        <v>#REF!</v>
      </c>
      <c r="C13" s="19" t="e">
        <f>'BAR BB| Open rates'!#REF!*0.9*0.85</f>
        <v>#REF!</v>
      </c>
    </row>
    <row r="14" spans="1:3" x14ac:dyDescent="0.2">
      <c r="A14" s="163">
        <v>2</v>
      </c>
      <c r="B14" s="19" t="e">
        <f>'BAR BB| Open rates'!#REF!*0.9*0.85</f>
        <v>#REF!</v>
      </c>
      <c r="C14" s="19" t="e">
        <f>'BAR BB| Open rates'!#REF!*0.9*0.85</f>
        <v>#REF!</v>
      </c>
    </row>
    <row r="15" spans="1:3" s="154" customFormat="1" x14ac:dyDescent="0.2">
      <c r="A15" s="193"/>
    </row>
    <row r="16" spans="1:3" ht="12.75" customHeight="1" x14ac:dyDescent="0.2">
      <c r="A16" s="369" t="s">
        <v>172</v>
      </c>
    </row>
    <row r="17" spans="1: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338</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46"/>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6.5703125" style="32" customWidth="1"/>
    <col min="2" max="16384" width="10" style="31"/>
  </cols>
  <sheetData>
    <row r="1" spans="1:4" ht="24" x14ac:dyDescent="0.2">
      <c r="A1" s="180" t="s">
        <v>61</v>
      </c>
    </row>
    <row r="2" spans="1:4" ht="24" x14ac:dyDescent="0.2">
      <c r="A2" s="177" t="s">
        <v>191</v>
      </c>
    </row>
    <row r="3" spans="1:4" x14ac:dyDescent="0.2">
      <c r="A3" s="167" t="s">
        <v>342</v>
      </c>
    </row>
    <row r="4" spans="1:4" ht="21.75" customHeight="1" x14ac:dyDescent="0.2">
      <c r="A4" s="88" t="s">
        <v>62</v>
      </c>
      <c r="B4" s="113" t="e">
        <f>'BAR BB| Open rates'!#REF!</f>
        <v>#REF!</v>
      </c>
      <c r="C4" s="113" t="e">
        <f>'BAR BB| Open rates'!#REF!</f>
        <v>#REF!</v>
      </c>
      <c r="D4" s="113" t="e">
        <f>'BAR BB| Open rates'!#REF!</f>
        <v>#REF!</v>
      </c>
    </row>
    <row r="5" spans="1:4" ht="21.75" customHeight="1" x14ac:dyDescent="0.2">
      <c r="A5" s="104"/>
      <c r="B5" s="113" t="e">
        <f>'BAR BB| Open rates'!#REF!</f>
        <v>#REF!</v>
      </c>
      <c r="C5" s="113" t="e">
        <f>'BAR BB| Open rates'!#REF!</f>
        <v>#REF!</v>
      </c>
      <c r="D5" s="113" t="e">
        <f>'BAR BB| Open rates'!#REF!</f>
        <v>#REF!</v>
      </c>
    </row>
    <row r="6" spans="1:4" x14ac:dyDescent="0.2">
      <c r="A6" s="163" t="s">
        <v>63</v>
      </c>
      <c r="B6" s="270"/>
      <c r="C6" s="270"/>
      <c r="D6" s="270"/>
    </row>
    <row r="7" spans="1:4" x14ac:dyDescent="0.2">
      <c r="A7" s="163">
        <v>1</v>
      </c>
      <c r="B7" s="328" t="e">
        <f>'BAR BB| Open rates'!#REF!*0.9*0.9</f>
        <v>#REF!</v>
      </c>
      <c r="C7" s="328" t="e">
        <f>'BAR BB| Open rates'!#REF!*0.9*0.9</f>
        <v>#REF!</v>
      </c>
      <c r="D7" s="328" t="e">
        <f>'BAR BB| Open rates'!#REF!*0.9*0.9</f>
        <v>#REF!</v>
      </c>
    </row>
    <row r="8" spans="1:4" x14ac:dyDescent="0.2">
      <c r="A8" s="163">
        <v>2</v>
      </c>
      <c r="B8" s="328" t="e">
        <f>'BAR BB| Open rates'!#REF!*0.9*0.9</f>
        <v>#REF!</v>
      </c>
      <c r="C8" s="328" t="e">
        <f>'BAR BB| Open rates'!#REF!*0.9*0.9</f>
        <v>#REF!</v>
      </c>
      <c r="D8" s="328" t="e">
        <f>'BAR BB| Open rates'!#REF!*0.9*0.9</f>
        <v>#REF!</v>
      </c>
    </row>
    <row r="9" spans="1:4" x14ac:dyDescent="0.2">
      <c r="A9" s="163" t="s">
        <v>175</v>
      </c>
      <c r="B9" s="328"/>
      <c r="C9" s="328"/>
      <c r="D9" s="328"/>
    </row>
    <row r="10" spans="1:4" x14ac:dyDescent="0.2">
      <c r="A10" s="163">
        <v>1</v>
      </c>
      <c r="B10" s="328" t="e">
        <f>'BAR BB| Open rates'!#REF!*0.9*0.9</f>
        <v>#REF!</v>
      </c>
      <c r="C10" s="328" t="e">
        <f>'BAR BB| Open rates'!#REF!*0.9*0.9</f>
        <v>#REF!</v>
      </c>
      <c r="D10" s="328" t="e">
        <f>'BAR BB| Open rates'!#REF!*0.9*0.9</f>
        <v>#REF!</v>
      </c>
    </row>
    <row r="11" spans="1:4" x14ac:dyDescent="0.2">
      <c r="A11" s="163">
        <v>2</v>
      </c>
      <c r="B11" s="328" t="e">
        <f>'BAR BB| Open rates'!#REF!*0.9*0.9</f>
        <v>#REF!</v>
      </c>
      <c r="C11" s="328" t="e">
        <f>'BAR BB| Open rates'!#REF!*0.9*0.9</f>
        <v>#REF!</v>
      </c>
      <c r="D11" s="328" t="e">
        <f>'BAR BB| Open rates'!#REF!*0.9*0.9</f>
        <v>#REF!</v>
      </c>
    </row>
    <row r="12" spans="1:4" x14ac:dyDescent="0.2">
      <c r="A12" s="163" t="s">
        <v>176</v>
      </c>
      <c r="B12" s="181"/>
      <c r="C12" s="181"/>
      <c r="D12" s="181"/>
    </row>
    <row r="13" spans="1:4" x14ac:dyDescent="0.2">
      <c r="A13" s="163">
        <v>1</v>
      </c>
      <c r="B13" s="181" t="e">
        <f>'BAR BB| Open rates'!#REF!*0.9*0.9</f>
        <v>#REF!</v>
      </c>
      <c r="C13" s="181" t="e">
        <f>'BAR BB| Open rates'!#REF!*0.9*0.9</f>
        <v>#REF!</v>
      </c>
      <c r="D13" s="181" t="e">
        <f>'BAR BB| Open rates'!#REF!*0.9*0.9</f>
        <v>#REF!</v>
      </c>
    </row>
    <row r="14" spans="1:4" x14ac:dyDescent="0.2">
      <c r="A14" s="163">
        <v>2</v>
      </c>
      <c r="B14" s="181" t="e">
        <f>'BAR BB| Open rates'!#REF!*0.9*0.9</f>
        <v>#REF!</v>
      </c>
      <c r="C14" s="181" t="e">
        <f>'BAR BB| Open rates'!#REF!*0.9*0.9</f>
        <v>#REF!</v>
      </c>
      <c r="D14" s="181" t="e">
        <f>'BAR BB| Open rates'!#REF!*0.9*0.9</f>
        <v>#REF!</v>
      </c>
    </row>
    <row r="15" spans="1:4" x14ac:dyDescent="0.2">
      <c r="A15" s="89"/>
    </row>
    <row r="16" spans="1:4" ht="12.75" customHeight="1" x14ac:dyDescent="0.2">
      <c r="A16" s="369" t="s">
        <v>172</v>
      </c>
    </row>
    <row r="17" spans="1: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464</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
  <sheetViews>
    <sheetView workbookViewId="0"/>
  </sheetViews>
  <sheetFormatPr defaultRowHeight="12.75" x14ac:dyDescent="0.2"/>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
  <sheetViews>
    <sheetView workbookViewId="0"/>
  </sheetViews>
  <sheetFormatPr defaultRowHeight="12.75" x14ac:dyDescent="0.2"/>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300</v>
      </c>
    </row>
    <row r="3" spans="1:4" x14ac:dyDescent="0.2">
      <c r="A3" s="167" t="s">
        <v>297</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69" t="s">
        <v>172</v>
      </c>
    </row>
    <row r="17" spans="1:1" x14ac:dyDescent="0.2">
      <c r="A17" s="369"/>
    </row>
    <row r="18" spans="1:1" x14ac:dyDescent="0.2">
      <c r="A18" s="89"/>
    </row>
    <row r="19" spans="1:1" s="154" customFormat="1" ht="45" customHeight="1" x14ac:dyDescent="0.2">
      <c r="A19" s="399" t="s">
        <v>276</v>
      </c>
    </row>
    <row r="20" spans="1:1" s="154" customFormat="1" ht="45" customHeight="1" x14ac:dyDescent="0.2">
      <c r="A20" s="399"/>
    </row>
    <row r="21" spans="1:1" s="154" customFormat="1" ht="45" customHeight="1" x14ac:dyDescent="0.2">
      <c r="A21" s="399"/>
    </row>
    <row r="22" spans="1:1" s="154" customFormat="1" ht="27.75" customHeight="1" x14ac:dyDescent="0.2">
      <c r="A22" s="399"/>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96" t="s">
        <v>303</v>
      </c>
    </row>
    <row r="41" spans="1:1" ht="15" customHeight="1" x14ac:dyDescent="0.2">
      <c r="A41" s="397"/>
    </row>
    <row r="42" spans="1:1" ht="15" customHeight="1" x14ac:dyDescent="0.2">
      <c r="A42" s="398"/>
    </row>
    <row r="43" spans="1:1" x14ac:dyDescent="0.2">
      <c r="A43" s="69"/>
    </row>
    <row r="44" spans="1:1" ht="36" x14ac:dyDescent="0.2">
      <c r="A44" s="206" t="s">
        <v>204</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205</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206</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300</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69" t="s">
        <v>172</v>
      </c>
    </row>
    <row r="17" spans="1:1" x14ac:dyDescent="0.2">
      <c r="A17" s="369"/>
    </row>
    <row r="18" spans="1:1" x14ac:dyDescent="0.2">
      <c r="A18" s="89"/>
    </row>
    <row r="19" spans="1:1" s="154" customFormat="1" ht="42.75" customHeight="1" x14ac:dyDescent="0.2">
      <c r="A19" s="399" t="s">
        <v>276</v>
      </c>
    </row>
    <row r="20" spans="1:1" s="154" customFormat="1" ht="42.75" customHeight="1" x14ac:dyDescent="0.2">
      <c r="A20" s="399"/>
    </row>
    <row r="21" spans="1:1" s="154" customFormat="1" ht="42.75" customHeight="1" x14ac:dyDescent="0.2">
      <c r="A21" s="399"/>
    </row>
    <row r="22" spans="1:1" s="154" customFormat="1" ht="42.75" customHeight="1" x14ac:dyDescent="0.2">
      <c r="A22" s="399"/>
    </row>
    <row r="23" spans="1:1" ht="12.75" customHeight="1" x14ac:dyDescent="0.2">
      <c r="A23" s="31"/>
    </row>
    <row r="24" spans="1:1" x14ac:dyDescent="0.2">
      <c r="A24" s="177" t="s">
        <v>83</v>
      </c>
    </row>
    <row r="25" spans="1:1" ht="24" x14ac:dyDescent="0.2">
      <c r="A25" s="157" t="s">
        <v>277</v>
      </c>
    </row>
    <row r="26" spans="1:1" ht="24" x14ac:dyDescent="0.2">
      <c r="A26" s="157" t="s">
        <v>278</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96" t="s">
        <v>303</v>
      </c>
    </row>
    <row r="41" spans="1:1" ht="15" customHeight="1" x14ac:dyDescent="0.2">
      <c r="A41" s="397"/>
    </row>
    <row r="42" spans="1:1" ht="15" customHeight="1" x14ac:dyDescent="0.2">
      <c r="A42" s="398"/>
    </row>
    <row r="43" spans="1:1" x14ac:dyDescent="0.2">
      <c r="A43" s="69"/>
    </row>
    <row r="44" spans="1:1" ht="36" x14ac:dyDescent="0.2">
      <c r="A44" s="206" t="s">
        <v>204</v>
      </c>
    </row>
    <row r="45" spans="1:1" s="154" customFormat="1" ht="27.75" customHeight="1" x14ac:dyDescent="0.2">
      <c r="A45" s="204" t="s">
        <v>279</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301</v>
      </c>
    </row>
    <row r="52" spans="1:1" x14ac:dyDescent="0.2">
      <c r="A52" s="170"/>
    </row>
    <row r="53" spans="1:1" s="154" customFormat="1" ht="24" x14ac:dyDescent="0.2">
      <c r="A53" s="207" t="s">
        <v>280</v>
      </c>
    </row>
    <row r="54" spans="1:1" s="154" customFormat="1" x14ac:dyDescent="0.2">
      <c r="A54" s="205" t="s">
        <v>205</v>
      </c>
    </row>
    <row r="55" spans="1:1" s="154" customFormat="1" ht="12.75" customHeight="1" x14ac:dyDescent="0.2">
      <c r="A55" s="205"/>
    </row>
    <row r="56" spans="1:1" s="154" customFormat="1" ht="24" x14ac:dyDescent="0.2">
      <c r="A56" s="207" t="s">
        <v>281</v>
      </c>
    </row>
    <row r="57" spans="1:1" s="154" customFormat="1" x14ac:dyDescent="0.2">
      <c r="A57" s="208" t="s">
        <v>282</v>
      </c>
    </row>
    <row r="58" spans="1:1" s="154" customFormat="1" ht="13.5" customHeight="1" x14ac:dyDescent="0.2">
      <c r="A58" s="176"/>
    </row>
    <row r="59" spans="1:1" s="154" customFormat="1" ht="24" x14ac:dyDescent="0.2">
      <c r="A59" s="207" t="s">
        <v>283</v>
      </c>
    </row>
    <row r="60" spans="1:1" s="154" customFormat="1" x14ac:dyDescent="0.2">
      <c r="A60" s="208" t="s">
        <v>284</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285</v>
      </c>
    </row>
    <row r="66" spans="1:1" s="154" customFormat="1" x14ac:dyDescent="0.2">
      <c r="A66" s="208" t="s">
        <v>286</v>
      </c>
    </row>
    <row r="67" spans="1:1" s="154" customFormat="1" x14ac:dyDescent="0.2">
      <c r="A67" s="208"/>
    </row>
    <row r="68" spans="1:1" s="154" customFormat="1" x14ac:dyDescent="0.2">
      <c r="A68" s="207" t="s">
        <v>287</v>
      </c>
    </row>
    <row r="69" spans="1:1" s="154" customFormat="1" x14ac:dyDescent="0.2">
      <c r="A69" s="208" t="s">
        <v>288</v>
      </c>
    </row>
    <row r="70" spans="1:1" s="154" customFormat="1" x14ac:dyDescent="0.2">
      <c r="A70" s="205"/>
    </row>
    <row r="71" spans="1:1" ht="24" x14ac:dyDescent="0.2">
      <c r="A71" s="177" t="s">
        <v>302</v>
      </c>
    </row>
    <row r="72" spans="1:1" s="154" customFormat="1" ht="24" x14ac:dyDescent="0.2">
      <c r="A72" s="207" t="s">
        <v>289</v>
      </c>
    </row>
    <row r="73" spans="1:1" s="154" customFormat="1" x14ac:dyDescent="0.2">
      <c r="A73" s="205" t="s">
        <v>206</v>
      </c>
    </row>
    <row r="74" spans="1:1" s="154" customFormat="1" x14ac:dyDescent="0.2">
      <c r="A74" s="176"/>
    </row>
    <row r="75" spans="1:1" s="154" customFormat="1" ht="30" customHeight="1" x14ac:dyDescent="0.2">
      <c r="A75" s="207" t="s">
        <v>290</v>
      </c>
    </row>
    <row r="76" spans="1:1" s="154" customFormat="1" x14ac:dyDescent="0.2">
      <c r="A76" s="205" t="s">
        <v>291</v>
      </c>
    </row>
    <row r="77" spans="1:1" s="154" customFormat="1" x14ac:dyDescent="0.2">
      <c r="A77" s="176"/>
    </row>
    <row r="78" spans="1:1" s="154" customFormat="1" ht="24" x14ac:dyDescent="0.2">
      <c r="A78" s="207" t="s">
        <v>292</v>
      </c>
    </row>
    <row r="79" spans="1:1" s="154" customFormat="1" x14ac:dyDescent="0.2">
      <c r="A79" s="205" t="s">
        <v>293</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294</v>
      </c>
    </row>
    <row r="85" spans="1:1" s="154" customFormat="1" x14ac:dyDescent="0.2">
      <c r="A85" s="205" t="s">
        <v>295</v>
      </c>
    </row>
    <row r="86" spans="1:1" x14ac:dyDescent="0.2">
      <c r="A86" s="170"/>
    </row>
    <row r="87" spans="1:1" x14ac:dyDescent="0.2">
      <c r="A87" s="207" t="s">
        <v>296</v>
      </c>
    </row>
    <row r="88" spans="1:1" x14ac:dyDescent="0.2">
      <c r="A88" s="205" t="s">
        <v>288</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99FF"/>
  </sheetPr>
  <dimension ref="A1:D146"/>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4" ht="24" x14ac:dyDescent="0.2">
      <c r="A1" s="180" t="s">
        <v>61</v>
      </c>
    </row>
    <row r="2" spans="1:4" ht="24" x14ac:dyDescent="0.2">
      <c r="A2" s="177" t="s">
        <v>191</v>
      </c>
    </row>
    <row r="3" spans="1:4" x14ac:dyDescent="0.2">
      <c r="A3" s="167" t="s">
        <v>342</v>
      </c>
    </row>
    <row r="4" spans="1:4" ht="21.75" customHeight="1" x14ac:dyDescent="0.2">
      <c r="A4" s="88" t="s">
        <v>62</v>
      </c>
      <c r="B4" s="113" t="e">
        <f>'BAR BB| Open rates'!#REF!</f>
        <v>#REF!</v>
      </c>
      <c r="C4" s="113" t="e">
        <f>'BAR BB| Open rates'!#REF!</f>
        <v>#REF!</v>
      </c>
      <c r="D4" s="84"/>
    </row>
    <row r="5" spans="1:4" ht="21.75" customHeight="1" x14ac:dyDescent="0.2">
      <c r="A5" s="104"/>
      <c r="B5" s="113" t="e">
        <f>'BAR BB| Open rates'!#REF!</f>
        <v>#REF!</v>
      </c>
      <c r="C5" s="113" t="e">
        <f>'BAR BB| Open rates'!#REF!</f>
        <v>#REF!</v>
      </c>
      <c r="D5" s="84"/>
    </row>
    <row r="6" spans="1:4" x14ac:dyDescent="0.2">
      <c r="A6" s="163" t="s">
        <v>63</v>
      </c>
      <c r="B6" s="270"/>
      <c r="C6" s="270"/>
      <c r="D6" s="84"/>
    </row>
    <row r="7" spans="1:4" x14ac:dyDescent="0.2">
      <c r="A7" s="163">
        <v>1</v>
      </c>
      <c r="B7" s="328" t="e">
        <f>'BAR BB| Open rates'!#REF!*0.9*0.9+25</f>
        <v>#REF!</v>
      </c>
      <c r="C7" s="328" t="e">
        <f>'BAR BB| Open rates'!#REF!*0.9*0.9+25</f>
        <v>#REF!</v>
      </c>
      <c r="D7" s="84"/>
    </row>
    <row r="8" spans="1:4" x14ac:dyDescent="0.2">
      <c r="A8" s="163">
        <v>2</v>
      </c>
      <c r="B8" s="328" t="e">
        <f>'BAR BB| Open rates'!#REF!*0.9*0.9+25</f>
        <v>#REF!</v>
      </c>
      <c r="C8" s="328" t="e">
        <f>'BAR BB| Open rates'!#REF!*0.9*0.9+25</f>
        <v>#REF!</v>
      </c>
      <c r="D8" s="84"/>
    </row>
    <row r="9" spans="1:4" x14ac:dyDescent="0.2">
      <c r="A9" s="163" t="s">
        <v>175</v>
      </c>
      <c r="B9" s="328"/>
      <c r="C9" s="328"/>
      <c r="D9" s="84"/>
    </row>
    <row r="10" spans="1:4" x14ac:dyDescent="0.2">
      <c r="A10" s="163">
        <v>1</v>
      </c>
      <c r="B10" s="181" t="e">
        <f>'BAR BB| Open rates'!#REF!*0.9*0.9+25</f>
        <v>#REF!</v>
      </c>
      <c r="C10" s="181" t="e">
        <f>'BAR BB| Open rates'!#REF!*0.9*0.9+25</f>
        <v>#REF!</v>
      </c>
    </row>
    <row r="11" spans="1:4" x14ac:dyDescent="0.2">
      <c r="A11" s="163">
        <v>2</v>
      </c>
      <c r="B11" s="181" t="e">
        <f>'BAR BB| Open rates'!#REF!*0.9*0.9+25</f>
        <v>#REF!</v>
      </c>
      <c r="C11" s="181" t="e">
        <f>'BAR BB| Open rates'!#REF!*0.9*0.9+25</f>
        <v>#REF!</v>
      </c>
    </row>
    <row r="12" spans="1:4" x14ac:dyDescent="0.2">
      <c r="A12" s="163" t="s">
        <v>176</v>
      </c>
      <c r="B12" s="181"/>
      <c r="C12" s="181"/>
    </row>
    <row r="13" spans="1:4" x14ac:dyDescent="0.2">
      <c r="A13" s="163">
        <v>1</v>
      </c>
      <c r="B13" s="181" t="e">
        <f>'BAR BB| Open rates'!#REF!*0.9*0.9+25</f>
        <v>#REF!</v>
      </c>
      <c r="C13" s="181" t="e">
        <f>'BAR BB| Open rates'!#REF!*0.9*0.9+25</f>
        <v>#REF!</v>
      </c>
    </row>
    <row r="14" spans="1:4" x14ac:dyDescent="0.2">
      <c r="A14" s="163">
        <v>2</v>
      </c>
      <c r="B14" s="181" t="e">
        <f>'BAR BB| Open rates'!#REF!*0.9*0.9+25</f>
        <v>#REF!</v>
      </c>
      <c r="C14" s="181" t="e">
        <f>'BAR BB| Open rates'!#REF!*0.9*0.9+25</f>
        <v>#REF!</v>
      </c>
    </row>
    <row r="15" spans="1:4" x14ac:dyDescent="0.2">
      <c r="A15" s="89"/>
    </row>
    <row r="16" spans="1:4" ht="12.75" customHeight="1" x14ac:dyDescent="0.2">
      <c r="A16" s="369" t="s">
        <v>172</v>
      </c>
    </row>
    <row r="17" spans="1:1" x14ac:dyDescent="0.2">
      <c r="A17" s="369"/>
    </row>
    <row r="18" spans="1:1" ht="13.5" thickBot="1" x14ac:dyDescent="0.25">
      <c r="A18" s="89"/>
    </row>
    <row r="19" spans="1:1" s="154" customFormat="1" ht="278.25" customHeight="1" thickBot="1" x14ac:dyDescent="0.25">
      <c r="A19" s="343" t="s">
        <v>441</v>
      </c>
    </row>
    <row r="20" spans="1:1" s="154" customFormat="1" ht="12.75" customHeight="1" x14ac:dyDescent="0.2"/>
    <row r="21" spans="1:1" x14ac:dyDescent="0.2">
      <c r="A21" s="190" t="s">
        <v>83</v>
      </c>
    </row>
    <row r="22" spans="1:1" s="154" customFormat="1" ht="34.5" customHeight="1" x14ac:dyDescent="0.2">
      <c r="A22" s="272" t="s">
        <v>439</v>
      </c>
    </row>
    <row r="23" spans="1:1" s="154" customFormat="1" ht="51.75" customHeight="1" x14ac:dyDescent="0.2">
      <c r="A23" s="272" t="s">
        <v>440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77</v>
      </c>
    </row>
    <row r="29" spans="1:1" x14ac:dyDescent="0.2">
      <c r="A29" s="175" t="s">
        <v>78</v>
      </c>
    </row>
    <row r="30" spans="1:1" ht="24" x14ac:dyDescent="0.2">
      <c r="A30" s="175" t="s">
        <v>442</v>
      </c>
    </row>
    <row r="31" spans="1:1" ht="24" x14ac:dyDescent="0.2">
      <c r="A31" s="175" t="s">
        <v>79</v>
      </c>
    </row>
    <row r="32" spans="1:1" ht="24" x14ac:dyDescent="0.2">
      <c r="A32" s="175" t="s">
        <v>187</v>
      </c>
    </row>
    <row r="33" spans="1:1" ht="324" x14ac:dyDescent="0.2">
      <c r="A33" s="344" t="s">
        <v>443</v>
      </c>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54" t="s">
        <v>438</v>
      </c>
    </row>
    <row r="40" spans="1:1" x14ac:dyDescent="0.2">
      <c r="A40" s="6"/>
    </row>
    <row r="41" spans="1:1" x14ac:dyDescent="0.2">
      <c r="A41" s="171" t="s">
        <v>81</v>
      </c>
    </row>
    <row r="42" spans="1:1" ht="87.75" customHeight="1" x14ac:dyDescent="0.2">
      <c r="A42" s="186" t="s">
        <v>464</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P78"/>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7109375" defaultRowHeight="12.75" x14ac:dyDescent="0.2"/>
  <cols>
    <col min="1" max="1" width="37.28515625" style="32" customWidth="1"/>
    <col min="2" max="16384" width="9.7109375" style="32"/>
  </cols>
  <sheetData>
    <row r="1" spans="1:68" ht="27" customHeight="1" x14ac:dyDescent="0.2">
      <c r="A1" s="180" t="str">
        <f>'BAR BB| Open rates'!A1</f>
        <v>Сочи Марриотт Красная Поляна 5*/ Sochi Marriott Krasnaya Polyana 5*</v>
      </c>
    </row>
    <row r="2" spans="1:68" x14ac:dyDescent="0.2">
      <c r="A2" s="11" t="s">
        <v>186</v>
      </c>
    </row>
    <row r="3" spans="1:68" s="33" customFormat="1" ht="26.25" customHeight="1" x14ac:dyDescent="0.2">
      <c r="A3" s="64" t="s">
        <v>62</v>
      </c>
      <c r="B3" s="108">
        <f>'BAR BB| Open rates'!B3</f>
        <v>46157</v>
      </c>
      <c r="C3" s="108">
        <f>'BAR BB| Open rates'!C3</f>
        <v>46159</v>
      </c>
      <c r="D3" s="108">
        <f>'BAR BB| Open rates'!D3</f>
        <v>46164</v>
      </c>
      <c r="E3" s="108">
        <f>'BAR BB| Open rates'!E3</f>
        <v>46166</v>
      </c>
      <c r="F3" s="108">
        <f>'BAR BB| Open rates'!F3</f>
        <v>46171</v>
      </c>
      <c r="G3" s="108">
        <f>'BAR BB| Open rates'!G3</f>
        <v>46173</v>
      </c>
      <c r="H3" s="108">
        <f>'BAR BB| Open rates'!H3</f>
        <v>46174</v>
      </c>
      <c r="I3" s="108">
        <f>'BAR BB| Open rates'!I3</f>
        <v>46178</v>
      </c>
      <c r="J3" s="108">
        <f>'BAR BB| Open rates'!J3</f>
        <v>46188</v>
      </c>
      <c r="K3" s="108">
        <f>'BAR BB| Open rates'!K3</f>
        <v>46194</v>
      </c>
      <c r="L3" s="108">
        <f>'BAR BB| Open rates'!L3</f>
        <v>46199</v>
      </c>
      <c r="M3" s="108">
        <f>'BAR BB| Open rates'!M3</f>
        <v>46201</v>
      </c>
      <c r="N3" s="108">
        <f>'BAR BB| Open rates'!N3</f>
        <v>46204</v>
      </c>
      <c r="O3" s="108">
        <f>'BAR BB| Open rates'!O3</f>
        <v>46206</v>
      </c>
      <c r="P3" s="108">
        <f>'BAR BB| Open rates'!P3</f>
        <v>46208</v>
      </c>
      <c r="Q3" s="108">
        <f>'BAR BB| Open rates'!Q3</f>
        <v>46213</v>
      </c>
      <c r="R3" s="108">
        <f>'BAR BB| Open rates'!R3</f>
        <v>46215</v>
      </c>
      <c r="S3" s="108">
        <f>'BAR BB| Open rates'!S3</f>
        <v>46220</v>
      </c>
      <c r="T3" s="108">
        <f>'BAR BB| Open rates'!T3</f>
        <v>46222</v>
      </c>
      <c r="U3" s="108">
        <f>'BAR BB| Open rates'!U3</f>
        <v>46227</v>
      </c>
      <c r="V3" s="108">
        <f>'BAR BB| Open rates'!V3</f>
        <v>46229</v>
      </c>
      <c r="W3" s="108">
        <f>'BAR BB| Open rates'!W3</f>
        <v>46234</v>
      </c>
      <c r="X3" s="108">
        <f>'BAR BB| Open rates'!X3</f>
        <v>46236</v>
      </c>
      <c r="Y3" s="108">
        <f>'BAR BB| Open rates'!Y3</f>
        <v>46241</v>
      </c>
      <c r="Z3" s="108">
        <f>'BAR BB| Open rates'!Z3</f>
        <v>46243</v>
      </c>
      <c r="AA3" s="108">
        <f>'BAR BB| Open rates'!AA3</f>
        <v>46248</v>
      </c>
      <c r="AB3" s="108">
        <f>'BAR BB| Open rates'!AB3</f>
        <v>46250</v>
      </c>
      <c r="AC3" s="108">
        <f>'BAR BB| Open rates'!AC3</f>
        <v>46255</v>
      </c>
      <c r="AD3" s="108">
        <f>'BAR BB| Open rates'!AD3</f>
        <v>46257</v>
      </c>
      <c r="AE3" s="108">
        <f>'BAR BB| Open rates'!AE3</f>
        <v>46262</v>
      </c>
      <c r="AF3" s="108">
        <f>'BAR BB| Open rates'!AF3</f>
        <v>46264</v>
      </c>
      <c r="AG3" s="108">
        <f>'BAR BB| Open rates'!AG3</f>
        <v>46266</v>
      </c>
      <c r="AH3" s="108">
        <f>'BAR BB| Open rates'!AH3</f>
        <v>46269</v>
      </c>
      <c r="AI3" s="108">
        <f>'BAR BB| Open rates'!AI3</f>
        <v>46271</v>
      </c>
      <c r="AJ3" s="108">
        <f>'BAR BB| Open rates'!AJ3</f>
        <v>46276</v>
      </c>
      <c r="AK3" s="108">
        <f>'BAR BB| Open rates'!AK3</f>
        <v>46278</v>
      </c>
      <c r="AL3" s="108">
        <f>'BAR BB| Open rates'!AL3</f>
        <v>46283</v>
      </c>
      <c r="AM3" s="108">
        <f>'BAR BB| Open rates'!AM3</f>
        <v>46285</v>
      </c>
      <c r="AN3" s="108">
        <f>'BAR BB| Open rates'!AN3</f>
        <v>46290</v>
      </c>
      <c r="AO3" s="108">
        <f>'BAR BB| Open rates'!AO3</f>
        <v>46292</v>
      </c>
      <c r="AP3" s="108">
        <f>'BAR BB| Open rates'!AP3</f>
        <v>46296</v>
      </c>
      <c r="AQ3" s="108">
        <f>'BAR BB| Open rates'!AQ3</f>
        <v>46299</v>
      </c>
      <c r="AR3" s="108">
        <f>'BAR BB| Open rates'!AR3</f>
        <v>46304</v>
      </c>
      <c r="AS3" s="108">
        <f>'BAR BB| Open rates'!AS3</f>
        <v>46306</v>
      </c>
      <c r="AT3" s="108">
        <f>'BAR BB| Open rates'!AT3</f>
        <v>46311</v>
      </c>
      <c r="AU3" s="108">
        <f>'BAR BB| Open rates'!AU3</f>
        <v>46313</v>
      </c>
      <c r="AV3" s="108">
        <f>'BAR BB| Open rates'!AV3</f>
        <v>46318</v>
      </c>
      <c r="AW3" s="108">
        <f>'BAR BB| Open rates'!AW3</f>
        <v>46320</v>
      </c>
      <c r="AX3" s="108">
        <f>'BAR BB| Open rates'!AX3</f>
        <v>46325</v>
      </c>
      <c r="AY3" s="108">
        <f>'BAR BB| Open rates'!AY3</f>
        <v>46327</v>
      </c>
      <c r="AZ3" s="108">
        <f>'BAR BB| Open rates'!AZ3</f>
        <v>46330</v>
      </c>
      <c r="BA3" s="108">
        <f>'BAR BB| Open rates'!BA3</f>
        <v>46334</v>
      </c>
      <c r="BB3" s="108">
        <f>'BAR BB| Open rates'!BB3</f>
        <v>46335</v>
      </c>
      <c r="BC3" s="108">
        <f>'BAR BB| Open rates'!BC3</f>
        <v>46339</v>
      </c>
      <c r="BD3" s="108">
        <f>'BAR BB| Open rates'!BD3</f>
        <v>46341</v>
      </c>
      <c r="BE3" s="108">
        <f>'BAR BB| Open rates'!BE3</f>
        <v>46346</v>
      </c>
      <c r="BF3" s="108">
        <f>'BAR BB| Open rates'!BF3</f>
        <v>46348</v>
      </c>
      <c r="BG3" s="108">
        <f>'BAR BB| Open rates'!BG3</f>
        <v>46353</v>
      </c>
      <c r="BH3" s="108">
        <f>'BAR BB| Open rates'!BH3</f>
        <v>46355</v>
      </c>
      <c r="BI3" s="108">
        <f>'BAR BB| Open rates'!BI3</f>
        <v>46357</v>
      </c>
      <c r="BJ3" s="108">
        <f>'BAR BB| Open rates'!BJ3</f>
        <v>46360</v>
      </c>
      <c r="BK3" s="108">
        <f>'BAR BB| Open rates'!BK3</f>
        <v>46362</v>
      </c>
      <c r="BL3" s="108">
        <f>'BAR BB| Open rates'!BL3</f>
        <v>46367</v>
      </c>
      <c r="BM3" s="108">
        <f>'BAR BB| Open rates'!BM3</f>
        <v>46369</v>
      </c>
      <c r="BN3" s="108">
        <f>'BAR BB| Open rates'!BN3</f>
        <v>46374</v>
      </c>
      <c r="BO3" s="108">
        <f>'BAR BB| Open rates'!BO3</f>
        <v>46376</v>
      </c>
      <c r="BP3" s="108">
        <f>'BAR BB| Open rates'!BP3</f>
        <v>46381</v>
      </c>
    </row>
    <row r="4" spans="1:68" s="33" customFormat="1" ht="26.25" customHeight="1" x14ac:dyDescent="0.2">
      <c r="A4" s="49"/>
      <c r="B4" s="108">
        <f>'BAR BB| Open rates'!B4</f>
        <v>46158</v>
      </c>
      <c r="C4" s="108">
        <f>'BAR BB| Open rates'!C4</f>
        <v>46163</v>
      </c>
      <c r="D4" s="108">
        <f>'BAR BB| Open rates'!D4</f>
        <v>46165</v>
      </c>
      <c r="E4" s="108">
        <f>'BAR BB| Open rates'!E4</f>
        <v>46170</v>
      </c>
      <c r="F4" s="108">
        <f>'BAR BB| Open rates'!F4</f>
        <v>46172</v>
      </c>
      <c r="G4" s="108">
        <f>'BAR BB| Open rates'!G4</f>
        <v>46173</v>
      </c>
      <c r="H4" s="108">
        <f>'BAR BB| Open rates'!H4</f>
        <v>46177</v>
      </c>
      <c r="I4" s="108">
        <f>'BAR BB| Open rates'!I4</f>
        <v>46187</v>
      </c>
      <c r="J4" s="108">
        <f>'BAR BB| Open rates'!J4</f>
        <v>46193</v>
      </c>
      <c r="K4" s="108">
        <f>'BAR BB| Open rates'!K4</f>
        <v>46198</v>
      </c>
      <c r="L4" s="108">
        <f>'BAR BB| Open rates'!L4</f>
        <v>46200</v>
      </c>
      <c r="M4" s="108">
        <f>'BAR BB| Open rates'!M4</f>
        <v>46203</v>
      </c>
      <c r="N4" s="108">
        <f>'BAR BB| Open rates'!N4</f>
        <v>46205</v>
      </c>
      <c r="O4" s="108">
        <f>'BAR BB| Open rates'!O4</f>
        <v>46207</v>
      </c>
      <c r="P4" s="108">
        <f>'BAR BB| Open rates'!P4</f>
        <v>46212</v>
      </c>
      <c r="Q4" s="108">
        <f>'BAR BB| Open rates'!Q4</f>
        <v>46214</v>
      </c>
      <c r="R4" s="108">
        <f>'BAR BB| Open rates'!R4</f>
        <v>46219</v>
      </c>
      <c r="S4" s="108">
        <f>'BAR BB| Open rates'!S4</f>
        <v>46221</v>
      </c>
      <c r="T4" s="108">
        <f>'BAR BB| Open rates'!T4</f>
        <v>46226</v>
      </c>
      <c r="U4" s="108">
        <f>'BAR BB| Open rates'!U4</f>
        <v>46228</v>
      </c>
      <c r="V4" s="108">
        <f>'BAR BB| Open rates'!V4</f>
        <v>46233</v>
      </c>
      <c r="W4" s="108">
        <f>'BAR BB| Open rates'!W4</f>
        <v>46235</v>
      </c>
      <c r="X4" s="108">
        <f>'BAR BB| Open rates'!X4</f>
        <v>46240</v>
      </c>
      <c r="Y4" s="108">
        <f>'BAR BB| Open rates'!Y4</f>
        <v>46242</v>
      </c>
      <c r="Z4" s="108">
        <f>'BAR BB| Open rates'!Z4</f>
        <v>46247</v>
      </c>
      <c r="AA4" s="108">
        <f>'BAR BB| Open rates'!AA4</f>
        <v>46249</v>
      </c>
      <c r="AB4" s="108">
        <f>'BAR BB| Open rates'!AB4</f>
        <v>46254</v>
      </c>
      <c r="AC4" s="108">
        <f>'BAR BB| Open rates'!AC4</f>
        <v>46256</v>
      </c>
      <c r="AD4" s="108">
        <f>'BAR BB| Open rates'!AD4</f>
        <v>46261</v>
      </c>
      <c r="AE4" s="108">
        <f>'BAR BB| Open rates'!AE4</f>
        <v>46263</v>
      </c>
      <c r="AF4" s="108">
        <f>'BAR BB| Open rates'!AF4</f>
        <v>46265</v>
      </c>
      <c r="AG4" s="108">
        <f>'BAR BB| Open rates'!AG4</f>
        <v>46268</v>
      </c>
      <c r="AH4" s="108">
        <f>'BAR BB| Open rates'!AH4</f>
        <v>46270</v>
      </c>
      <c r="AI4" s="108">
        <f>'BAR BB| Open rates'!AI4</f>
        <v>46275</v>
      </c>
      <c r="AJ4" s="108">
        <f>'BAR BB| Open rates'!AJ4</f>
        <v>46277</v>
      </c>
      <c r="AK4" s="108">
        <f>'BAR BB| Open rates'!AK4</f>
        <v>46282</v>
      </c>
      <c r="AL4" s="108">
        <f>'BAR BB| Open rates'!AL4</f>
        <v>46284</v>
      </c>
      <c r="AM4" s="108">
        <f>'BAR BB| Open rates'!AM4</f>
        <v>46289</v>
      </c>
      <c r="AN4" s="108">
        <f>'BAR BB| Open rates'!AN4</f>
        <v>46291</v>
      </c>
      <c r="AO4" s="108">
        <f>'BAR BB| Open rates'!AO4</f>
        <v>46295</v>
      </c>
      <c r="AP4" s="108">
        <f>'BAR BB| Open rates'!AP4</f>
        <v>46298</v>
      </c>
      <c r="AQ4" s="108">
        <f>'BAR BB| Open rates'!AQ4</f>
        <v>46303</v>
      </c>
      <c r="AR4" s="108">
        <f>'BAR BB| Open rates'!AR4</f>
        <v>46305</v>
      </c>
      <c r="AS4" s="108">
        <f>'BAR BB| Open rates'!AS4</f>
        <v>46310</v>
      </c>
      <c r="AT4" s="108">
        <f>'BAR BB| Open rates'!AT4</f>
        <v>46312</v>
      </c>
      <c r="AU4" s="108">
        <f>'BAR BB| Open rates'!AU4</f>
        <v>46317</v>
      </c>
      <c r="AV4" s="108">
        <f>'BAR BB| Open rates'!AV4</f>
        <v>46319</v>
      </c>
      <c r="AW4" s="108">
        <f>'BAR BB| Open rates'!AW4</f>
        <v>46324</v>
      </c>
      <c r="AX4" s="108">
        <f>'BAR BB| Open rates'!AX4</f>
        <v>46326</v>
      </c>
      <c r="AY4" s="108">
        <f>'BAR BB| Open rates'!AY4</f>
        <v>46329</v>
      </c>
      <c r="AZ4" s="108">
        <f>'BAR BB| Open rates'!AZ4</f>
        <v>46333</v>
      </c>
      <c r="BA4" s="108">
        <f>'BAR BB| Open rates'!BA4</f>
        <v>46334</v>
      </c>
      <c r="BB4" s="108">
        <f>'BAR BB| Open rates'!BB4</f>
        <v>46338</v>
      </c>
      <c r="BC4" s="108">
        <f>'BAR BB| Open rates'!BC4</f>
        <v>46340</v>
      </c>
      <c r="BD4" s="108">
        <f>'BAR BB| Open rates'!BD4</f>
        <v>46345</v>
      </c>
      <c r="BE4" s="108">
        <f>'BAR BB| Open rates'!BE4</f>
        <v>46347</v>
      </c>
      <c r="BF4" s="108">
        <f>'BAR BB| Open rates'!BF4</f>
        <v>46352</v>
      </c>
      <c r="BG4" s="108">
        <f>'BAR BB| Open rates'!BG4</f>
        <v>46354</v>
      </c>
      <c r="BH4" s="108">
        <f>'BAR BB| Open rates'!BH4</f>
        <v>46356</v>
      </c>
      <c r="BI4" s="108">
        <f>'BAR BB| Open rates'!BI4</f>
        <v>46359</v>
      </c>
      <c r="BJ4" s="108">
        <f>'BAR BB| Open rates'!BJ4</f>
        <v>46361</v>
      </c>
      <c r="BK4" s="108">
        <f>'BAR BB| Open rates'!BK4</f>
        <v>46366</v>
      </c>
      <c r="BL4" s="108">
        <f>'BAR BB| Open rates'!BL4</f>
        <v>46368</v>
      </c>
      <c r="BM4" s="108">
        <f>'BAR BB| Open rates'!BM4</f>
        <v>46373</v>
      </c>
      <c r="BN4" s="108">
        <f>'BAR BB| Open rates'!BN4</f>
        <v>46375</v>
      </c>
      <c r="BO4" s="108">
        <f>'BAR BB| Open rates'!BO4</f>
        <v>46380</v>
      </c>
      <c r="BP4" s="108">
        <f>'BAR BB| Open rates'!BP4</f>
        <v>46384</v>
      </c>
    </row>
    <row r="5" spans="1:68" s="36" customFormat="1" ht="12" customHeight="1" x14ac:dyDescent="0.2">
      <c r="A5" s="184" t="s">
        <v>63</v>
      </c>
    </row>
    <row r="6" spans="1:68" s="36" customFormat="1" ht="12" customHeight="1" x14ac:dyDescent="0.2">
      <c r="A6" s="183">
        <v>1</v>
      </c>
      <c r="B6" s="43">
        <f>'BAR BB| Open rates'!B6*0.8</f>
        <v>11120</v>
      </c>
      <c r="C6" s="43">
        <f>'BAR BB| Open rates'!C6*0.8</f>
        <v>10320</v>
      </c>
      <c r="D6" s="43">
        <f>'BAR BB| Open rates'!D6*0.8</f>
        <v>11120</v>
      </c>
      <c r="E6" s="43">
        <f>'BAR BB| Open rates'!E6*0.8</f>
        <v>10320</v>
      </c>
      <c r="F6" s="43">
        <f>'BAR BB| Open rates'!F6*0.8</f>
        <v>13280</v>
      </c>
      <c r="G6" s="43">
        <f>'BAR BB| Open rates'!G6*0.8</f>
        <v>11120</v>
      </c>
      <c r="H6" s="43">
        <f>'BAR BB| Open rates'!H6*0.8</f>
        <v>11120</v>
      </c>
      <c r="I6" s="43">
        <f>'BAR BB| Open rates'!I6*0.8</f>
        <v>16640</v>
      </c>
      <c r="J6" s="43">
        <f>'BAR BB| Open rates'!J6*0.8</f>
        <v>31920</v>
      </c>
      <c r="K6" s="43">
        <f>'BAR BB| Open rates'!K6*0.8</f>
        <v>13280</v>
      </c>
      <c r="L6" s="43">
        <f>'BAR BB| Open rates'!L6*0.8</f>
        <v>15040</v>
      </c>
      <c r="M6" s="43">
        <f>'BAR BB| Open rates'!M6*0.8</f>
        <v>13280</v>
      </c>
      <c r="N6" s="43">
        <f>'BAR BB| Open rates'!N6*0.8</f>
        <v>16640</v>
      </c>
      <c r="O6" s="43">
        <f>'BAR BB| Open rates'!O6*0.8</f>
        <v>18240</v>
      </c>
      <c r="P6" s="43">
        <f>'BAR BB| Open rates'!P6*0.8</f>
        <v>16640</v>
      </c>
      <c r="Q6" s="43">
        <f>'BAR BB| Open rates'!Q6*0.8</f>
        <v>18240</v>
      </c>
      <c r="R6" s="43">
        <f>'BAR BB| Open rates'!R6*0.8</f>
        <v>16640</v>
      </c>
      <c r="S6" s="43">
        <f>'BAR BB| Open rates'!S6*0.8</f>
        <v>18240</v>
      </c>
      <c r="T6" s="43">
        <f>'BAR BB| Open rates'!T6*0.8</f>
        <v>16640</v>
      </c>
      <c r="U6" s="43">
        <f>'BAR BB| Open rates'!U6*0.8</f>
        <v>18240</v>
      </c>
      <c r="V6" s="43">
        <f>'BAR BB| Open rates'!V6*0.8</f>
        <v>16640</v>
      </c>
      <c r="W6" s="43">
        <f>'BAR BB| Open rates'!W6*0.8</f>
        <v>18240</v>
      </c>
      <c r="X6" s="43">
        <f>'BAR BB| Open rates'!X6*0.8</f>
        <v>16640</v>
      </c>
      <c r="Y6" s="43">
        <f>'BAR BB| Open rates'!Y6*0.8</f>
        <v>18240</v>
      </c>
      <c r="Z6" s="43">
        <f>'BAR BB| Open rates'!Z6*0.8</f>
        <v>16640</v>
      </c>
      <c r="AA6" s="43">
        <f>'BAR BB| Open rates'!AA6*0.8</f>
        <v>18240</v>
      </c>
      <c r="AB6" s="43">
        <f>'BAR BB| Open rates'!AB6*0.8</f>
        <v>16640</v>
      </c>
      <c r="AC6" s="43">
        <f>'BAR BB| Open rates'!AC6*0.8</f>
        <v>18240</v>
      </c>
      <c r="AD6" s="43">
        <f>'BAR BB| Open rates'!AD6*0.8</f>
        <v>13280</v>
      </c>
      <c r="AE6" s="43">
        <f>'BAR BB| Open rates'!AE6*0.8</f>
        <v>15040</v>
      </c>
      <c r="AF6" s="43">
        <f>'BAR BB| Open rates'!AF6*0.8</f>
        <v>13280</v>
      </c>
      <c r="AG6" s="43">
        <f>'BAR BB| Open rates'!AG6*0.8</f>
        <v>15040</v>
      </c>
      <c r="AH6" s="43">
        <f>'BAR BB| Open rates'!AH6*0.8</f>
        <v>15040</v>
      </c>
      <c r="AI6" s="43">
        <f>'BAR BB| Open rates'!AI6*0.8</f>
        <v>13280</v>
      </c>
      <c r="AJ6" s="43">
        <f>'BAR BB| Open rates'!AJ6*0.8</f>
        <v>15040</v>
      </c>
      <c r="AK6" s="43">
        <f>'BAR BB| Open rates'!AK6*0.8</f>
        <v>13280</v>
      </c>
      <c r="AL6" s="43">
        <f>'BAR BB| Open rates'!AL6*0.8</f>
        <v>15040</v>
      </c>
      <c r="AM6" s="43">
        <f>'BAR BB| Open rates'!AM6*0.8</f>
        <v>13280</v>
      </c>
      <c r="AN6" s="43">
        <f>'BAR BB| Open rates'!AN6*0.8</f>
        <v>15040</v>
      </c>
      <c r="AO6" s="43">
        <f>'BAR BB| Open rates'!AO6*0.8</f>
        <v>13280</v>
      </c>
      <c r="AP6" s="43">
        <f>'BAR BB| Open rates'!AP6*0.8</f>
        <v>11920</v>
      </c>
      <c r="AQ6" s="43">
        <f>'BAR BB| Open rates'!AQ6*0.8</f>
        <v>10320</v>
      </c>
      <c r="AR6" s="43">
        <f>'BAR BB| Open rates'!AR6*0.8</f>
        <v>11920</v>
      </c>
      <c r="AS6" s="43">
        <f>'BAR BB| Open rates'!AS6*0.8</f>
        <v>10320</v>
      </c>
      <c r="AT6" s="43">
        <f>'BAR BB| Open rates'!AT6*0.8</f>
        <v>11920</v>
      </c>
      <c r="AU6" s="43">
        <f>'BAR BB| Open rates'!AU6*0.8</f>
        <v>10320</v>
      </c>
      <c r="AV6" s="43">
        <f>'BAR BB| Open rates'!AV6*0.8</f>
        <v>11920</v>
      </c>
      <c r="AW6" s="43">
        <f>'BAR BB| Open rates'!AW6*0.8</f>
        <v>10320</v>
      </c>
      <c r="AX6" s="43">
        <f>'BAR BB| Open rates'!AX6*0.8</f>
        <v>11920</v>
      </c>
      <c r="AY6" s="43">
        <f>'BAR BB| Open rates'!AY6*0.8</f>
        <v>13280</v>
      </c>
      <c r="AZ6" s="43">
        <f>'BAR BB| Open rates'!AZ6*0.8</f>
        <v>15040</v>
      </c>
      <c r="BA6" s="43">
        <f>'BAR BB| Open rates'!BA6*0.8</f>
        <v>9520</v>
      </c>
      <c r="BB6" s="43">
        <f>'BAR BB| Open rates'!BB6*0.8</f>
        <v>9520</v>
      </c>
      <c r="BC6" s="43">
        <f>'BAR BB| Open rates'!BC6*0.8</f>
        <v>10320</v>
      </c>
      <c r="BD6" s="43">
        <f>'BAR BB| Open rates'!BD6*0.8</f>
        <v>9520</v>
      </c>
      <c r="BE6" s="43">
        <f>'BAR BB| Open rates'!BE6*0.8</f>
        <v>10320</v>
      </c>
      <c r="BF6" s="43">
        <f>'BAR BB| Open rates'!BF6*0.8</f>
        <v>9520</v>
      </c>
      <c r="BG6" s="43">
        <f>'BAR BB| Open rates'!BG6*0.8</f>
        <v>10320</v>
      </c>
      <c r="BH6" s="43">
        <f>'BAR BB| Open rates'!BH6*0.8</f>
        <v>9520</v>
      </c>
      <c r="BI6" s="43">
        <f>'BAR BB| Open rates'!BI6*0.8</f>
        <v>9520</v>
      </c>
      <c r="BJ6" s="43">
        <f>'BAR BB| Open rates'!BJ6*0.8</f>
        <v>10320</v>
      </c>
      <c r="BK6" s="43">
        <f>'BAR BB| Open rates'!BK6*0.8</f>
        <v>9520</v>
      </c>
      <c r="BL6" s="43">
        <f>'BAR BB| Open rates'!BL6*0.8</f>
        <v>10320</v>
      </c>
      <c r="BM6" s="43">
        <f>'BAR BB| Open rates'!BM6*0.8</f>
        <v>9520</v>
      </c>
      <c r="BN6" s="43">
        <f>'BAR BB| Open rates'!BN6*0.8</f>
        <v>10320</v>
      </c>
      <c r="BO6" s="43">
        <f>'BAR BB| Open rates'!BO6*0.8</f>
        <v>13280</v>
      </c>
      <c r="BP6" s="43">
        <f>'BAR BB| Open rates'!BP6*0.8</f>
        <v>15040</v>
      </c>
    </row>
    <row r="7" spans="1:68" s="36" customFormat="1" ht="12" customHeight="1" x14ac:dyDescent="0.2">
      <c r="A7" s="183">
        <v>2</v>
      </c>
      <c r="B7" s="43">
        <f>'BAR BB| Open rates'!B7*0.8</f>
        <v>13520</v>
      </c>
      <c r="C7" s="43">
        <f>'BAR BB| Open rates'!C7*0.8</f>
        <v>12720</v>
      </c>
      <c r="D7" s="43">
        <f>'BAR BB| Open rates'!D7*0.8</f>
        <v>13520</v>
      </c>
      <c r="E7" s="43">
        <f>'BAR BB| Open rates'!E7*0.8</f>
        <v>12720</v>
      </c>
      <c r="F7" s="43">
        <f>'BAR BB| Open rates'!F7*0.8</f>
        <v>15680</v>
      </c>
      <c r="G7" s="43">
        <f>'BAR BB| Open rates'!G7*0.8</f>
        <v>13520</v>
      </c>
      <c r="H7" s="43">
        <f>'BAR BB| Open rates'!H7*0.8</f>
        <v>13520</v>
      </c>
      <c r="I7" s="43">
        <f>'BAR BB| Open rates'!I7*0.8</f>
        <v>19040</v>
      </c>
      <c r="J7" s="43">
        <f>'BAR BB| Open rates'!J7*0.8</f>
        <v>34320</v>
      </c>
      <c r="K7" s="43">
        <f>'BAR BB| Open rates'!K7*0.8</f>
        <v>15680</v>
      </c>
      <c r="L7" s="43">
        <f>'BAR BB| Open rates'!L7*0.8</f>
        <v>17440</v>
      </c>
      <c r="M7" s="43">
        <f>'BAR BB| Open rates'!M7*0.8</f>
        <v>15680</v>
      </c>
      <c r="N7" s="43">
        <f>'BAR BB| Open rates'!N7*0.8</f>
        <v>19040</v>
      </c>
      <c r="O7" s="43">
        <f>'BAR BB| Open rates'!O7*0.8</f>
        <v>20640</v>
      </c>
      <c r="P7" s="43">
        <f>'BAR BB| Open rates'!P7*0.8</f>
        <v>19040</v>
      </c>
      <c r="Q7" s="43">
        <f>'BAR BB| Open rates'!Q7*0.8</f>
        <v>20640</v>
      </c>
      <c r="R7" s="43">
        <f>'BAR BB| Open rates'!R7*0.8</f>
        <v>19040</v>
      </c>
      <c r="S7" s="43">
        <f>'BAR BB| Open rates'!S7*0.8</f>
        <v>20640</v>
      </c>
      <c r="T7" s="43">
        <f>'BAR BB| Open rates'!T7*0.8</f>
        <v>19040</v>
      </c>
      <c r="U7" s="43">
        <f>'BAR BB| Open rates'!U7*0.8</f>
        <v>20640</v>
      </c>
      <c r="V7" s="43">
        <f>'BAR BB| Open rates'!V7*0.8</f>
        <v>19040</v>
      </c>
      <c r="W7" s="43">
        <f>'BAR BB| Open rates'!W7*0.8</f>
        <v>20640</v>
      </c>
      <c r="X7" s="43">
        <f>'BAR BB| Open rates'!X7*0.8</f>
        <v>19040</v>
      </c>
      <c r="Y7" s="43">
        <f>'BAR BB| Open rates'!Y7*0.8</f>
        <v>20640</v>
      </c>
      <c r="Z7" s="43">
        <f>'BAR BB| Open rates'!Z7*0.8</f>
        <v>19040</v>
      </c>
      <c r="AA7" s="43">
        <f>'BAR BB| Open rates'!AA7*0.8</f>
        <v>20640</v>
      </c>
      <c r="AB7" s="43">
        <f>'BAR BB| Open rates'!AB7*0.8</f>
        <v>19040</v>
      </c>
      <c r="AC7" s="43">
        <f>'BAR BB| Open rates'!AC7*0.8</f>
        <v>20640</v>
      </c>
      <c r="AD7" s="43">
        <f>'BAR BB| Open rates'!AD7*0.8</f>
        <v>15680</v>
      </c>
      <c r="AE7" s="43">
        <f>'BAR BB| Open rates'!AE7*0.8</f>
        <v>17440</v>
      </c>
      <c r="AF7" s="43">
        <f>'BAR BB| Open rates'!AF7*0.8</f>
        <v>15680</v>
      </c>
      <c r="AG7" s="43">
        <f>'BAR BB| Open rates'!AG7*0.8</f>
        <v>17440</v>
      </c>
      <c r="AH7" s="43">
        <f>'BAR BB| Open rates'!AH7*0.8</f>
        <v>17440</v>
      </c>
      <c r="AI7" s="43">
        <f>'BAR BB| Open rates'!AI7*0.8</f>
        <v>15680</v>
      </c>
      <c r="AJ7" s="43">
        <f>'BAR BB| Open rates'!AJ7*0.8</f>
        <v>17440</v>
      </c>
      <c r="AK7" s="43">
        <f>'BAR BB| Open rates'!AK7*0.8</f>
        <v>15680</v>
      </c>
      <c r="AL7" s="43">
        <f>'BAR BB| Open rates'!AL7*0.8</f>
        <v>17440</v>
      </c>
      <c r="AM7" s="43">
        <f>'BAR BB| Open rates'!AM7*0.8</f>
        <v>15680</v>
      </c>
      <c r="AN7" s="43">
        <f>'BAR BB| Open rates'!AN7*0.8</f>
        <v>17440</v>
      </c>
      <c r="AO7" s="43">
        <f>'BAR BB| Open rates'!AO7*0.8</f>
        <v>15680</v>
      </c>
      <c r="AP7" s="43">
        <f>'BAR BB| Open rates'!AP7*0.8</f>
        <v>14320</v>
      </c>
      <c r="AQ7" s="43">
        <f>'BAR BB| Open rates'!AQ7*0.8</f>
        <v>12720</v>
      </c>
      <c r="AR7" s="43">
        <f>'BAR BB| Open rates'!AR7*0.8</f>
        <v>14320</v>
      </c>
      <c r="AS7" s="43">
        <f>'BAR BB| Open rates'!AS7*0.8</f>
        <v>12720</v>
      </c>
      <c r="AT7" s="43">
        <f>'BAR BB| Open rates'!AT7*0.8</f>
        <v>14320</v>
      </c>
      <c r="AU7" s="43">
        <f>'BAR BB| Open rates'!AU7*0.8</f>
        <v>12720</v>
      </c>
      <c r="AV7" s="43">
        <f>'BAR BB| Open rates'!AV7*0.8</f>
        <v>14320</v>
      </c>
      <c r="AW7" s="43">
        <f>'BAR BB| Open rates'!AW7*0.8</f>
        <v>12720</v>
      </c>
      <c r="AX7" s="43">
        <f>'BAR BB| Open rates'!AX7*0.8</f>
        <v>14320</v>
      </c>
      <c r="AY7" s="43">
        <f>'BAR BB| Open rates'!AY7*0.8</f>
        <v>15680</v>
      </c>
      <c r="AZ7" s="43">
        <f>'BAR BB| Open rates'!AZ7*0.8</f>
        <v>17440</v>
      </c>
      <c r="BA7" s="43">
        <f>'BAR BB| Open rates'!BA7*0.8</f>
        <v>11920</v>
      </c>
      <c r="BB7" s="43">
        <f>'BAR BB| Open rates'!BB7*0.8</f>
        <v>11920</v>
      </c>
      <c r="BC7" s="43">
        <f>'BAR BB| Open rates'!BC7*0.8</f>
        <v>12720</v>
      </c>
      <c r="BD7" s="43">
        <f>'BAR BB| Open rates'!BD7*0.8</f>
        <v>11920</v>
      </c>
      <c r="BE7" s="43">
        <f>'BAR BB| Open rates'!BE7*0.8</f>
        <v>12720</v>
      </c>
      <c r="BF7" s="43">
        <f>'BAR BB| Open rates'!BF7*0.8</f>
        <v>11920</v>
      </c>
      <c r="BG7" s="43">
        <f>'BAR BB| Open rates'!BG7*0.8</f>
        <v>12720</v>
      </c>
      <c r="BH7" s="43">
        <f>'BAR BB| Open rates'!BH7*0.8</f>
        <v>11920</v>
      </c>
      <c r="BI7" s="43">
        <f>'BAR BB| Open rates'!BI7*0.8</f>
        <v>11920</v>
      </c>
      <c r="BJ7" s="43">
        <f>'BAR BB| Open rates'!BJ7*0.8</f>
        <v>12720</v>
      </c>
      <c r="BK7" s="43">
        <f>'BAR BB| Open rates'!BK7*0.8</f>
        <v>11920</v>
      </c>
      <c r="BL7" s="43">
        <f>'BAR BB| Open rates'!BL7*0.8</f>
        <v>12720</v>
      </c>
      <c r="BM7" s="43">
        <f>'BAR BB| Open rates'!BM7*0.8</f>
        <v>11920</v>
      </c>
      <c r="BN7" s="43">
        <f>'BAR BB| Open rates'!BN7*0.8</f>
        <v>12720</v>
      </c>
      <c r="BO7" s="43">
        <f>'BAR BB| Open rates'!BO7*0.8</f>
        <v>15680</v>
      </c>
      <c r="BP7" s="43">
        <f>'BAR BB| Open rates'!BP7*0.8</f>
        <v>17440</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rates'!B9*0.8</f>
        <v>12720</v>
      </c>
      <c r="C9" s="43">
        <f>'BAR BB| Open rates'!C9*0.8</f>
        <v>11920</v>
      </c>
      <c r="D9" s="43">
        <f>'BAR BB| Open rates'!D9*0.8</f>
        <v>12720</v>
      </c>
      <c r="E9" s="43">
        <f>'BAR BB| Open rates'!E9*0.8</f>
        <v>11920</v>
      </c>
      <c r="F9" s="43">
        <f>'BAR BB| Open rates'!F9*0.8</f>
        <v>14880</v>
      </c>
      <c r="G9" s="43">
        <f>'BAR BB| Open rates'!G9*0.8</f>
        <v>12720</v>
      </c>
      <c r="H9" s="43">
        <f>'BAR BB| Open rates'!H9*0.8</f>
        <v>13520</v>
      </c>
      <c r="I9" s="43">
        <f>'BAR BB| Open rates'!I9*0.8</f>
        <v>19040</v>
      </c>
      <c r="J9" s="43">
        <f>'BAR BB| Open rates'!J9*0.8</f>
        <v>34320</v>
      </c>
      <c r="K9" s="43">
        <f>'BAR BB| Open rates'!K9*0.8</f>
        <v>15680</v>
      </c>
      <c r="L9" s="43">
        <f>'BAR BB| Open rates'!L9*0.8</f>
        <v>17440</v>
      </c>
      <c r="M9" s="43">
        <f>'BAR BB| Open rates'!M9*0.8</f>
        <v>15680</v>
      </c>
      <c r="N9" s="43">
        <f>'BAR BB| Open rates'!N9*0.8</f>
        <v>19040</v>
      </c>
      <c r="O9" s="43">
        <f>'BAR BB| Open rates'!O9*0.8</f>
        <v>20640</v>
      </c>
      <c r="P9" s="43">
        <f>'BAR BB| Open rates'!P9*0.8</f>
        <v>19040</v>
      </c>
      <c r="Q9" s="43">
        <f>'BAR BB| Open rates'!Q9*0.8</f>
        <v>20640</v>
      </c>
      <c r="R9" s="43">
        <f>'BAR BB| Open rates'!R9*0.8</f>
        <v>19040</v>
      </c>
      <c r="S9" s="43">
        <f>'BAR BB| Open rates'!S9*0.8</f>
        <v>20640</v>
      </c>
      <c r="T9" s="43">
        <f>'BAR BB| Open rates'!T9*0.8</f>
        <v>19040</v>
      </c>
      <c r="U9" s="43">
        <f>'BAR BB| Open rates'!U9*0.8</f>
        <v>20640</v>
      </c>
      <c r="V9" s="43">
        <f>'BAR BB| Open rates'!V9*0.8</f>
        <v>19040</v>
      </c>
      <c r="W9" s="43">
        <f>'BAR BB| Open rates'!W9*0.8</f>
        <v>20640</v>
      </c>
      <c r="X9" s="43">
        <f>'BAR BB| Open rates'!X9*0.8</f>
        <v>19040</v>
      </c>
      <c r="Y9" s="43">
        <f>'BAR BB| Open rates'!Y9*0.8</f>
        <v>20640</v>
      </c>
      <c r="Z9" s="43">
        <f>'BAR BB| Open rates'!Z9*0.8</f>
        <v>19040</v>
      </c>
      <c r="AA9" s="43">
        <f>'BAR BB| Open rates'!AA9*0.8</f>
        <v>20640</v>
      </c>
      <c r="AB9" s="43">
        <f>'BAR BB| Open rates'!AB9*0.8</f>
        <v>19040</v>
      </c>
      <c r="AC9" s="43">
        <f>'BAR BB| Open rates'!AC9*0.8</f>
        <v>20640</v>
      </c>
      <c r="AD9" s="43">
        <f>'BAR BB| Open rates'!AD9*0.8</f>
        <v>15680</v>
      </c>
      <c r="AE9" s="43">
        <f>'BAR BB| Open rates'!AE9*0.8</f>
        <v>17440</v>
      </c>
      <c r="AF9" s="43">
        <f>'BAR BB| Open rates'!AF9*0.8</f>
        <v>15680</v>
      </c>
      <c r="AG9" s="43">
        <f>'BAR BB| Open rates'!AG9*0.8</f>
        <v>17440</v>
      </c>
      <c r="AH9" s="43">
        <f>'BAR BB| Open rates'!AH9*0.8</f>
        <v>17440</v>
      </c>
      <c r="AI9" s="43">
        <f>'BAR BB| Open rates'!AI9*0.8</f>
        <v>15680</v>
      </c>
      <c r="AJ9" s="43">
        <f>'BAR BB| Open rates'!AJ9*0.8</f>
        <v>17440</v>
      </c>
      <c r="AK9" s="43">
        <f>'BAR BB| Open rates'!AK9*0.8</f>
        <v>15680</v>
      </c>
      <c r="AL9" s="43">
        <f>'BAR BB| Open rates'!AL9*0.8</f>
        <v>17440</v>
      </c>
      <c r="AM9" s="43">
        <f>'BAR BB| Open rates'!AM9*0.8</f>
        <v>15680</v>
      </c>
      <c r="AN9" s="43">
        <f>'BAR BB| Open rates'!AN9*0.8</f>
        <v>17440</v>
      </c>
      <c r="AO9" s="43">
        <f>'BAR BB| Open rates'!AO9*0.8</f>
        <v>15680</v>
      </c>
      <c r="AP9" s="43">
        <f>'BAR BB| Open rates'!AP9*0.8</f>
        <v>14320</v>
      </c>
      <c r="AQ9" s="43">
        <f>'BAR BB| Open rates'!AQ9*0.8</f>
        <v>12720</v>
      </c>
      <c r="AR9" s="43">
        <f>'BAR BB| Open rates'!AR9*0.8</f>
        <v>14320</v>
      </c>
      <c r="AS9" s="43">
        <f>'BAR BB| Open rates'!AS9*0.8</f>
        <v>12720</v>
      </c>
      <c r="AT9" s="43">
        <f>'BAR BB| Open rates'!AT9*0.8</f>
        <v>14320</v>
      </c>
      <c r="AU9" s="43">
        <f>'BAR BB| Open rates'!AU9*0.8</f>
        <v>12720</v>
      </c>
      <c r="AV9" s="43">
        <f>'BAR BB| Open rates'!AV9*0.8</f>
        <v>14320</v>
      </c>
      <c r="AW9" s="43">
        <f>'BAR BB| Open rates'!AW9*0.8</f>
        <v>12720</v>
      </c>
      <c r="AX9" s="43">
        <f>'BAR BB| Open rates'!AX9*0.8</f>
        <v>14320</v>
      </c>
      <c r="AY9" s="43">
        <f>'BAR BB| Open rates'!AY9*0.8</f>
        <v>15680</v>
      </c>
      <c r="AZ9" s="43">
        <f>'BAR BB| Open rates'!AZ9*0.8</f>
        <v>17440</v>
      </c>
      <c r="BA9" s="43">
        <f>'BAR BB| Open rates'!BA9*0.8</f>
        <v>11920</v>
      </c>
      <c r="BB9" s="43">
        <f>'BAR BB| Open rates'!BB9*0.8</f>
        <v>11120</v>
      </c>
      <c r="BC9" s="43">
        <f>'BAR BB| Open rates'!BC9*0.8</f>
        <v>11920</v>
      </c>
      <c r="BD9" s="43">
        <f>'BAR BB| Open rates'!BD9*0.8</f>
        <v>11120</v>
      </c>
      <c r="BE9" s="43">
        <f>'BAR BB| Open rates'!BE9*0.8</f>
        <v>11920</v>
      </c>
      <c r="BF9" s="43">
        <f>'BAR BB| Open rates'!BF9*0.8</f>
        <v>11120</v>
      </c>
      <c r="BG9" s="43">
        <f>'BAR BB| Open rates'!BG9*0.8</f>
        <v>11920</v>
      </c>
      <c r="BH9" s="43">
        <f>'BAR BB| Open rates'!BH9*0.8</f>
        <v>11120</v>
      </c>
      <c r="BI9" s="43">
        <f>'BAR BB| Open rates'!BI9*0.8</f>
        <v>11120</v>
      </c>
      <c r="BJ9" s="43">
        <f>'BAR BB| Open rates'!BJ9*0.8</f>
        <v>11920</v>
      </c>
      <c r="BK9" s="43">
        <f>'BAR BB| Open rates'!BK9*0.8</f>
        <v>11120</v>
      </c>
      <c r="BL9" s="43">
        <f>'BAR BB| Open rates'!BL9*0.8</f>
        <v>11920</v>
      </c>
      <c r="BM9" s="43">
        <f>'BAR BB| Open rates'!BM9*0.8</f>
        <v>11120</v>
      </c>
      <c r="BN9" s="43">
        <f>'BAR BB| Open rates'!BN9*0.8</f>
        <v>11920</v>
      </c>
      <c r="BO9" s="43">
        <f>'BAR BB| Open rates'!BO9*0.8</f>
        <v>14880</v>
      </c>
      <c r="BP9" s="43">
        <f>'BAR BB| Open rates'!BP9*0.8</f>
        <v>16640</v>
      </c>
    </row>
    <row r="10" spans="1:68" s="36" customFormat="1" ht="12" customHeight="1" x14ac:dyDescent="0.2">
      <c r="A10" s="237">
        <v>2</v>
      </c>
      <c r="B10" s="43">
        <f>'BAR BB| Open rates'!B10*0.8</f>
        <v>15120</v>
      </c>
      <c r="C10" s="43">
        <f>'BAR BB| Open rates'!C10*0.8</f>
        <v>14320</v>
      </c>
      <c r="D10" s="43">
        <f>'BAR BB| Open rates'!D10*0.8</f>
        <v>15120</v>
      </c>
      <c r="E10" s="43">
        <f>'BAR BB| Open rates'!E10*0.8</f>
        <v>14320</v>
      </c>
      <c r="F10" s="43">
        <f>'BAR BB| Open rates'!F10*0.8</f>
        <v>17280</v>
      </c>
      <c r="G10" s="43">
        <f>'BAR BB| Open rates'!G10*0.8</f>
        <v>15120</v>
      </c>
      <c r="H10" s="43">
        <f>'BAR BB| Open rates'!H10*0.8</f>
        <v>15920</v>
      </c>
      <c r="I10" s="43">
        <f>'BAR BB| Open rates'!I10*0.8</f>
        <v>21440</v>
      </c>
      <c r="J10" s="43">
        <f>'BAR BB| Open rates'!J10*0.8</f>
        <v>36720</v>
      </c>
      <c r="K10" s="43">
        <f>'BAR BB| Open rates'!K10*0.8</f>
        <v>18080</v>
      </c>
      <c r="L10" s="43">
        <f>'BAR BB| Open rates'!L10*0.8</f>
        <v>19840</v>
      </c>
      <c r="M10" s="43">
        <f>'BAR BB| Open rates'!M10*0.8</f>
        <v>18080</v>
      </c>
      <c r="N10" s="43">
        <f>'BAR BB| Open rates'!N10*0.8</f>
        <v>21440</v>
      </c>
      <c r="O10" s="43">
        <f>'BAR BB| Open rates'!O10*0.8</f>
        <v>23040</v>
      </c>
      <c r="P10" s="43">
        <f>'BAR BB| Open rates'!P10*0.8</f>
        <v>21440</v>
      </c>
      <c r="Q10" s="43">
        <f>'BAR BB| Open rates'!Q10*0.8</f>
        <v>23040</v>
      </c>
      <c r="R10" s="43">
        <f>'BAR BB| Open rates'!R10*0.8</f>
        <v>21440</v>
      </c>
      <c r="S10" s="43">
        <f>'BAR BB| Open rates'!S10*0.8</f>
        <v>23040</v>
      </c>
      <c r="T10" s="43">
        <f>'BAR BB| Open rates'!T10*0.8</f>
        <v>21440</v>
      </c>
      <c r="U10" s="43">
        <f>'BAR BB| Open rates'!U10*0.8</f>
        <v>23040</v>
      </c>
      <c r="V10" s="43">
        <f>'BAR BB| Open rates'!V10*0.8</f>
        <v>21440</v>
      </c>
      <c r="W10" s="43">
        <f>'BAR BB| Open rates'!W10*0.8</f>
        <v>23040</v>
      </c>
      <c r="X10" s="43">
        <f>'BAR BB| Open rates'!X10*0.8</f>
        <v>21440</v>
      </c>
      <c r="Y10" s="43">
        <f>'BAR BB| Open rates'!Y10*0.8</f>
        <v>23040</v>
      </c>
      <c r="Z10" s="43">
        <f>'BAR BB| Open rates'!Z10*0.8</f>
        <v>21440</v>
      </c>
      <c r="AA10" s="43">
        <f>'BAR BB| Open rates'!AA10*0.8</f>
        <v>23040</v>
      </c>
      <c r="AB10" s="43">
        <f>'BAR BB| Open rates'!AB10*0.8</f>
        <v>21440</v>
      </c>
      <c r="AC10" s="43">
        <f>'BAR BB| Open rates'!AC10*0.8</f>
        <v>23040</v>
      </c>
      <c r="AD10" s="43">
        <f>'BAR BB| Open rates'!AD10*0.8</f>
        <v>18080</v>
      </c>
      <c r="AE10" s="43">
        <f>'BAR BB| Open rates'!AE10*0.8</f>
        <v>19840</v>
      </c>
      <c r="AF10" s="43">
        <f>'BAR BB| Open rates'!AF10*0.8</f>
        <v>18080</v>
      </c>
      <c r="AG10" s="43">
        <f>'BAR BB| Open rates'!AG10*0.8</f>
        <v>19840</v>
      </c>
      <c r="AH10" s="43">
        <f>'BAR BB| Open rates'!AH10*0.8</f>
        <v>19840</v>
      </c>
      <c r="AI10" s="43">
        <f>'BAR BB| Open rates'!AI10*0.8</f>
        <v>18080</v>
      </c>
      <c r="AJ10" s="43">
        <f>'BAR BB| Open rates'!AJ10*0.8</f>
        <v>19840</v>
      </c>
      <c r="AK10" s="43">
        <f>'BAR BB| Open rates'!AK10*0.8</f>
        <v>18080</v>
      </c>
      <c r="AL10" s="43">
        <f>'BAR BB| Open rates'!AL10*0.8</f>
        <v>19840</v>
      </c>
      <c r="AM10" s="43">
        <f>'BAR BB| Open rates'!AM10*0.8</f>
        <v>18080</v>
      </c>
      <c r="AN10" s="43">
        <f>'BAR BB| Open rates'!AN10*0.8</f>
        <v>19840</v>
      </c>
      <c r="AO10" s="43">
        <f>'BAR BB| Open rates'!AO10*0.8</f>
        <v>18080</v>
      </c>
      <c r="AP10" s="43">
        <f>'BAR BB| Open rates'!AP10*0.8</f>
        <v>16720</v>
      </c>
      <c r="AQ10" s="43">
        <f>'BAR BB| Open rates'!AQ10*0.8</f>
        <v>15120</v>
      </c>
      <c r="AR10" s="43">
        <f>'BAR BB| Open rates'!AR10*0.8</f>
        <v>16720</v>
      </c>
      <c r="AS10" s="43">
        <f>'BAR BB| Open rates'!AS10*0.8</f>
        <v>15120</v>
      </c>
      <c r="AT10" s="43">
        <f>'BAR BB| Open rates'!AT10*0.8</f>
        <v>16720</v>
      </c>
      <c r="AU10" s="43">
        <f>'BAR BB| Open rates'!AU10*0.8</f>
        <v>15120</v>
      </c>
      <c r="AV10" s="43">
        <f>'BAR BB| Open rates'!AV10*0.8</f>
        <v>16720</v>
      </c>
      <c r="AW10" s="43">
        <f>'BAR BB| Open rates'!AW10*0.8</f>
        <v>15120</v>
      </c>
      <c r="AX10" s="43">
        <f>'BAR BB| Open rates'!AX10*0.8</f>
        <v>16720</v>
      </c>
      <c r="AY10" s="43">
        <f>'BAR BB| Open rates'!AY10*0.8</f>
        <v>18080</v>
      </c>
      <c r="AZ10" s="43">
        <f>'BAR BB| Open rates'!AZ10*0.8</f>
        <v>19840</v>
      </c>
      <c r="BA10" s="43">
        <f>'BAR BB| Open rates'!BA10*0.8</f>
        <v>14320</v>
      </c>
      <c r="BB10" s="43">
        <f>'BAR BB| Open rates'!BB10*0.8</f>
        <v>13520</v>
      </c>
      <c r="BC10" s="43">
        <f>'BAR BB| Open rates'!BC10*0.8</f>
        <v>14320</v>
      </c>
      <c r="BD10" s="43">
        <f>'BAR BB| Open rates'!BD10*0.8</f>
        <v>13520</v>
      </c>
      <c r="BE10" s="43">
        <f>'BAR BB| Open rates'!BE10*0.8</f>
        <v>14320</v>
      </c>
      <c r="BF10" s="43">
        <f>'BAR BB| Open rates'!BF10*0.8</f>
        <v>13520</v>
      </c>
      <c r="BG10" s="43">
        <f>'BAR BB| Open rates'!BG10*0.8</f>
        <v>14320</v>
      </c>
      <c r="BH10" s="43">
        <f>'BAR BB| Open rates'!BH10*0.8</f>
        <v>13520</v>
      </c>
      <c r="BI10" s="43">
        <f>'BAR BB| Open rates'!BI10*0.8</f>
        <v>13520</v>
      </c>
      <c r="BJ10" s="43">
        <f>'BAR BB| Open rates'!BJ10*0.8</f>
        <v>14320</v>
      </c>
      <c r="BK10" s="43">
        <f>'BAR BB| Open rates'!BK10*0.8</f>
        <v>13520</v>
      </c>
      <c r="BL10" s="43">
        <f>'BAR BB| Open rates'!BL10*0.8</f>
        <v>14320</v>
      </c>
      <c r="BM10" s="43">
        <f>'BAR BB| Open rates'!BM10*0.8</f>
        <v>13520</v>
      </c>
      <c r="BN10" s="43">
        <f>'BAR BB| Open rates'!BN10*0.8</f>
        <v>14320</v>
      </c>
      <c r="BO10" s="43">
        <f>'BAR BB| Open rates'!BO10*0.8</f>
        <v>17280</v>
      </c>
      <c r="BP10" s="43">
        <f>'BAR BB| Open rates'!BP10*0.8</f>
        <v>19040</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rates'!B12*0.8</f>
        <v>16640</v>
      </c>
      <c r="C12" s="43">
        <f>'BAR BB| Open rates'!C12*0.8</f>
        <v>15840</v>
      </c>
      <c r="D12" s="43">
        <f>'BAR BB| Open rates'!D12*0.8</f>
        <v>16640</v>
      </c>
      <c r="E12" s="43">
        <f>'BAR BB| Open rates'!E12*0.8</f>
        <v>15840</v>
      </c>
      <c r="F12" s="43">
        <f>'BAR BB| Open rates'!F12*0.8</f>
        <v>18800</v>
      </c>
      <c r="G12" s="43">
        <f>'BAR BB| Open rates'!G12*0.8</f>
        <v>16640</v>
      </c>
      <c r="H12" s="43">
        <f>'BAR BB| Open rates'!H12*0.8</f>
        <v>16640</v>
      </c>
      <c r="I12" s="43">
        <f>'BAR BB| Open rates'!I12*0.8</f>
        <v>22160</v>
      </c>
      <c r="J12" s="43">
        <f>'BAR BB| Open rates'!J12*0.8</f>
        <v>37440</v>
      </c>
      <c r="K12" s="43">
        <f>'BAR BB| Open rates'!K12*0.8</f>
        <v>18800</v>
      </c>
      <c r="L12" s="43">
        <f>'BAR BB| Open rates'!L12*0.8</f>
        <v>20560</v>
      </c>
      <c r="M12" s="43">
        <f>'BAR BB| Open rates'!M12*0.8</f>
        <v>18800</v>
      </c>
      <c r="N12" s="43">
        <f>'BAR BB| Open rates'!N12*0.8</f>
        <v>22160</v>
      </c>
      <c r="O12" s="43">
        <f>'BAR BB| Open rates'!O12*0.8</f>
        <v>23760</v>
      </c>
      <c r="P12" s="43">
        <f>'BAR BB| Open rates'!P12*0.8</f>
        <v>22160</v>
      </c>
      <c r="Q12" s="43">
        <f>'BAR BB| Open rates'!Q12*0.8</f>
        <v>23760</v>
      </c>
      <c r="R12" s="43">
        <f>'BAR BB| Open rates'!R12*0.8</f>
        <v>22160</v>
      </c>
      <c r="S12" s="43">
        <f>'BAR BB| Open rates'!S12*0.8</f>
        <v>23760</v>
      </c>
      <c r="T12" s="43">
        <f>'BAR BB| Open rates'!T12*0.8</f>
        <v>22160</v>
      </c>
      <c r="U12" s="43">
        <f>'BAR BB| Open rates'!U12*0.8</f>
        <v>23760</v>
      </c>
      <c r="V12" s="43">
        <f>'BAR BB| Open rates'!V12*0.8</f>
        <v>22160</v>
      </c>
      <c r="W12" s="43">
        <f>'BAR BB| Open rates'!W12*0.8</f>
        <v>23760</v>
      </c>
      <c r="X12" s="43">
        <f>'BAR BB| Open rates'!X12*0.8</f>
        <v>22160</v>
      </c>
      <c r="Y12" s="43">
        <f>'BAR BB| Open rates'!Y12*0.8</f>
        <v>23760</v>
      </c>
      <c r="Z12" s="43">
        <f>'BAR BB| Open rates'!Z12*0.8</f>
        <v>22160</v>
      </c>
      <c r="AA12" s="43">
        <f>'BAR BB| Open rates'!AA12*0.8</f>
        <v>23760</v>
      </c>
      <c r="AB12" s="43">
        <f>'BAR BB| Open rates'!AB12*0.8</f>
        <v>22160</v>
      </c>
      <c r="AC12" s="43">
        <f>'BAR BB| Open rates'!AC12*0.8</f>
        <v>23760</v>
      </c>
      <c r="AD12" s="43">
        <f>'BAR BB| Open rates'!AD12*0.8</f>
        <v>18800</v>
      </c>
      <c r="AE12" s="43">
        <f>'BAR BB| Open rates'!AE12*0.8</f>
        <v>20560</v>
      </c>
      <c r="AF12" s="43">
        <f>'BAR BB| Open rates'!AF12*0.8</f>
        <v>18800</v>
      </c>
      <c r="AG12" s="43">
        <f>'BAR BB| Open rates'!AG12*0.8</f>
        <v>20560</v>
      </c>
      <c r="AH12" s="43">
        <f>'BAR BB| Open rates'!AH12*0.8</f>
        <v>20560</v>
      </c>
      <c r="AI12" s="43">
        <f>'BAR BB| Open rates'!AI12*0.8</f>
        <v>18800</v>
      </c>
      <c r="AJ12" s="43">
        <f>'BAR BB| Open rates'!AJ12*0.8</f>
        <v>20560</v>
      </c>
      <c r="AK12" s="43">
        <f>'BAR BB| Open rates'!AK12*0.8</f>
        <v>18800</v>
      </c>
      <c r="AL12" s="43">
        <f>'BAR BB| Open rates'!AL12*0.8</f>
        <v>20560</v>
      </c>
      <c r="AM12" s="43">
        <f>'BAR BB| Open rates'!AM12*0.8</f>
        <v>18800</v>
      </c>
      <c r="AN12" s="43">
        <f>'BAR BB| Open rates'!AN12*0.8</f>
        <v>20560</v>
      </c>
      <c r="AO12" s="43">
        <f>'BAR BB| Open rates'!AO12*0.8</f>
        <v>18800</v>
      </c>
      <c r="AP12" s="43">
        <f>'BAR BB| Open rates'!AP12*0.8</f>
        <v>17440</v>
      </c>
      <c r="AQ12" s="43">
        <f>'BAR BB| Open rates'!AQ12*0.8</f>
        <v>15840</v>
      </c>
      <c r="AR12" s="43">
        <f>'BAR BB| Open rates'!AR12*0.8</f>
        <v>17440</v>
      </c>
      <c r="AS12" s="43">
        <f>'BAR BB| Open rates'!AS12*0.8</f>
        <v>15840</v>
      </c>
      <c r="AT12" s="43">
        <f>'BAR BB| Open rates'!AT12*0.8</f>
        <v>17440</v>
      </c>
      <c r="AU12" s="43">
        <f>'BAR BB| Open rates'!AU12*0.8</f>
        <v>15840</v>
      </c>
      <c r="AV12" s="43">
        <f>'BAR BB| Open rates'!AV12*0.8</f>
        <v>17440</v>
      </c>
      <c r="AW12" s="43">
        <f>'BAR BB| Open rates'!AW12*0.8</f>
        <v>15840</v>
      </c>
      <c r="AX12" s="43">
        <f>'BAR BB| Open rates'!AX12*0.8</f>
        <v>17440</v>
      </c>
      <c r="AY12" s="43">
        <f>'BAR BB| Open rates'!AY12*0.8</f>
        <v>18800</v>
      </c>
      <c r="AZ12" s="43">
        <f>'BAR BB| Open rates'!AZ12*0.8</f>
        <v>20560</v>
      </c>
      <c r="BA12" s="43">
        <f>'BAR BB| Open rates'!BA12*0.8</f>
        <v>15040</v>
      </c>
      <c r="BB12" s="43">
        <f>'BAR BB| Open rates'!BB12*0.8</f>
        <v>14240</v>
      </c>
      <c r="BC12" s="43">
        <f>'BAR BB| Open rates'!BC12*0.8</f>
        <v>15040</v>
      </c>
      <c r="BD12" s="43">
        <f>'BAR BB| Open rates'!BD12*0.8</f>
        <v>14240</v>
      </c>
      <c r="BE12" s="43">
        <f>'BAR BB| Open rates'!BE12*0.8</f>
        <v>15040</v>
      </c>
      <c r="BF12" s="43">
        <f>'BAR BB| Open rates'!BF12*0.8</f>
        <v>14240</v>
      </c>
      <c r="BG12" s="43">
        <f>'BAR BB| Open rates'!BG12*0.8</f>
        <v>15040</v>
      </c>
      <c r="BH12" s="43">
        <f>'BAR BB| Open rates'!BH12*0.8</f>
        <v>14240</v>
      </c>
      <c r="BI12" s="43">
        <f>'BAR BB| Open rates'!BI12*0.8</f>
        <v>14240</v>
      </c>
      <c r="BJ12" s="43">
        <f>'BAR BB| Open rates'!BJ12*0.8</f>
        <v>15040</v>
      </c>
      <c r="BK12" s="43">
        <f>'BAR BB| Open rates'!BK12*0.8</f>
        <v>14240</v>
      </c>
      <c r="BL12" s="43">
        <f>'BAR BB| Open rates'!BL12*0.8</f>
        <v>15040</v>
      </c>
      <c r="BM12" s="43">
        <f>'BAR BB| Open rates'!BM12*0.8</f>
        <v>14240</v>
      </c>
      <c r="BN12" s="43">
        <f>'BAR BB| Open rates'!BN12*0.8</f>
        <v>15040</v>
      </c>
      <c r="BO12" s="43">
        <f>'BAR BB| Open rates'!BO12*0.8</f>
        <v>18000</v>
      </c>
      <c r="BP12" s="43">
        <f>'BAR BB| Open rates'!BP12*0.8</f>
        <v>19760</v>
      </c>
    </row>
    <row r="13" spans="1:68" s="36" customFormat="1" ht="12" customHeight="1" x14ac:dyDescent="0.2">
      <c r="A13" s="237">
        <v>2</v>
      </c>
      <c r="B13" s="43">
        <f>'BAR BB| Open rates'!B13*0.8</f>
        <v>19040</v>
      </c>
      <c r="C13" s="43">
        <f>'BAR BB| Open rates'!C13*0.8</f>
        <v>18240</v>
      </c>
      <c r="D13" s="43">
        <f>'BAR BB| Open rates'!D13*0.8</f>
        <v>19040</v>
      </c>
      <c r="E13" s="43">
        <f>'BAR BB| Open rates'!E13*0.8</f>
        <v>18240</v>
      </c>
      <c r="F13" s="43">
        <f>'BAR BB| Open rates'!F13*0.8</f>
        <v>21200</v>
      </c>
      <c r="G13" s="43">
        <f>'BAR BB| Open rates'!G13*0.8</f>
        <v>19040</v>
      </c>
      <c r="H13" s="43">
        <f>'BAR BB| Open rates'!H13*0.8</f>
        <v>19040</v>
      </c>
      <c r="I13" s="43">
        <f>'BAR BB| Open rates'!I13*0.8</f>
        <v>24560</v>
      </c>
      <c r="J13" s="43">
        <f>'BAR BB| Open rates'!J13*0.8</f>
        <v>39840</v>
      </c>
      <c r="K13" s="43">
        <f>'BAR BB| Open rates'!K13*0.8</f>
        <v>21200</v>
      </c>
      <c r="L13" s="43">
        <f>'BAR BB| Open rates'!L13*0.8</f>
        <v>22960</v>
      </c>
      <c r="M13" s="43">
        <f>'BAR BB| Open rates'!M13*0.8</f>
        <v>21200</v>
      </c>
      <c r="N13" s="43">
        <f>'BAR BB| Open rates'!N13*0.8</f>
        <v>24560</v>
      </c>
      <c r="O13" s="43">
        <f>'BAR BB| Open rates'!O13*0.8</f>
        <v>26160</v>
      </c>
      <c r="P13" s="43">
        <f>'BAR BB| Open rates'!P13*0.8</f>
        <v>24560</v>
      </c>
      <c r="Q13" s="43">
        <f>'BAR BB| Open rates'!Q13*0.8</f>
        <v>26160</v>
      </c>
      <c r="R13" s="43">
        <f>'BAR BB| Open rates'!R13*0.8</f>
        <v>24560</v>
      </c>
      <c r="S13" s="43">
        <f>'BAR BB| Open rates'!S13*0.8</f>
        <v>26160</v>
      </c>
      <c r="T13" s="43">
        <f>'BAR BB| Open rates'!T13*0.8</f>
        <v>24560</v>
      </c>
      <c r="U13" s="43">
        <f>'BAR BB| Open rates'!U13*0.8</f>
        <v>26160</v>
      </c>
      <c r="V13" s="43">
        <f>'BAR BB| Open rates'!V13*0.8</f>
        <v>24560</v>
      </c>
      <c r="W13" s="43">
        <f>'BAR BB| Open rates'!W13*0.8</f>
        <v>26160</v>
      </c>
      <c r="X13" s="43">
        <f>'BAR BB| Open rates'!X13*0.8</f>
        <v>24560</v>
      </c>
      <c r="Y13" s="43">
        <f>'BAR BB| Open rates'!Y13*0.8</f>
        <v>26160</v>
      </c>
      <c r="Z13" s="43">
        <f>'BAR BB| Open rates'!Z13*0.8</f>
        <v>24560</v>
      </c>
      <c r="AA13" s="43">
        <f>'BAR BB| Open rates'!AA13*0.8</f>
        <v>26160</v>
      </c>
      <c r="AB13" s="43">
        <f>'BAR BB| Open rates'!AB13*0.8</f>
        <v>24560</v>
      </c>
      <c r="AC13" s="43">
        <f>'BAR BB| Open rates'!AC13*0.8</f>
        <v>26160</v>
      </c>
      <c r="AD13" s="43">
        <f>'BAR BB| Open rates'!AD13*0.8</f>
        <v>21200</v>
      </c>
      <c r="AE13" s="43">
        <f>'BAR BB| Open rates'!AE13*0.8</f>
        <v>22960</v>
      </c>
      <c r="AF13" s="43">
        <f>'BAR BB| Open rates'!AF13*0.8</f>
        <v>21200</v>
      </c>
      <c r="AG13" s="43">
        <f>'BAR BB| Open rates'!AG13*0.8</f>
        <v>22960</v>
      </c>
      <c r="AH13" s="43">
        <f>'BAR BB| Open rates'!AH13*0.8</f>
        <v>22960</v>
      </c>
      <c r="AI13" s="43">
        <f>'BAR BB| Open rates'!AI13*0.8</f>
        <v>21200</v>
      </c>
      <c r="AJ13" s="43">
        <f>'BAR BB| Open rates'!AJ13*0.8</f>
        <v>22960</v>
      </c>
      <c r="AK13" s="43">
        <f>'BAR BB| Open rates'!AK13*0.8</f>
        <v>21200</v>
      </c>
      <c r="AL13" s="43">
        <f>'BAR BB| Open rates'!AL13*0.8</f>
        <v>22960</v>
      </c>
      <c r="AM13" s="43">
        <f>'BAR BB| Open rates'!AM13*0.8</f>
        <v>21200</v>
      </c>
      <c r="AN13" s="43">
        <f>'BAR BB| Open rates'!AN13*0.8</f>
        <v>22960</v>
      </c>
      <c r="AO13" s="43">
        <f>'BAR BB| Open rates'!AO13*0.8</f>
        <v>21200</v>
      </c>
      <c r="AP13" s="43">
        <f>'BAR BB| Open rates'!AP13*0.8</f>
        <v>19840</v>
      </c>
      <c r="AQ13" s="43">
        <f>'BAR BB| Open rates'!AQ13*0.8</f>
        <v>18240</v>
      </c>
      <c r="AR13" s="43">
        <f>'BAR BB| Open rates'!AR13*0.8</f>
        <v>19840</v>
      </c>
      <c r="AS13" s="43">
        <f>'BAR BB| Open rates'!AS13*0.8</f>
        <v>18240</v>
      </c>
      <c r="AT13" s="43">
        <f>'BAR BB| Open rates'!AT13*0.8</f>
        <v>19840</v>
      </c>
      <c r="AU13" s="43">
        <f>'BAR BB| Open rates'!AU13*0.8</f>
        <v>18240</v>
      </c>
      <c r="AV13" s="43">
        <f>'BAR BB| Open rates'!AV13*0.8</f>
        <v>19840</v>
      </c>
      <c r="AW13" s="43">
        <f>'BAR BB| Open rates'!AW13*0.8</f>
        <v>18240</v>
      </c>
      <c r="AX13" s="43">
        <f>'BAR BB| Open rates'!AX13*0.8</f>
        <v>19840</v>
      </c>
      <c r="AY13" s="43">
        <f>'BAR BB| Open rates'!AY13*0.8</f>
        <v>21200</v>
      </c>
      <c r="AZ13" s="43">
        <f>'BAR BB| Open rates'!AZ13*0.8</f>
        <v>22960</v>
      </c>
      <c r="BA13" s="43">
        <f>'BAR BB| Open rates'!BA13*0.8</f>
        <v>17440</v>
      </c>
      <c r="BB13" s="43">
        <f>'BAR BB| Open rates'!BB13*0.8</f>
        <v>16640</v>
      </c>
      <c r="BC13" s="43">
        <f>'BAR BB| Open rates'!BC13*0.8</f>
        <v>17440</v>
      </c>
      <c r="BD13" s="43">
        <f>'BAR BB| Open rates'!BD13*0.8</f>
        <v>16640</v>
      </c>
      <c r="BE13" s="43">
        <f>'BAR BB| Open rates'!BE13*0.8</f>
        <v>17440</v>
      </c>
      <c r="BF13" s="43">
        <f>'BAR BB| Open rates'!BF13*0.8</f>
        <v>16640</v>
      </c>
      <c r="BG13" s="43">
        <f>'BAR BB| Open rates'!BG13*0.8</f>
        <v>17440</v>
      </c>
      <c r="BH13" s="43">
        <f>'BAR BB| Open rates'!BH13*0.8</f>
        <v>16640</v>
      </c>
      <c r="BI13" s="43">
        <f>'BAR BB| Open rates'!BI13*0.8</f>
        <v>16640</v>
      </c>
      <c r="BJ13" s="43">
        <f>'BAR BB| Open rates'!BJ13*0.8</f>
        <v>17440</v>
      </c>
      <c r="BK13" s="43">
        <f>'BAR BB| Open rates'!BK13*0.8</f>
        <v>16640</v>
      </c>
      <c r="BL13" s="43">
        <f>'BAR BB| Open rates'!BL13*0.8</f>
        <v>17440</v>
      </c>
      <c r="BM13" s="43">
        <f>'BAR BB| Open rates'!BM13*0.8</f>
        <v>16640</v>
      </c>
      <c r="BN13" s="43">
        <f>'BAR BB| Open rates'!BN13*0.8</f>
        <v>17440</v>
      </c>
      <c r="BO13" s="43">
        <f>'BAR BB| Open rates'!BO13*0.8</f>
        <v>20400</v>
      </c>
      <c r="BP13" s="43">
        <f>'BAR BB| Open rates'!BP13*0.8</f>
        <v>22160</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rates'!B15*0.8</f>
        <v>21440</v>
      </c>
      <c r="C15" s="43">
        <f>'BAR BB| Open rates'!C15*0.8</f>
        <v>20640</v>
      </c>
      <c r="D15" s="43">
        <f>'BAR BB| Open rates'!D15*0.8</f>
        <v>21440</v>
      </c>
      <c r="E15" s="43">
        <f>'BAR BB| Open rates'!E15*0.8</f>
        <v>20640</v>
      </c>
      <c r="F15" s="43">
        <f>'BAR BB| Open rates'!F15*0.8</f>
        <v>23600</v>
      </c>
      <c r="G15" s="43">
        <f>'BAR BB| Open rates'!G15*0.8</f>
        <v>21440</v>
      </c>
      <c r="H15" s="43">
        <f>'BAR BB| Open rates'!H15*0.8</f>
        <v>25440</v>
      </c>
      <c r="I15" s="43">
        <f>'BAR BB| Open rates'!I15*0.8</f>
        <v>30960</v>
      </c>
      <c r="J15" s="43">
        <f>'BAR BB| Open rates'!J15*0.8</f>
        <v>46240</v>
      </c>
      <c r="K15" s="43">
        <f>'BAR BB| Open rates'!K15*0.8</f>
        <v>27600</v>
      </c>
      <c r="L15" s="43">
        <f>'BAR BB| Open rates'!L15*0.8</f>
        <v>29360</v>
      </c>
      <c r="M15" s="43">
        <f>'BAR BB| Open rates'!M15*0.8</f>
        <v>27600</v>
      </c>
      <c r="N15" s="43">
        <f>'BAR BB| Open rates'!N15*0.8</f>
        <v>30960</v>
      </c>
      <c r="O15" s="43">
        <f>'BAR BB| Open rates'!O15*0.8</f>
        <v>32560</v>
      </c>
      <c r="P15" s="43">
        <f>'BAR BB| Open rates'!P15*0.8</f>
        <v>30960</v>
      </c>
      <c r="Q15" s="43">
        <f>'BAR BB| Open rates'!Q15*0.8</f>
        <v>32560</v>
      </c>
      <c r="R15" s="43">
        <f>'BAR BB| Open rates'!R15*0.8</f>
        <v>30960</v>
      </c>
      <c r="S15" s="43">
        <f>'BAR BB| Open rates'!S15*0.8</f>
        <v>32560</v>
      </c>
      <c r="T15" s="43">
        <f>'BAR BB| Open rates'!T15*0.8</f>
        <v>30960</v>
      </c>
      <c r="U15" s="43">
        <f>'BAR BB| Open rates'!U15*0.8</f>
        <v>32560</v>
      </c>
      <c r="V15" s="43">
        <f>'BAR BB| Open rates'!V15*0.8</f>
        <v>30960</v>
      </c>
      <c r="W15" s="43">
        <f>'BAR BB| Open rates'!W15*0.8</f>
        <v>32560</v>
      </c>
      <c r="X15" s="43">
        <f>'BAR BB| Open rates'!X15*0.8</f>
        <v>30960</v>
      </c>
      <c r="Y15" s="43">
        <f>'BAR BB| Open rates'!Y15*0.8</f>
        <v>32560</v>
      </c>
      <c r="Z15" s="43">
        <f>'BAR BB| Open rates'!Z15*0.8</f>
        <v>30960</v>
      </c>
      <c r="AA15" s="43">
        <f>'BAR BB| Open rates'!AA15*0.8</f>
        <v>32560</v>
      </c>
      <c r="AB15" s="43">
        <f>'BAR BB| Open rates'!AB15*0.8</f>
        <v>30960</v>
      </c>
      <c r="AC15" s="43">
        <f>'BAR BB| Open rates'!AC15*0.8</f>
        <v>32560</v>
      </c>
      <c r="AD15" s="43">
        <f>'BAR BB| Open rates'!AD15*0.8</f>
        <v>27600</v>
      </c>
      <c r="AE15" s="43">
        <f>'BAR BB| Open rates'!AE15*0.8</f>
        <v>29360</v>
      </c>
      <c r="AF15" s="43">
        <f>'BAR BB| Open rates'!AF15*0.8</f>
        <v>27600</v>
      </c>
      <c r="AG15" s="43">
        <f>'BAR BB| Open rates'!AG15*0.8</f>
        <v>29360</v>
      </c>
      <c r="AH15" s="43">
        <f>'BAR BB| Open rates'!AH15*0.8</f>
        <v>29360</v>
      </c>
      <c r="AI15" s="43">
        <f>'BAR BB| Open rates'!AI15*0.8</f>
        <v>27600</v>
      </c>
      <c r="AJ15" s="43">
        <f>'BAR BB| Open rates'!AJ15*0.8</f>
        <v>29360</v>
      </c>
      <c r="AK15" s="43">
        <f>'BAR BB| Open rates'!AK15*0.8</f>
        <v>27600</v>
      </c>
      <c r="AL15" s="43">
        <f>'BAR BB| Open rates'!AL15*0.8</f>
        <v>29360</v>
      </c>
      <c r="AM15" s="43">
        <f>'BAR BB| Open rates'!AM15*0.8</f>
        <v>27600</v>
      </c>
      <c r="AN15" s="43">
        <f>'BAR BB| Open rates'!AN15*0.8</f>
        <v>29360</v>
      </c>
      <c r="AO15" s="43">
        <f>'BAR BB| Open rates'!AO15*0.8</f>
        <v>27600</v>
      </c>
      <c r="AP15" s="43">
        <f>'BAR BB| Open rates'!AP15*0.8</f>
        <v>25440</v>
      </c>
      <c r="AQ15" s="43">
        <f>'BAR BB| Open rates'!AQ15*0.8</f>
        <v>23840</v>
      </c>
      <c r="AR15" s="43">
        <f>'BAR BB| Open rates'!AR15*0.8</f>
        <v>25440</v>
      </c>
      <c r="AS15" s="43">
        <f>'BAR BB| Open rates'!AS15*0.8</f>
        <v>23840</v>
      </c>
      <c r="AT15" s="43">
        <f>'BAR BB| Open rates'!AT15*0.8</f>
        <v>25440</v>
      </c>
      <c r="AU15" s="43">
        <f>'BAR BB| Open rates'!AU15*0.8</f>
        <v>23840</v>
      </c>
      <c r="AV15" s="43">
        <f>'BAR BB| Open rates'!AV15*0.8</f>
        <v>25440</v>
      </c>
      <c r="AW15" s="43">
        <f>'BAR BB| Open rates'!AW15*0.8</f>
        <v>23840</v>
      </c>
      <c r="AX15" s="43">
        <f>'BAR BB| Open rates'!AX15*0.8</f>
        <v>25440</v>
      </c>
      <c r="AY15" s="43">
        <f>'BAR BB| Open rates'!AY15*0.8</f>
        <v>26800</v>
      </c>
      <c r="AZ15" s="43">
        <f>'BAR BB| Open rates'!AZ15*0.8</f>
        <v>28560</v>
      </c>
      <c r="BA15" s="43">
        <f>'BAR BB| Open rates'!BA15*0.8</f>
        <v>23040</v>
      </c>
      <c r="BB15" s="43">
        <f>'BAR BB| Open rates'!BB15*0.8</f>
        <v>21440</v>
      </c>
      <c r="BC15" s="43">
        <f>'BAR BB| Open rates'!BC15*0.8</f>
        <v>22240</v>
      </c>
      <c r="BD15" s="43">
        <f>'BAR BB| Open rates'!BD15*0.8</f>
        <v>21440</v>
      </c>
      <c r="BE15" s="43">
        <f>'BAR BB| Open rates'!BE15*0.8</f>
        <v>22240</v>
      </c>
      <c r="BF15" s="43">
        <f>'BAR BB| Open rates'!BF15*0.8</f>
        <v>21440</v>
      </c>
      <c r="BG15" s="43">
        <f>'BAR BB| Open rates'!BG15*0.8</f>
        <v>22240</v>
      </c>
      <c r="BH15" s="43">
        <f>'BAR BB| Open rates'!BH15*0.8</f>
        <v>21440</v>
      </c>
      <c r="BI15" s="43">
        <f>'BAR BB| Open rates'!BI15*0.8</f>
        <v>21440</v>
      </c>
      <c r="BJ15" s="43">
        <f>'BAR BB| Open rates'!BJ15*0.8</f>
        <v>22240</v>
      </c>
      <c r="BK15" s="43">
        <f>'BAR BB| Open rates'!BK15*0.8</f>
        <v>21440</v>
      </c>
      <c r="BL15" s="43">
        <f>'BAR BB| Open rates'!BL15*0.8</f>
        <v>22240</v>
      </c>
      <c r="BM15" s="43">
        <f>'BAR BB| Open rates'!BM15*0.8</f>
        <v>21440</v>
      </c>
      <c r="BN15" s="43">
        <f>'BAR BB| Open rates'!BN15*0.8</f>
        <v>22240</v>
      </c>
      <c r="BO15" s="43">
        <f>'BAR BB| Open rates'!BO15*0.8</f>
        <v>25200</v>
      </c>
      <c r="BP15" s="43">
        <f>'BAR BB| Open rates'!BP15*0.8</f>
        <v>26960</v>
      </c>
    </row>
    <row r="16" spans="1:68" s="36" customFormat="1" ht="12" customHeight="1" x14ac:dyDescent="0.2">
      <c r="A16" s="237">
        <v>2</v>
      </c>
      <c r="B16" s="43">
        <f>'BAR BB| Open rates'!B16*0.8</f>
        <v>23840</v>
      </c>
      <c r="C16" s="43">
        <f>'BAR BB| Open rates'!C16*0.8</f>
        <v>23040</v>
      </c>
      <c r="D16" s="43">
        <f>'BAR BB| Open rates'!D16*0.8</f>
        <v>23840</v>
      </c>
      <c r="E16" s="43">
        <f>'BAR BB| Open rates'!E16*0.8</f>
        <v>23040</v>
      </c>
      <c r="F16" s="43">
        <f>'BAR BB| Open rates'!F16*0.8</f>
        <v>26000</v>
      </c>
      <c r="G16" s="43">
        <f>'BAR BB| Open rates'!G16*0.8</f>
        <v>23840</v>
      </c>
      <c r="H16" s="43">
        <f>'BAR BB| Open rates'!H16*0.8</f>
        <v>27840</v>
      </c>
      <c r="I16" s="43">
        <f>'BAR BB| Open rates'!I16*0.8</f>
        <v>33360</v>
      </c>
      <c r="J16" s="43">
        <f>'BAR BB| Open rates'!J16*0.8</f>
        <v>48640</v>
      </c>
      <c r="K16" s="43">
        <f>'BAR BB| Open rates'!K16*0.8</f>
        <v>30000</v>
      </c>
      <c r="L16" s="43">
        <f>'BAR BB| Open rates'!L16*0.8</f>
        <v>31760</v>
      </c>
      <c r="M16" s="43">
        <f>'BAR BB| Open rates'!M16*0.8</f>
        <v>30000</v>
      </c>
      <c r="N16" s="43">
        <f>'BAR BB| Open rates'!N16*0.8</f>
        <v>33360</v>
      </c>
      <c r="O16" s="43">
        <f>'BAR BB| Open rates'!O16*0.8</f>
        <v>34960</v>
      </c>
      <c r="P16" s="43">
        <f>'BAR BB| Open rates'!P16*0.8</f>
        <v>33360</v>
      </c>
      <c r="Q16" s="43">
        <f>'BAR BB| Open rates'!Q16*0.8</f>
        <v>34960</v>
      </c>
      <c r="R16" s="43">
        <f>'BAR BB| Open rates'!R16*0.8</f>
        <v>33360</v>
      </c>
      <c r="S16" s="43">
        <f>'BAR BB| Open rates'!S16*0.8</f>
        <v>34960</v>
      </c>
      <c r="T16" s="43">
        <f>'BAR BB| Open rates'!T16*0.8</f>
        <v>33360</v>
      </c>
      <c r="U16" s="43">
        <f>'BAR BB| Open rates'!U16*0.8</f>
        <v>34960</v>
      </c>
      <c r="V16" s="43">
        <f>'BAR BB| Open rates'!V16*0.8</f>
        <v>33360</v>
      </c>
      <c r="W16" s="43">
        <f>'BAR BB| Open rates'!W16*0.8</f>
        <v>34960</v>
      </c>
      <c r="X16" s="43">
        <f>'BAR BB| Open rates'!X16*0.8</f>
        <v>33360</v>
      </c>
      <c r="Y16" s="43">
        <f>'BAR BB| Open rates'!Y16*0.8</f>
        <v>34960</v>
      </c>
      <c r="Z16" s="43">
        <f>'BAR BB| Open rates'!Z16*0.8</f>
        <v>33360</v>
      </c>
      <c r="AA16" s="43">
        <f>'BAR BB| Open rates'!AA16*0.8</f>
        <v>34960</v>
      </c>
      <c r="AB16" s="43">
        <f>'BAR BB| Open rates'!AB16*0.8</f>
        <v>33360</v>
      </c>
      <c r="AC16" s="43">
        <f>'BAR BB| Open rates'!AC16*0.8</f>
        <v>34960</v>
      </c>
      <c r="AD16" s="43">
        <f>'BAR BB| Open rates'!AD16*0.8</f>
        <v>30000</v>
      </c>
      <c r="AE16" s="43">
        <f>'BAR BB| Open rates'!AE16*0.8</f>
        <v>31760</v>
      </c>
      <c r="AF16" s="43">
        <f>'BAR BB| Open rates'!AF16*0.8</f>
        <v>30000</v>
      </c>
      <c r="AG16" s="43">
        <f>'BAR BB| Open rates'!AG16*0.8</f>
        <v>31760</v>
      </c>
      <c r="AH16" s="43">
        <f>'BAR BB| Open rates'!AH16*0.8</f>
        <v>31760</v>
      </c>
      <c r="AI16" s="43">
        <f>'BAR BB| Open rates'!AI16*0.8</f>
        <v>30000</v>
      </c>
      <c r="AJ16" s="43">
        <f>'BAR BB| Open rates'!AJ16*0.8</f>
        <v>31760</v>
      </c>
      <c r="AK16" s="43">
        <f>'BAR BB| Open rates'!AK16*0.8</f>
        <v>30000</v>
      </c>
      <c r="AL16" s="43">
        <f>'BAR BB| Open rates'!AL16*0.8</f>
        <v>31760</v>
      </c>
      <c r="AM16" s="43">
        <f>'BAR BB| Open rates'!AM16*0.8</f>
        <v>30000</v>
      </c>
      <c r="AN16" s="43">
        <f>'BAR BB| Open rates'!AN16*0.8</f>
        <v>31760</v>
      </c>
      <c r="AO16" s="43">
        <f>'BAR BB| Open rates'!AO16*0.8</f>
        <v>30000</v>
      </c>
      <c r="AP16" s="43">
        <f>'BAR BB| Open rates'!AP16*0.8</f>
        <v>27840</v>
      </c>
      <c r="AQ16" s="43">
        <f>'BAR BB| Open rates'!AQ16*0.8</f>
        <v>26240</v>
      </c>
      <c r="AR16" s="43">
        <f>'BAR BB| Open rates'!AR16*0.8</f>
        <v>27840</v>
      </c>
      <c r="AS16" s="43">
        <f>'BAR BB| Open rates'!AS16*0.8</f>
        <v>26240</v>
      </c>
      <c r="AT16" s="43">
        <f>'BAR BB| Open rates'!AT16*0.8</f>
        <v>27840</v>
      </c>
      <c r="AU16" s="43">
        <f>'BAR BB| Open rates'!AU16*0.8</f>
        <v>26240</v>
      </c>
      <c r="AV16" s="43">
        <f>'BAR BB| Open rates'!AV16*0.8</f>
        <v>27840</v>
      </c>
      <c r="AW16" s="43">
        <f>'BAR BB| Open rates'!AW16*0.8</f>
        <v>26240</v>
      </c>
      <c r="AX16" s="43">
        <f>'BAR BB| Open rates'!AX16*0.8</f>
        <v>27840</v>
      </c>
      <c r="AY16" s="43">
        <f>'BAR BB| Open rates'!AY16*0.8</f>
        <v>29200</v>
      </c>
      <c r="AZ16" s="43">
        <f>'BAR BB| Open rates'!AZ16*0.8</f>
        <v>30960</v>
      </c>
      <c r="BA16" s="43">
        <f>'BAR BB| Open rates'!BA16*0.8</f>
        <v>25440</v>
      </c>
      <c r="BB16" s="43">
        <f>'BAR BB| Open rates'!BB16*0.8</f>
        <v>23840</v>
      </c>
      <c r="BC16" s="43">
        <f>'BAR BB| Open rates'!BC16*0.8</f>
        <v>24640</v>
      </c>
      <c r="BD16" s="43">
        <f>'BAR BB| Open rates'!BD16*0.8</f>
        <v>23840</v>
      </c>
      <c r="BE16" s="43">
        <f>'BAR BB| Open rates'!BE16*0.8</f>
        <v>24640</v>
      </c>
      <c r="BF16" s="43">
        <f>'BAR BB| Open rates'!BF16*0.8</f>
        <v>23840</v>
      </c>
      <c r="BG16" s="43">
        <f>'BAR BB| Open rates'!BG16*0.8</f>
        <v>24640</v>
      </c>
      <c r="BH16" s="43">
        <f>'BAR BB| Open rates'!BH16*0.8</f>
        <v>23840</v>
      </c>
      <c r="BI16" s="43">
        <f>'BAR BB| Open rates'!BI16*0.8</f>
        <v>23840</v>
      </c>
      <c r="BJ16" s="43">
        <f>'BAR BB| Open rates'!BJ16*0.8</f>
        <v>24640</v>
      </c>
      <c r="BK16" s="43">
        <f>'BAR BB| Open rates'!BK16*0.8</f>
        <v>23840</v>
      </c>
      <c r="BL16" s="43">
        <f>'BAR BB| Open rates'!BL16*0.8</f>
        <v>24640</v>
      </c>
      <c r="BM16" s="43">
        <f>'BAR BB| Open rates'!BM16*0.8</f>
        <v>23840</v>
      </c>
      <c r="BN16" s="43">
        <f>'BAR BB| Open rates'!BN16*0.8</f>
        <v>24640</v>
      </c>
      <c r="BO16" s="43">
        <f>'BAR BB| Open rates'!BO16*0.8</f>
        <v>27600</v>
      </c>
      <c r="BP16" s="43">
        <f>'BAR BB| Open rates'!BP16*0.8</f>
        <v>29360</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rates'!B18*0.8</f>
        <v>22320</v>
      </c>
      <c r="C18" s="43">
        <f>'BAR BB| Open rates'!C18*0.8</f>
        <v>21520</v>
      </c>
      <c r="D18" s="43">
        <f>'BAR BB| Open rates'!D18*0.8</f>
        <v>22320</v>
      </c>
      <c r="E18" s="43">
        <f>'BAR BB| Open rates'!E18*0.8</f>
        <v>21520</v>
      </c>
      <c r="F18" s="43">
        <f>'BAR BB| Open rates'!F18*0.8</f>
        <v>24480</v>
      </c>
      <c r="G18" s="43">
        <f>'BAR BB| Open rates'!G18*0.8</f>
        <v>22320</v>
      </c>
      <c r="H18" s="43">
        <f>'BAR BB| Open rates'!H18*0.8</f>
        <v>26240</v>
      </c>
      <c r="I18" s="43">
        <f>'BAR BB| Open rates'!I18*0.8</f>
        <v>31760</v>
      </c>
      <c r="J18" s="43">
        <f>'BAR BB| Open rates'!J18*0.8</f>
        <v>47040</v>
      </c>
      <c r="K18" s="43">
        <f>'BAR BB| Open rates'!K18*0.8</f>
        <v>28400</v>
      </c>
      <c r="L18" s="43">
        <f>'BAR BB| Open rates'!L18*0.8</f>
        <v>30160</v>
      </c>
      <c r="M18" s="43">
        <f>'BAR BB| Open rates'!M18*0.8</f>
        <v>28400</v>
      </c>
      <c r="N18" s="43">
        <f>'BAR BB| Open rates'!N18*0.8</f>
        <v>31760</v>
      </c>
      <c r="O18" s="43">
        <f>'BAR BB| Open rates'!O18*0.8</f>
        <v>33360</v>
      </c>
      <c r="P18" s="43">
        <f>'BAR BB| Open rates'!P18*0.8</f>
        <v>31760</v>
      </c>
      <c r="Q18" s="43">
        <f>'BAR BB| Open rates'!Q18*0.8</f>
        <v>33360</v>
      </c>
      <c r="R18" s="43">
        <f>'BAR BB| Open rates'!R18*0.8</f>
        <v>31760</v>
      </c>
      <c r="S18" s="43">
        <f>'BAR BB| Open rates'!S18*0.8</f>
        <v>33360</v>
      </c>
      <c r="T18" s="43">
        <f>'BAR BB| Open rates'!T18*0.8</f>
        <v>31760</v>
      </c>
      <c r="U18" s="43">
        <f>'BAR BB| Open rates'!U18*0.8</f>
        <v>33360</v>
      </c>
      <c r="V18" s="43">
        <f>'BAR BB| Open rates'!V18*0.8</f>
        <v>31760</v>
      </c>
      <c r="W18" s="43">
        <f>'BAR BB| Open rates'!W18*0.8</f>
        <v>33360</v>
      </c>
      <c r="X18" s="43">
        <f>'BAR BB| Open rates'!X18*0.8</f>
        <v>31760</v>
      </c>
      <c r="Y18" s="43">
        <f>'BAR BB| Open rates'!Y18*0.8</f>
        <v>33360</v>
      </c>
      <c r="Z18" s="43">
        <f>'BAR BB| Open rates'!Z18*0.8</f>
        <v>31760</v>
      </c>
      <c r="AA18" s="43">
        <f>'BAR BB| Open rates'!AA18*0.8</f>
        <v>33360</v>
      </c>
      <c r="AB18" s="43">
        <f>'BAR BB| Open rates'!AB18*0.8</f>
        <v>31760</v>
      </c>
      <c r="AC18" s="43">
        <f>'BAR BB| Open rates'!AC18*0.8</f>
        <v>33360</v>
      </c>
      <c r="AD18" s="43">
        <f>'BAR BB| Open rates'!AD18*0.8</f>
        <v>28400</v>
      </c>
      <c r="AE18" s="43">
        <f>'BAR BB| Open rates'!AE18*0.8</f>
        <v>30160</v>
      </c>
      <c r="AF18" s="43">
        <f>'BAR BB| Open rates'!AF18*0.8</f>
        <v>28400</v>
      </c>
      <c r="AG18" s="43">
        <f>'BAR BB| Open rates'!AG18*0.8</f>
        <v>30160</v>
      </c>
      <c r="AH18" s="43">
        <f>'BAR BB| Open rates'!AH18*0.8</f>
        <v>30160</v>
      </c>
      <c r="AI18" s="43">
        <f>'BAR BB| Open rates'!AI18*0.8</f>
        <v>28400</v>
      </c>
      <c r="AJ18" s="43">
        <f>'BAR BB| Open rates'!AJ18*0.8</f>
        <v>30160</v>
      </c>
      <c r="AK18" s="43">
        <f>'BAR BB| Open rates'!AK18*0.8</f>
        <v>28400</v>
      </c>
      <c r="AL18" s="43">
        <f>'BAR BB| Open rates'!AL18*0.8</f>
        <v>30160</v>
      </c>
      <c r="AM18" s="43">
        <f>'BAR BB| Open rates'!AM18*0.8</f>
        <v>28400</v>
      </c>
      <c r="AN18" s="43">
        <f>'BAR BB| Open rates'!AN18*0.8</f>
        <v>30160</v>
      </c>
      <c r="AO18" s="43">
        <f>'BAR BB| Open rates'!AO18*0.8</f>
        <v>28400</v>
      </c>
      <c r="AP18" s="43">
        <f>'BAR BB| Open rates'!AP18*0.8</f>
        <v>25520</v>
      </c>
      <c r="AQ18" s="43">
        <f>'BAR BB| Open rates'!AQ18*0.8</f>
        <v>23920</v>
      </c>
      <c r="AR18" s="43">
        <f>'BAR BB| Open rates'!AR18*0.8</f>
        <v>25520</v>
      </c>
      <c r="AS18" s="43">
        <f>'BAR BB| Open rates'!AS18*0.8</f>
        <v>23920</v>
      </c>
      <c r="AT18" s="43">
        <f>'BAR BB| Open rates'!AT18*0.8</f>
        <v>25520</v>
      </c>
      <c r="AU18" s="43">
        <f>'BAR BB| Open rates'!AU18*0.8</f>
        <v>23920</v>
      </c>
      <c r="AV18" s="43">
        <f>'BAR BB| Open rates'!AV18*0.8</f>
        <v>25520</v>
      </c>
      <c r="AW18" s="43">
        <f>'BAR BB| Open rates'!AW18*0.8</f>
        <v>23920</v>
      </c>
      <c r="AX18" s="43">
        <f>'BAR BB| Open rates'!AX18*0.8</f>
        <v>25520</v>
      </c>
      <c r="AY18" s="43">
        <f>'BAR BB| Open rates'!AY18*0.8</f>
        <v>26880</v>
      </c>
      <c r="AZ18" s="43">
        <f>'BAR BB| Open rates'!AZ18*0.8</f>
        <v>28640</v>
      </c>
      <c r="BA18" s="43">
        <f>'BAR BB| Open rates'!BA18*0.8</f>
        <v>23120</v>
      </c>
      <c r="BB18" s="43">
        <f>'BAR BB| Open rates'!BB18*0.8</f>
        <v>21520</v>
      </c>
      <c r="BC18" s="43">
        <f>'BAR BB| Open rates'!BC18*0.8</f>
        <v>22320</v>
      </c>
      <c r="BD18" s="43">
        <f>'BAR BB| Open rates'!BD18*0.8</f>
        <v>21520</v>
      </c>
      <c r="BE18" s="43">
        <f>'BAR BB| Open rates'!BE18*0.8</f>
        <v>22320</v>
      </c>
      <c r="BF18" s="43">
        <f>'BAR BB| Open rates'!BF18*0.8</f>
        <v>21520</v>
      </c>
      <c r="BG18" s="43">
        <f>'BAR BB| Open rates'!BG18*0.8</f>
        <v>22320</v>
      </c>
      <c r="BH18" s="43">
        <f>'BAR BB| Open rates'!BH18*0.8</f>
        <v>21520</v>
      </c>
      <c r="BI18" s="43">
        <f>'BAR BB| Open rates'!BI18*0.8</f>
        <v>21520</v>
      </c>
      <c r="BJ18" s="43">
        <f>'BAR BB| Open rates'!BJ18*0.8</f>
        <v>22320</v>
      </c>
      <c r="BK18" s="43">
        <f>'BAR BB| Open rates'!BK18*0.8</f>
        <v>21520</v>
      </c>
      <c r="BL18" s="43">
        <f>'BAR BB| Open rates'!BL18*0.8</f>
        <v>22320</v>
      </c>
      <c r="BM18" s="43">
        <f>'BAR BB| Open rates'!BM18*0.8</f>
        <v>21520</v>
      </c>
      <c r="BN18" s="43">
        <f>'BAR BB| Open rates'!BN18*0.8</f>
        <v>22320</v>
      </c>
      <c r="BO18" s="43">
        <f>'BAR BB| Open rates'!BO18*0.8</f>
        <v>25280</v>
      </c>
      <c r="BP18" s="43">
        <f>'BAR BB| Open rates'!BP18*0.8</f>
        <v>27040</v>
      </c>
    </row>
    <row r="19" spans="1:68" s="36" customFormat="1" ht="12" customHeight="1" x14ac:dyDescent="0.2">
      <c r="A19" s="237">
        <v>2</v>
      </c>
      <c r="B19" s="43">
        <f>'BAR BB| Open rates'!B19*0.8</f>
        <v>24720</v>
      </c>
      <c r="C19" s="43">
        <f>'BAR BB| Open rates'!C19*0.8</f>
        <v>23920</v>
      </c>
      <c r="D19" s="43">
        <f>'BAR BB| Open rates'!D19*0.8</f>
        <v>24720</v>
      </c>
      <c r="E19" s="43">
        <f>'BAR BB| Open rates'!E19*0.8</f>
        <v>23920</v>
      </c>
      <c r="F19" s="43">
        <f>'BAR BB| Open rates'!F19*0.8</f>
        <v>26880</v>
      </c>
      <c r="G19" s="43">
        <f>'BAR BB| Open rates'!G19*0.8</f>
        <v>24720</v>
      </c>
      <c r="H19" s="43">
        <f>'BAR BB| Open rates'!H19*0.8</f>
        <v>28640</v>
      </c>
      <c r="I19" s="43">
        <f>'BAR BB| Open rates'!I19*0.8</f>
        <v>34160</v>
      </c>
      <c r="J19" s="43">
        <f>'BAR BB| Open rates'!J19*0.8</f>
        <v>49440</v>
      </c>
      <c r="K19" s="43">
        <f>'BAR BB| Open rates'!K19*0.8</f>
        <v>30800</v>
      </c>
      <c r="L19" s="43">
        <f>'BAR BB| Open rates'!L19*0.8</f>
        <v>32560</v>
      </c>
      <c r="M19" s="43">
        <f>'BAR BB| Open rates'!M19*0.8</f>
        <v>30800</v>
      </c>
      <c r="N19" s="43">
        <f>'BAR BB| Open rates'!N19*0.8</f>
        <v>34160</v>
      </c>
      <c r="O19" s="43">
        <f>'BAR BB| Open rates'!O19*0.8</f>
        <v>35760</v>
      </c>
      <c r="P19" s="43">
        <f>'BAR BB| Open rates'!P19*0.8</f>
        <v>34160</v>
      </c>
      <c r="Q19" s="43">
        <f>'BAR BB| Open rates'!Q19*0.8</f>
        <v>35760</v>
      </c>
      <c r="R19" s="43">
        <f>'BAR BB| Open rates'!R19*0.8</f>
        <v>34160</v>
      </c>
      <c r="S19" s="43">
        <f>'BAR BB| Open rates'!S19*0.8</f>
        <v>35760</v>
      </c>
      <c r="T19" s="43">
        <f>'BAR BB| Open rates'!T19*0.8</f>
        <v>34160</v>
      </c>
      <c r="U19" s="43">
        <f>'BAR BB| Open rates'!U19*0.8</f>
        <v>35760</v>
      </c>
      <c r="V19" s="43">
        <f>'BAR BB| Open rates'!V19*0.8</f>
        <v>34160</v>
      </c>
      <c r="W19" s="43">
        <f>'BAR BB| Open rates'!W19*0.8</f>
        <v>35760</v>
      </c>
      <c r="X19" s="43">
        <f>'BAR BB| Open rates'!X19*0.8</f>
        <v>34160</v>
      </c>
      <c r="Y19" s="43">
        <f>'BAR BB| Open rates'!Y19*0.8</f>
        <v>35760</v>
      </c>
      <c r="Z19" s="43">
        <f>'BAR BB| Open rates'!Z19*0.8</f>
        <v>34160</v>
      </c>
      <c r="AA19" s="43">
        <f>'BAR BB| Open rates'!AA19*0.8</f>
        <v>35760</v>
      </c>
      <c r="AB19" s="43">
        <f>'BAR BB| Open rates'!AB19*0.8</f>
        <v>34160</v>
      </c>
      <c r="AC19" s="43">
        <f>'BAR BB| Open rates'!AC19*0.8</f>
        <v>35760</v>
      </c>
      <c r="AD19" s="43">
        <f>'BAR BB| Open rates'!AD19*0.8</f>
        <v>30800</v>
      </c>
      <c r="AE19" s="43">
        <f>'BAR BB| Open rates'!AE19*0.8</f>
        <v>32560</v>
      </c>
      <c r="AF19" s="43">
        <f>'BAR BB| Open rates'!AF19*0.8</f>
        <v>30800</v>
      </c>
      <c r="AG19" s="43">
        <f>'BAR BB| Open rates'!AG19*0.8</f>
        <v>32560</v>
      </c>
      <c r="AH19" s="43">
        <f>'BAR BB| Open rates'!AH19*0.8</f>
        <v>32560</v>
      </c>
      <c r="AI19" s="43">
        <f>'BAR BB| Open rates'!AI19*0.8</f>
        <v>30800</v>
      </c>
      <c r="AJ19" s="43">
        <f>'BAR BB| Open rates'!AJ19*0.8</f>
        <v>32560</v>
      </c>
      <c r="AK19" s="43">
        <f>'BAR BB| Open rates'!AK19*0.8</f>
        <v>30800</v>
      </c>
      <c r="AL19" s="43">
        <f>'BAR BB| Open rates'!AL19*0.8</f>
        <v>32560</v>
      </c>
      <c r="AM19" s="43">
        <f>'BAR BB| Open rates'!AM19*0.8</f>
        <v>30800</v>
      </c>
      <c r="AN19" s="43">
        <f>'BAR BB| Open rates'!AN19*0.8</f>
        <v>32560</v>
      </c>
      <c r="AO19" s="43">
        <f>'BAR BB| Open rates'!AO19*0.8</f>
        <v>30800</v>
      </c>
      <c r="AP19" s="43">
        <f>'BAR BB| Open rates'!AP19*0.8</f>
        <v>27920</v>
      </c>
      <c r="AQ19" s="43">
        <f>'BAR BB| Open rates'!AQ19*0.8</f>
        <v>26320</v>
      </c>
      <c r="AR19" s="43">
        <f>'BAR BB| Open rates'!AR19*0.8</f>
        <v>27920</v>
      </c>
      <c r="AS19" s="43">
        <f>'BAR BB| Open rates'!AS19*0.8</f>
        <v>26320</v>
      </c>
      <c r="AT19" s="43">
        <f>'BAR BB| Open rates'!AT19*0.8</f>
        <v>27920</v>
      </c>
      <c r="AU19" s="43">
        <f>'BAR BB| Open rates'!AU19*0.8</f>
        <v>26320</v>
      </c>
      <c r="AV19" s="43">
        <f>'BAR BB| Open rates'!AV19*0.8</f>
        <v>27920</v>
      </c>
      <c r="AW19" s="43">
        <f>'BAR BB| Open rates'!AW19*0.8</f>
        <v>26320</v>
      </c>
      <c r="AX19" s="43">
        <f>'BAR BB| Open rates'!AX19*0.8</f>
        <v>27920</v>
      </c>
      <c r="AY19" s="43">
        <f>'BAR BB| Open rates'!AY19*0.8</f>
        <v>29280</v>
      </c>
      <c r="AZ19" s="43">
        <f>'BAR BB| Open rates'!AZ19*0.8</f>
        <v>31040</v>
      </c>
      <c r="BA19" s="43">
        <f>'BAR BB| Open rates'!BA19*0.8</f>
        <v>25520</v>
      </c>
      <c r="BB19" s="43">
        <f>'BAR BB| Open rates'!BB19*0.8</f>
        <v>23920</v>
      </c>
      <c r="BC19" s="43">
        <f>'BAR BB| Open rates'!BC19*0.8</f>
        <v>24720</v>
      </c>
      <c r="BD19" s="43">
        <f>'BAR BB| Open rates'!BD19*0.8</f>
        <v>23920</v>
      </c>
      <c r="BE19" s="43">
        <f>'BAR BB| Open rates'!BE19*0.8</f>
        <v>24720</v>
      </c>
      <c r="BF19" s="43">
        <f>'BAR BB| Open rates'!BF19*0.8</f>
        <v>23920</v>
      </c>
      <c r="BG19" s="43">
        <f>'BAR BB| Open rates'!BG19*0.8</f>
        <v>24720</v>
      </c>
      <c r="BH19" s="43">
        <f>'BAR BB| Open rates'!BH19*0.8</f>
        <v>23920</v>
      </c>
      <c r="BI19" s="43">
        <f>'BAR BB| Open rates'!BI19*0.8</f>
        <v>23920</v>
      </c>
      <c r="BJ19" s="43">
        <f>'BAR BB| Open rates'!BJ19*0.8</f>
        <v>24720</v>
      </c>
      <c r="BK19" s="43">
        <f>'BAR BB| Open rates'!BK19*0.8</f>
        <v>23920</v>
      </c>
      <c r="BL19" s="43">
        <f>'BAR BB| Open rates'!BL19*0.8</f>
        <v>24720</v>
      </c>
      <c r="BM19" s="43">
        <f>'BAR BB| Open rates'!BM19*0.8</f>
        <v>23920</v>
      </c>
      <c r="BN19" s="43">
        <f>'BAR BB| Open rates'!BN19*0.8</f>
        <v>24720</v>
      </c>
      <c r="BO19" s="43">
        <f>'BAR BB| Open rates'!BO19*0.8</f>
        <v>27680</v>
      </c>
      <c r="BP19" s="43">
        <f>'BAR BB| Open rates'!BP19*0.8</f>
        <v>29440</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rates'!B21*0.8</f>
        <v>22720</v>
      </c>
      <c r="C21" s="43">
        <f>'BAR BB| Open rates'!C21*0.8</f>
        <v>21920</v>
      </c>
      <c r="D21" s="43">
        <f>'BAR BB| Open rates'!D21*0.8</f>
        <v>22720</v>
      </c>
      <c r="E21" s="43">
        <f>'BAR BB| Open rates'!E21*0.8</f>
        <v>21920</v>
      </c>
      <c r="F21" s="43">
        <f>'BAR BB| Open rates'!F21*0.8</f>
        <v>24880</v>
      </c>
      <c r="G21" s="43">
        <f>'BAR BB| Open rates'!G21*0.8</f>
        <v>22720</v>
      </c>
      <c r="H21" s="43">
        <f>'BAR BB| Open rates'!H21*0.8</f>
        <v>27040</v>
      </c>
      <c r="I21" s="43">
        <f>'BAR BB| Open rates'!I21*0.8</f>
        <v>32560</v>
      </c>
      <c r="J21" s="43">
        <f>'BAR BB| Open rates'!J21*0.8</f>
        <v>47840</v>
      </c>
      <c r="K21" s="43">
        <f>'BAR BB| Open rates'!K21*0.8</f>
        <v>29200</v>
      </c>
      <c r="L21" s="43">
        <f>'BAR BB| Open rates'!L21*0.8</f>
        <v>30960</v>
      </c>
      <c r="M21" s="43">
        <f>'BAR BB| Open rates'!M21*0.8</f>
        <v>29200</v>
      </c>
      <c r="N21" s="43">
        <f>'BAR BB| Open rates'!N21*0.8</f>
        <v>32560</v>
      </c>
      <c r="O21" s="43">
        <f>'BAR BB| Open rates'!O21*0.8</f>
        <v>34160</v>
      </c>
      <c r="P21" s="43">
        <f>'BAR BB| Open rates'!P21*0.8</f>
        <v>32560</v>
      </c>
      <c r="Q21" s="43">
        <f>'BAR BB| Open rates'!Q21*0.8</f>
        <v>34160</v>
      </c>
      <c r="R21" s="43">
        <f>'BAR BB| Open rates'!R21*0.8</f>
        <v>32560</v>
      </c>
      <c r="S21" s="43">
        <f>'BAR BB| Open rates'!S21*0.8</f>
        <v>34160</v>
      </c>
      <c r="T21" s="43">
        <f>'BAR BB| Open rates'!T21*0.8</f>
        <v>32560</v>
      </c>
      <c r="U21" s="43">
        <f>'BAR BB| Open rates'!U21*0.8</f>
        <v>34160</v>
      </c>
      <c r="V21" s="43">
        <f>'BAR BB| Open rates'!V21*0.8</f>
        <v>32560</v>
      </c>
      <c r="W21" s="43">
        <f>'BAR BB| Open rates'!W21*0.8</f>
        <v>34160</v>
      </c>
      <c r="X21" s="43">
        <f>'BAR BB| Open rates'!X21*0.8</f>
        <v>32560</v>
      </c>
      <c r="Y21" s="43">
        <f>'BAR BB| Open rates'!Y21*0.8</f>
        <v>34160</v>
      </c>
      <c r="Z21" s="43">
        <f>'BAR BB| Open rates'!Z21*0.8</f>
        <v>32560</v>
      </c>
      <c r="AA21" s="43">
        <f>'BAR BB| Open rates'!AA21*0.8</f>
        <v>34160</v>
      </c>
      <c r="AB21" s="43">
        <f>'BAR BB| Open rates'!AB21*0.8</f>
        <v>32560</v>
      </c>
      <c r="AC21" s="43">
        <f>'BAR BB| Open rates'!AC21*0.8</f>
        <v>34160</v>
      </c>
      <c r="AD21" s="43">
        <f>'BAR BB| Open rates'!AD21*0.8</f>
        <v>29200</v>
      </c>
      <c r="AE21" s="43">
        <f>'BAR BB| Open rates'!AE21*0.8</f>
        <v>30960</v>
      </c>
      <c r="AF21" s="43">
        <f>'BAR BB| Open rates'!AF21*0.8</f>
        <v>29200</v>
      </c>
      <c r="AG21" s="43">
        <f>'BAR BB| Open rates'!AG21*0.8</f>
        <v>30960</v>
      </c>
      <c r="AH21" s="43">
        <f>'BAR BB| Open rates'!AH21*0.8</f>
        <v>30960</v>
      </c>
      <c r="AI21" s="43">
        <f>'BAR BB| Open rates'!AI21*0.8</f>
        <v>29200</v>
      </c>
      <c r="AJ21" s="43">
        <f>'BAR BB| Open rates'!AJ21*0.8</f>
        <v>30960</v>
      </c>
      <c r="AK21" s="43">
        <f>'BAR BB| Open rates'!AK21*0.8</f>
        <v>29200</v>
      </c>
      <c r="AL21" s="43">
        <f>'BAR BB| Open rates'!AL21*0.8</f>
        <v>30960</v>
      </c>
      <c r="AM21" s="43">
        <f>'BAR BB| Open rates'!AM21*0.8</f>
        <v>29200</v>
      </c>
      <c r="AN21" s="43">
        <f>'BAR BB| Open rates'!AN21*0.8</f>
        <v>30960</v>
      </c>
      <c r="AO21" s="43">
        <f>'BAR BB| Open rates'!AO21*0.8</f>
        <v>29200</v>
      </c>
      <c r="AP21" s="43">
        <f>'BAR BB| Open rates'!AP21*0.8</f>
        <v>25920</v>
      </c>
      <c r="AQ21" s="43">
        <f>'BAR BB| Open rates'!AQ21*0.8</f>
        <v>24320</v>
      </c>
      <c r="AR21" s="43">
        <f>'BAR BB| Open rates'!AR21*0.8</f>
        <v>25920</v>
      </c>
      <c r="AS21" s="43">
        <f>'BAR BB| Open rates'!AS21*0.8</f>
        <v>24320</v>
      </c>
      <c r="AT21" s="43">
        <f>'BAR BB| Open rates'!AT21*0.8</f>
        <v>25920</v>
      </c>
      <c r="AU21" s="43">
        <f>'BAR BB| Open rates'!AU21*0.8</f>
        <v>24320</v>
      </c>
      <c r="AV21" s="43">
        <f>'BAR BB| Open rates'!AV21*0.8</f>
        <v>25920</v>
      </c>
      <c r="AW21" s="43">
        <f>'BAR BB| Open rates'!AW21*0.8</f>
        <v>24320</v>
      </c>
      <c r="AX21" s="43">
        <f>'BAR BB| Open rates'!AX21*0.8</f>
        <v>25920</v>
      </c>
      <c r="AY21" s="43">
        <f>'BAR BB| Open rates'!AY21*0.8</f>
        <v>27280</v>
      </c>
      <c r="AZ21" s="43">
        <f>'BAR BB| Open rates'!AZ21*0.8</f>
        <v>29040</v>
      </c>
      <c r="BA21" s="43">
        <f>'BAR BB| Open rates'!BA21*0.8</f>
        <v>23520</v>
      </c>
      <c r="BB21" s="43">
        <f>'BAR BB| Open rates'!BB21*0.8</f>
        <v>21920</v>
      </c>
      <c r="BC21" s="43">
        <f>'BAR BB| Open rates'!BC21*0.8</f>
        <v>22720</v>
      </c>
      <c r="BD21" s="43">
        <f>'BAR BB| Open rates'!BD21*0.8</f>
        <v>21920</v>
      </c>
      <c r="BE21" s="43">
        <f>'BAR BB| Open rates'!BE21*0.8</f>
        <v>22720</v>
      </c>
      <c r="BF21" s="43">
        <f>'BAR BB| Open rates'!BF21*0.8</f>
        <v>21920</v>
      </c>
      <c r="BG21" s="43">
        <f>'BAR BB| Open rates'!BG21*0.8</f>
        <v>22720</v>
      </c>
      <c r="BH21" s="43">
        <f>'BAR BB| Open rates'!BH21*0.8</f>
        <v>21920</v>
      </c>
      <c r="BI21" s="43">
        <f>'BAR BB| Open rates'!BI21*0.8</f>
        <v>21920</v>
      </c>
      <c r="BJ21" s="43">
        <f>'BAR BB| Open rates'!BJ21*0.8</f>
        <v>22720</v>
      </c>
      <c r="BK21" s="43">
        <f>'BAR BB| Open rates'!BK21*0.8</f>
        <v>21920</v>
      </c>
      <c r="BL21" s="43">
        <f>'BAR BB| Open rates'!BL21*0.8</f>
        <v>22720</v>
      </c>
      <c r="BM21" s="43">
        <f>'BAR BB| Open rates'!BM21*0.8</f>
        <v>21920</v>
      </c>
      <c r="BN21" s="43">
        <f>'BAR BB| Open rates'!BN21*0.8</f>
        <v>22720</v>
      </c>
      <c r="BO21" s="43">
        <f>'BAR BB| Open rates'!BO21*0.8</f>
        <v>25680</v>
      </c>
      <c r="BP21" s="43">
        <f>'BAR BB| Open rates'!BP21*0.8</f>
        <v>27440</v>
      </c>
    </row>
    <row r="22" spans="1:68" s="36" customFormat="1" ht="12" customHeight="1" x14ac:dyDescent="0.2">
      <c r="A22" s="237">
        <v>2</v>
      </c>
      <c r="B22" s="43">
        <f>'BAR BB| Open rates'!B22*0.8</f>
        <v>25120</v>
      </c>
      <c r="C22" s="43">
        <f>'BAR BB| Open rates'!C22*0.8</f>
        <v>24320</v>
      </c>
      <c r="D22" s="43">
        <f>'BAR BB| Open rates'!D22*0.8</f>
        <v>25120</v>
      </c>
      <c r="E22" s="43">
        <f>'BAR BB| Open rates'!E22*0.8</f>
        <v>24320</v>
      </c>
      <c r="F22" s="43">
        <f>'BAR BB| Open rates'!F22*0.8</f>
        <v>27280</v>
      </c>
      <c r="G22" s="43">
        <f>'BAR BB| Open rates'!G22*0.8</f>
        <v>25120</v>
      </c>
      <c r="H22" s="43">
        <f>'BAR BB| Open rates'!H22*0.8</f>
        <v>29440</v>
      </c>
      <c r="I22" s="43">
        <f>'BAR BB| Open rates'!I22*0.8</f>
        <v>34960</v>
      </c>
      <c r="J22" s="43">
        <f>'BAR BB| Open rates'!J22*0.8</f>
        <v>50240</v>
      </c>
      <c r="K22" s="43">
        <f>'BAR BB| Open rates'!K22*0.8</f>
        <v>31600</v>
      </c>
      <c r="L22" s="43">
        <f>'BAR BB| Open rates'!L22*0.8</f>
        <v>33360</v>
      </c>
      <c r="M22" s="43">
        <f>'BAR BB| Open rates'!M22*0.8</f>
        <v>31600</v>
      </c>
      <c r="N22" s="43">
        <f>'BAR BB| Open rates'!N22*0.8</f>
        <v>34960</v>
      </c>
      <c r="O22" s="43">
        <f>'BAR BB| Open rates'!O22*0.8</f>
        <v>36560</v>
      </c>
      <c r="P22" s="43">
        <f>'BAR BB| Open rates'!P22*0.8</f>
        <v>34960</v>
      </c>
      <c r="Q22" s="43">
        <f>'BAR BB| Open rates'!Q22*0.8</f>
        <v>36560</v>
      </c>
      <c r="R22" s="43">
        <f>'BAR BB| Open rates'!R22*0.8</f>
        <v>34960</v>
      </c>
      <c r="S22" s="43">
        <f>'BAR BB| Open rates'!S22*0.8</f>
        <v>36560</v>
      </c>
      <c r="T22" s="43">
        <f>'BAR BB| Open rates'!T22*0.8</f>
        <v>34960</v>
      </c>
      <c r="U22" s="43">
        <f>'BAR BB| Open rates'!U22*0.8</f>
        <v>36560</v>
      </c>
      <c r="V22" s="43">
        <f>'BAR BB| Open rates'!V22*0.8</f>
        <v>34960</v>
      </c>
      <c r="W22" s="43">
        <f>'BAR BB| Open rates'!W22*0.8</f>
        <v>36560</v>
      </c>
      <c r="X22" s="43">
        <f>'BAR BB| Open rates'!X22*0.8</f>
        <v>34960</v>
      </c>
      <c r="Y22" s="43">
        <f>'BAR BB| Open rates'!Y22*0.8</f>
        <v>36560</v>
      </c>
      <c r="Z22" s="43">
        <f>'BAR BB| Open rates'!Z22*0.8</f>
        <v>34960</v>
      </c>
      <c r="AA22" s="43">
        <f>'BAR BB| Open rates'!AA22*0.8</f>
        <v>36560</v>
      </c>
      <c r="AB22" s="43">
        <f>'BAR BB| Open rates'!AB22*0.8</f>
        <v>34960</v>
      </c>
      <c r="AC22" s="43">
        <f>'BAR BB| Open rates'!AC22*0.8</f>
        <v>36560</v>
      </c>
      <c r="AD22" s="43">
        <f>'BAR BB| Open rates'!AD22*0.8</f>
        <v>31600</v>
      </c>
      <c r="AE22" s="43">
        <f>'BAR BB| Open rates'!AE22*0.8</f>
        <v>33360</v>
      </c>
      <c r="AF22" s="43">
        <f>'BAR BB| Open rates'!AF22*0.8</f>
        <v>31600</v>
      </c>
      <c r="AG22" s="43">
        <f>'BAR BB| Open rates'!AG22*0.8</f>
        <v>33360</v>
      </c>
      <c r="AH22" s="43">
        <f>'BAR BB| Open rates'!AH22*0.8</f>
        <v>33360</v>
      </c>
      <c r="AI22" s="43">
        <f>'BAR BB| Open rates'!AI22*0.8</f>
        <v>31600</v>
      </c>
      <c r="AJ22" s="43">
        <f>'BAR BB| Open rates'!AJ22*0.8</f>
        <v>33360</v>
      </c>
      <c r="AK22" s="43">
        <f>'BAR BB| Open rates'!AK22*0.8</f>
        <v>31600</v>
      </c>
      <c r="AL22" s="43">
        <f>'BAR BB| Open rates'!AL22*0.8</f>
        <v>33360</v>
      </c>
      <c r="AM22" s="43">
        <f>'BAR BB| Open rates'!AM22*0.8</f>
        <v>31600</v>
      </c>
      <c r="AN22" s="43">
        <f>'BAR BB| Open rates'!AN22*0.8</f>
        <v>33360</v>
      </c>
      <c r="AO22" s="43">
        <f>'BAR BB| Open rates'!AO22*0.8</f>
        <v>31600</v>
      </c>
      <c r="AP22" s="43">
        <f>'BAR BB| Open rates'!AP22*0.8</f>
        <v>28320</v>
      </c>
      <c r="AQ22" s="43">
        <f>'BAR BB| Open rates'!AQ22*0.8</f>
        <v>26720</v>
      </c>
      <c r="AR22" s="43">
        <f>'BAR BB| Open rates'!AR22*0.8</f>
        <v>28320</v>
      </c>
      <c r="AS22" s="43">
        <f>'BAR BB| Open rates'!AS22*0.8</f>
        <v>26720</v>
      </c>
      <c r="AT22" s="43">
        <f>'BAR BB| Open rates'!AT22*0.8</f>
        <v>28320</v>
      </c>
      <c r="AU22" s="43">
        <f>'BAR BB| Open rates'!AU22*0.8</f>
        <v>26720</v>
      </c>
      <c r="AV22" s="43">
        <f>'BAR BB| Open rates'!AV22*0.8</f>
        <v>28320</v>
      </c>
      <c r="AW22" s="43">
        <f>'BAR BB| Open rates'!AW22*0.8</f>
        <v>26720</v>
      </c>
      <c r="AX22" s="43">
        <f>'BAR BB| Open rates'!AX22*0.8</f>
        <v>28320</v>
      </c>
      <c r="AY22" s="43">
        <f>'BAR BB| Open rates'!AY22*0.8</f>
        <v>29680</v>
      </c>
      <c r="AZ22" s="43">
        <f>'BAR BB| Open rates'!AZ22*0.8</f>
        <v>31440</v>
      </c>
      <c r="BA22" s="43">
        <f>'BAR BB| Open rates'!BA22*0.8</f>
        <v>25920</v>
      </c>
      <c r="BB22" s="43">
        <f>'BAR BB| Open rates'!BB22*0.8</f>
        <v>24320</v>
      </c>
      <c r="BC22" s="43">
        <f>'BAR BB| Open rates'!BC22*0.8</f>
        <v>25120</v>
      </c>
      <c r="BD22" s="43">
        <f>'BAR BB| Open rates'!BD22*0.8</f>
        <v>24320</v>
      </c>
      <c r="BE22" s="43">
        <f>'BAR BB| Open rates'!BE22*0.8</f>
        <v>25120</v>
      </c>
      <c r="BF22" s="43">
        <f>'BAR BB| Open rates'!BF22*0.8</f>
        <v>24320</v>
      </c>
      <c r="BG22" s="43">
        <f>'BAR BB| Open rates'!BG22*0.8</f>
        <v>25120</v>
      </c>
      <c r="BH22" s="43">
        <f>'BAR BB| Open rates'!BH22*0.8</f>
        <v>24320</v>
      </c>
      <c r="BI22" s="43">
        <f>'BAR BB| Open rates'!BI22*0.8</f>
        <v>24320</v>
      </c>
      <c r="BJ22" s="43">
        <f>'BAR BB| Open rates'!BJ22*0.8</f>
        <v>25120</v>
      </c>
      <c r="BK22" s="43">
        <f>'BAR BB| Open rates'!BK22*0.8</f>
        <v>24320</v>
      </c>
      <c r="BL22" s="43">
        <f>'BAR BB| Open rates'!BL22*0.8</f>
        <v>25120</v>
      </c>
      <c r="BM22" s="43">
        <f>'BAR BB| Open rates'!BM22*0.8</f>
        <v>24320</v>
      </c>
      <c r="BN22" s="43">
        <f>'BAR BB| Open rates'!BN22*0.8</f>
        <v>25120</v>
      </c>
      <c r="BO22" s="43">
        <f>'BAR BB| Open rates'!BO22*0.8</f>
        <v>28080</v>
      </c>
      <c r="BP22" s="43">
        <f>'BAR BB| Open rates'!BP22*0.8</f>
        <v>29840</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rates'!B24*0.8</f>
        <v>29440</v>
      </c>
      <c r="C24" s="43">
        <f>'BAR BB| Open rates'!C24*0.8</f>
        <v>28640</v>
      </c>
      <c r="D24" s="43">
        <f>'BAR BB| Open rates'!D24*0.8</f>
        <v>29440</v>
      </c>
      <c r="E24" s="43">
        <f>'BAR BB| Open rates'!E24*0.8</f>
        <v>28640</v>
      </c>
      <c r="F24" s="43">
        <f>'BAR BB| Open rates'!F24*0.8</f>
        <v>31600</v>
      </c>
      <c r="G24" s="43">
        <f>'BAR BB| Open rates'!G24*0.8</f>
        <v>29440</v>
      </c>
      <c r="H24" s="43">
        <f>'BAR BB| Open rates'!H24*0.8</f>
        <v>35840</v>
      </c>
      <c r="I24" s="43">
        <f>'BAR BB| Open rates'!I24*0.8</f>
        <v>41360</v>
      </c>
      <c r="J24" s="43">
        <f>'BAR BB| Open rates'!J24*0.8</f>
        <v>56640</v>
      </c>
      <c r="K24" s="43">
        <f>'BAR BB| Open rates'!K24*0.8</f>
        <v>38000</v>
      </c>
      <c r="L24" s="43">
        <f>'BAR BB| Open rates'!L24*0.8</f>
        <v>39760</v>
      </c>
      <c r="M24" s="43">
        <f>'BAR BB| Open rates'!M24*0.8</f>
        <v>38000</v>
      </c>
      <c r="N24" s="43">
        <f>'BAR BB| Open rates'!N24*0.8</f>
        <v>41360</v>
      </c>
      <c r="O24" s="43">
        <f>'BAR BB| Open rates'!O24*0.8</f>
        <v>42960</v>
      </c>
      <c r="P24" s="43">
        <f>'BAR BB| Open rates'!P24*0.8</f>
        <v>41360</v>
      </c>
      <c r="Q24" s="43">
        <f>'BAR BB| Open rates'!Q24*0.8</f>
        <v>42960</v>
      </c>
      <c r="R24" s="43">
        <f>'BAR BB| Open rates'!R24*0.8</f>
        <v>41360</v>
      </c>
      <c r="S24" s="43">
        <f>'BAR BB| Open rates'!S24*0.8</f>
        <v>42960</v>
      </c>
      <c r="T24" s="43">
        <f>'BAR BB| Open rates'!T24*0.8</f>
        <v>41360</v>
      </c>
      <c r="U24" s="43">
        <f>'BAR BB| Open rates'!U24*0.8</f>
        <v>42960</v>
      </c>
      <c r="V24" s="43">
        <f>'BAR BB| Open rates'!V24*0.8</f>
        <v>41360</v>
      </c>
      <c r="W24" s="43">
        <f>'BAR BB| Open rates'!W24*0.8</f>
        <v>42960</v>
      </c>
      <c r="X24" s="43">
        <f>'BAR BB| Open rates'!X24*0.8</f>
        <v>41360</v>
      </c>
      <c r="Y24" s="43">
        <f>'BAR BB| Open rates'!Y24*0.8</f>
        <v>42960</v>
      </c>
      <c r="Z24" s="43">
        <f>'BAR BB| Open rates'!Z24*0.8</f>
        <v>41360</v>
      </c>
      <c r="AA24" s="43">
        <f>'BAR BB| Open rates'!AA24*0.8</f>
        <v>42960</v>
      </c>
      <c r="AB24" s="43">
        <f>'BAR BB| Open rates'!AB24*0.8</f>
        <v>41360</v>
      </c>
      <c r="AC24" s="43">
        <f>'BAR BB| Open rates'!AC24*0.8</f>
        <v>42960</v>
      </c>
      <c r="AD24" s="43">
        <f>'BAR BB| Open rates'!AD24*0.8</f>
        <v>38000</v>
      </c>
      <c r="AE24" s="43">
        <f>'BAR BB| Open rates'!AE24*0.8</f>
        <v>39760</v>
      </c>
      <c r="AF24" s="43">
        <f>'BAR BB| Open rates'!AF24*0.8</f>
        <v>38000</v>
      </c>
      <c r="AG24" s="43">
        <f>'BAR BB| Open rates'!AG24*0.8</f>
        <v>34960</v>
      </c>
      <c r="AH24" s="43">
        <f>'BAR BB| Open rates'!AH24*0.8</f>
        <v>34960</v>
      </c>
      <c r="AI24" s="43">
        <f>'BAR BB| Open rates'!AI24*0.8</f>
        <v>33200</v>
      </c>
      <c r="AJ24" s="43">
        <f>'BAR BB| Open rates'!AJ24*0.8</f>
        <v>34960</v>
      </c>
      <c r="AK24" s="43">
        <f>'BAR BB| Open rates'!AK24*0.8</f>
        <v>33200</v>
      </c>
      <c r="AL24" s="43">
        <f>'BAR BB| Open rates'!AL24*0.8</f>
        <v>34960</v>
      </c>
      <c r="AM24" s="43">
        <f>'BAR BB| Open rates'!AM24*0.8</f>
        <v>33200</v>
      </c>
      <c r="AN24" s="43">
        <f>'BAR BB| Open rates'!AN24*0.8</f>
        <v>34960</v>
      </c>
      <c r="AO24" s="43">
        <f>'BAR BB| Open rates'!AO24*0.8</f>
        <v>33200</v>
      </c>
      <c r="AP24" s="43">
        <f>'BAR BB| Open rates'!AP24*0.8</f>
        <v>31840</v>
      </c>
      <c r="AQ24" s="43">
        <f>'BAR BB| Open rates'!AQ24*0.8</f>
        <v>30240</v>
      </c>
      <c r="AR24" s="43">
        <f>'BAR BB| Open rates'!AR24*0.8</f>
        <v>31840</v>
      </c>
      <c r="AS24" s="43">
        <f>'BAR BB| Open rates'!AS24*0.8</f>
        <v>30240</v>
      </c>
      <c r="AT24" s="43">
        <f>'BAR BB| Open rates'!AT24*0.8</f>
        <v>31840</v>
      </c>
      <c r="AU24" s="43">
        <f>'BAR BB| Open rates'!AU24*0.8</f>
        <v>30240</v>
      </c>
      <c r="AV24" s="43">
        <f>'BAR BB| Open rates'!AV24*0.8</f>
        <v>31840</v>
      </c>
      <c r="AW24" s="43">
        <f>'BAR BB| Open rates'!AW24*0.8</f>
        <v>30240</v>
      </c>
      <c r="AX24" s="43">
        <f>'BAR BB| Open rates'!AX24*0.8</f>
        <v>31840</v>
      </c>
      <c r="AY24" s="43">
        <f>'BAR BB| Open rates'!AY24*0.8</f>
        <v>33200</v>
      </c>
      <c r="AZ24" s="43">
        <f>'BAR BB| Open rates'!AZ24*0.8</f>
        <v>34960</v>
      </c>
      <c r="BA24" s="43">
        <f>'BAR BB| Open rates'!BA24*0.8</f>
        <v>29440</v>
      </c>
      <c r="BB24" s="43">
        <f>'BAR BB| Open rates'!BB24*0.8</f>
        <v>27840</v>
      </c>
      <c r="BC24" s="43">
        <f>'BAR BB| Open rates'!BC24*0.8</f>
        <v>28640</v>
      </c>
      <c r="BD24" s="43">
        <f>'BAR BB| Open rates'!BD24*0.8</f>
        <v>27840</v>
      </c>
      <c r="BE24" s="43">
        <f>'BAR BB| Open rates'!BE24*0.8</f>
        <v>28640</v>
      </c>
      <c r="BF24" s="43">
        <f>'BAR BB| Open rates'!BF24*0.8</f>
        <v>27840</v>
      </c>
      <c r="BG24" s="43">
        <f>'BAR BB| Open rates'!BG24*0.8</f>
        <v>28640</v>
      </c>
      <c r="BH24" s="43">
        <f>'BAR BB| Open rates'!BH24*0.8</f>
        <v>27840</v>
      </c>
      <c r="BI24" s="43">
        <f>'BAR BB| Open rates'!BI24*0.8</f>
        <v>27840</v>
      </c>
      <c r="BJ24" s="43">
        <f>'BAR BB| Open rates'!BJ24*0.8</f>
        <v>28640</v>
      </c>
      <c r="BK24" s="43">
        <f>'BAR BB| Open rates'!BK24*0.8</f>
        <v>27840</v>
      </c>
      <c r="BL24" s="43">
        <f>'BAR BB| Open rates'!BL24*0.8</f>
        <v>28640</v>
      </c>
      <c r="BM24" s="43">
        <f>'BAR BB| Open rates'!BM24*0.8</f>
        <v>27840</v>
      </c>
      <c r="BN24" s="43">
        <f>'BAR BB| Open rates'!BN24*0.8</f>
        <v>28640</v>
      </c>
      <c r="BO24" s="43">
        <f>'BAR BB| Open rates'!BO24*0.8</f>
        <v>31600</v>
      </c>
      <c r="BP24" s="43">
        <f>'BAR BB| Open rates'!BP24*0.8</f>
        <v>33360</v>
      </c>
    </row>
    <row r="25" spans="1:68" s="36" customFormat="1" ht="12" customHeight="1" x14ac:dyDescent="0.2">
      <c r="A25" s="237">
        <v>2</v>
      </c>
      <c r="B25" s="43">
        <f>'BAR BB| Open rates'!B25*0.8</f>
        <v>31840</v>
      </c>
      <c r="C25" s="43">
        <f>'BAR BB| Open rates'!C25*0.8</f>
        <v>31040</v>
      </c>
      <c r="D25" s="43">
        <f>'BAR BB| Open rates'!D25*0.8</f>
        <v>31840</v>
      </c>
      <c r="E25" s="43">
        <f>'BAR BB| Open rates'!E25*0.8</f>
        <v>31040</v>
      </c>
      <c r="F25" s="43">
        <f>'BAR BB| Open rates'!F25*0.8</f>
        <v>34000</v>
      </c>
      <c r="G25" s="43">
        <f>'BAR BB| Open rates'!G25*0.8</f>
        <v>31840</v>
      </c>
      <c r="H25" s="43">
        <f>'BAR BB| Open rates'!H25*0.8</f>
        <v>38240</v>
      </c>
      <c r="I25" s="43">
        <f>'BAR BB| Open rates'!I25*0.8</f>
        <v>43760</v>
      </c>
      <c r="J25" s="43">
        <f>'BAR BB| Open rates'!J25*0.8</f>
        <v>59040</v>
      </c>
      <c r="K25" s="43">
        <f>'BAR BB| Open rates'!K25*0.8</f>
        <v>40400</v>
      </c>
      <c r="L25" s="43">
        <f>'BAR BB| Open rates'!L25*0.8</f>
        <v>42160</v>
      </c>
      <c r="M25" s="43">
        <f>'BAR BB| Open rates'!M25*0.8</f>
        <v>40400</v>
      </c>
      <c r="N25" s="43">
        <f>'BAR BB| Open rates'!N25*0.8</f>
        <v>43760</v>
      </c>
      <c r="O25" s="43">
        <f>'BAR BB| Open rates'!O25*0.8</f>
        <v>45360</v>
      </c>
      <c r="P25" s="43">
        <f>'BAR BB| Open rates'!P25*0.8</f>
        <v>43760</v>
      </c>
      <c r="Q25" s="43">
        <f>'BAR BB| Open rates'!Q25*0.8</f>
        <v>45360</v>
      </c>
      <c r="R25" s="43">
        <f>'BAR BB| Open rates'!R25*0.8</f>
        <v>43760</v>
      </c>
      <c r="S25" s="43">
        <f>'BAR BB| Open rates'!S25*0.8</f>
        <v>45360</v>
      </c>
      <c r="T25" s="43">
        <f>'BAR BB| Open rates'!T25*0.8</f>
        <v>43760</v>
      </c>
      <c r="U25" s="43">
        <f>'BAR BB| Open rates'!U25*0.8</f>
        <v>45360</v>
      </c>
      <c r="V25" s="43">
        <f>'BAR BB| Open rates'!V25*0.8</f>
        <v>43760</v>
      </c>
      <c r="W25" s="43">
        <f>'BAR BB| Open rates'!W25*0.8</f>
        <v>45360</v>
      </c>
      <c r="X25" s="43">
        <f>'BAR BB| Open rates'!X25*0.8</f>
        <v>43760</v>
      </c>
      <c r="Y25" s="43">
        <f>'BAR BB| Open rates'!Y25*0.8</f>
        <v>45360</v>
      </c>
      <c r="Z25" s="43">
        <f>'BAR BB| Open rates'!Z25*0.8</f>
        <v>43760</v>
      </c>
      <c r="AA25" s="43">
        <f>'BAR BB| Open rates'!AA25*0.8</f>
        <v>45360</v>
      </c>
      <c r="AB25" s="43">
        <f>'BAR BB| Open rates'!AB25*0.8</f>
        <v>43760</v>
      </c>
      <c r="AC25" s="43">
        <f>'BAR BB| Open rates'!AC25*0.8</f>
        <v>45360</v>
      </c>
      <c r="AD25" s="43">
        <f>'BAR BB| Open rates'!AD25*0.8</f>
        <v>40400</v>
      </c>
      <c r="AE25" s="43">
        <f>'BAR BB| Open rates'!AE25*0.8</f>
        <v>42160</v>
      </c>
      <c r="AF25" s="43">
        <f>'BAR BB| Open rates'!AF25*0.8</f>
        <v>40400</v>
      </c>
      <c r="AG25" s="43">
        <f>'BAR BB| Open rates'!AG25*0.8</f>
        <v>37360</v>
      </c>
      <c r="AH25" s="43">
        <f>'BAR BB| Open rates'!AH25*0.8</f>
        <v>37360</v>
      </c>
      <c r="AI25" s="43">
        <f>'BAR BB| Open rates'!AI25*0.8</f>
        <v>35600</v>
      </c>
      <c r="AJ25" s="43">
        <f>'BAR BB| Open rates'!AJ25*0.8</f>
        <v>37360</v>
      </c>
      <c r="AK25" s="43">
        <f>'BAR BB| Open rates'!AK25*0.8</f>
        <v>35600</v>
      </c>
      <c r="AL25" s="43">
        <f>'BAR BB| Open rates'!AL25*0.8</f>
        <v>37360</v>
      </c>
      <c r="AM25" s="43">
        <f>'BAR BB| Open rates'!AM25*0.8</f>
        <v>35600</v>
      </c>
      <c r="AN25" s="43">
        <f>'BAR BB| Open rates'!AN25*0.8</f>
        <v>37360</v>
      </c>
      <c r="AO25" s="43">
        <f>'BAR BB| Open rates'!AO25*0.8</f>
        <v>35600</v>
      </c>
      <c r="AP25" s="43">
        <f>'BAR BB| Open rates'!AP25*0.8</f>
        <v>34240</v>
      </c>
      <c r="AQ25" s="43">
        <f>'BAR BB| Open rates'!AQ25*0.8</f>
        <v>32640</v>
      </c>
      <c r="AR25" s="43">
        <f>'BAR BB| Open rates'!AR25*0.8</f>
        <v>34240</v>
      </c>
      <c r="AS25" s="43">
        <f>'BAR BB| Open rates'!AS25*0.8</f>
        <v>32640</v>
      </c>
      <c r="AT25" s="43">
        <f>'BAR BB| Open rates'!AT25*0.8</f>
        <v>34240</v>
      </c>
      <c r="AU25" s="43">
        <f>'BAR BB| Open rates'!AU25*0.8</f>
        <v>32640</v>
      </c>
      <c r="AV25" s="43">
        <f>'BAR BB| Open rates'!AV25*0.8</f>
        <v>34240</v>
      </c>
      <c r="AW25" s="43">
        <f>'BAR BB| Open rates'!AW25*0.8</f>
        <v>32640</v>
      </c>
      <c r="AX25" s="43">
        <f>'BAR BB| Open rates'!AX25*0.8</f>
        <v>34240</v>
      </c>
      <c r="AY25" s="43">
        <f>'BAR BB| Open rates'!AY25*0.8</f>
        <v>35600</v>
      </c>
      <c r="AZ25" s="43">
        <f>'BAR BB| Open rates'!AZ25*0.8</f>
        <v>37360</v>
      </c>
      <c r="BA25" s="43">
        <f>'BAR BB| Open rates'!BA25*0.8</f>
        <v>31840</v>
      </c>
      <c r="BB25" s="43">
        <f>'BAR BB| Open rates'!BB25*0.8</f>
        <v>30240</v>
      </c>
      <c r="BC25" s="43">
        <f>'BAR BB| Open rates'!BC25*0.8</f>
        <v>31040</v>
      </c>
      <c r="BD25" s="43">
        <f>'BAR BB| Open rates'!BD25*0.8</f>
        <v>30240</v>
      </c>
      <c r="BE25" s="43">
        <f>'BAR BB| Open rates'!BE25*0.8</f>
        <v>31040</v>
      </c>
      <c r="BF25" s="43">
        <f>'BAR BB| Open rates'!BF25*0.8</f>
        <v>30240</v>
      </c>
      <c r="BG25" s="43">
        <f>'BAR BB| Open rates'!BG25*0.8</f>
        <v>31040</v>
      </c>
      <c r="BH25" s="43">
        <f>'BAR BB| Open rates'!BH25*0.8</f>
        <v>30240</v>
      </c>
      <c r="BI25" s="43">
        <f>'BAR BB| Open rates'!BI25*0.8</f>
        <v>30240</v>
      </c>
      <c r="BJ25" s="43">
        <f>'BAR BB| Open rates'!BJ25*0.8</f>
        <v>31040</v>
      </c>
      <c r="BK25" s="43">
        <f>'BAR BB| Open rates'!BK25*0.8</f>
        <v>30240</v>
      </c>
      <c r="BL25" s="43">
        <f>'BAR BB| Open rates'!BL25*0.8</f>
        <v>31040</v>
      </c>
      <c r="BM25" s="43">
        <f>'BAR BB| Open rates'!BM25*0.8</f>
        <v>30240</v>
      </c>
      <c r="BN25" s="43">
        <f>'BAR BB| Open rates'!BN25*0.8</f>
        <v>31040</v>
      </c>
      <c r="BO25" s="43">
        <f>'BAR BB| Open rates'!BO25*0.8</f>
        <v>34000</v>
      </c>
      <c r="BP25" s="43">
        <f>'BAR BB| Open rates'!BP25*0.8</f>
        <v>35760</v>
      </c>
    </row>
    <row r="26" spans="1:68" s="36" customFormat="1" ht="12" customHeight="1" x14ac:dyDescent="0.2">
      <c r="A26" s="237">
        <v>3</v>
      </c>
      <c r="B26" s="43">
        <f>'BAR BB| Open rates'!B26*0.8</f>
        <v>34240</v>
      </c>
      <c r="C26" s="43">
        <f>'BAR BB| Open rates'!C26*0.8</f>
        <v>33440</v>
      </c>
      <c r="D26" s="43">
        <f>'BAR BB| Open rates'!D26*0.8</f>
        <v>34240</v>
      </c>
      <c r="E26" s="43">
        <f>'BAR BB| Open rates'!E26*0.8</f>
        <v>33440</v>
      </c>
      <c r="F26" s="43">
        <f>'BAR BB| Open rates'!F26*0.8</f>
        <v>36400</v>
      </c>
      <c r="G26" s="43">
        <f>'BAR BB| Open rates'!G26*0.8</f>
        <v>34240</v>
      </c>
      <c r="H26" s="43">
        <f>'BAR BB| Open rates'!H26*0.8</f>
        <v>40640</v>
      </c>
      <c r="I26" s="43">
        <f>'BAR BB| Open rates'!I26*0.8</f>
        <v>46160</v>
      </c>
      <c r="J26" s="43">
        <f>'BAR BB| Open rates'!J26*0.8</f>
        <v>61440</v>
      </c>
      <c r="K26" s="43">
        <f>'BAR BB| Open rates'!K26*0.8</f>
        <v>42800</v>
      </c>
      <c r="L26" s="43">
        <f>'BAR BB| Open rates'!L26*0.8</f>
        <v>44560</v>
      </c>
      <c r="M26" s="43">
        <f>'BAR BB| Open rates'!M26*0.8</f>
        <v>42800</v>
      </c>
      <c r="N26" s="43">
        <f>'BAR BB| Open rates'!N26*0.8</f>
        <v>46160</v>
      </c>
      <c r="O26" s="43">
        <f>'BAR BB| Open rates'!O26*0.8</f>
        <v>47760</v>
      </c>
      <c r="P26" s="43">
        <f>'BAR BB| Open rates'!P26*0.8</f>
        <v>46160</v>
      </c>
      <c r="Q26" s="43">
        <f>'BAR BB| Open rates'!Q26*0.8</f>
        <v>47760</v>
      </c>
      <c r="R26" s="43">
        <f>'BAR BB| Open rates'!R26*0.8</f>
        <v>46160</v>
      </c>
      <c r="S26" s="43">
        <f>'BAR BB| Open rates'!S26*0.8</f>
        <v>47760</v>
      </c>
      <c r="T26" s="43">
        <f>'BAR BB| Open rates'!T26*0.8</f>
        <v>46160</v>
      </c>
      <c r="U26" s="43">
        <f>'BAR BB| Open rates'!U26*0.8</f>
        <v>47760</v>
      </c>
      <c r="V26" s="43">
        <f>'BAR BB| Open rates'!V26*0.8</f>
        <v>46160</v>
      </c>
      <c r="W26" s="43">
        <f>'BAR BB| Open rates'!W26*0.8</f>
        <v>47760</v>
      </c>
      <c r="X26" s="43">
        <f>'BAR BB| Open rates'!X26*0.8</f>
        <v>46160</v>
      </c>
      <c r="Y26" s="43">
        <f>'BAR BB| Open rates'!Y26*0.8</f>
        <v>47760</v>
      </c>
      <c r="Z26" s="43">
        <f>'BAR BB| Open rates'!Z26*0.8</f>
        <v>46160</v>
      </c>
      <c r="AA26" s="43">
        <f>'BAR BB| Open rates'!AA26*0.8</f>
        <v>47760</v>
      </c>
      <c r="AB26" s="43">
        <f>'BAR BB| Open rates'!AB26*0.8</f>
        <v>46160</v>
      </c>
      <c r="AC26" s="43">
        <f>'BAR BB| Open rates'!AC26*0.8</f>
        <v>47760</v>
      </c>
      <c r="AD26" s="43">
        <f>'BAR BB| Open rates'!AD26*0.8</f>
        <v>42800</v>
      </c>
      <c r="AE26" s="43">
        <f>'BAR BB| Open rates'!AE26*0.8</f>
        <v>44560</v>
      </c>
      <c r="AF26" s="43">
        <f>'BAR BB| Open rates'!AF26*0.8</f>
        <v>42800</v>
      </c>
      <c r="AG26" s="43">
        <f>'BAR BB| Open rates'!AG26*0.8</f>
        <v>39760</v>
      </c>
      <c r="AH26" s="43">
        <f>'BAR BB| Open rates'!AH26*0.8</f>
        <v>39760</v>
      </c>
      <c r="AI26" s="43">
        <f>'BAR BB| Open rates'!AI26*0.8</f>
        <v>38000</v>
      </c>
      <c r="AJ26" s="43">
        <f>'BAR BB| Open rates'!AJ26*0.8</f>
        <v>39760</v>
      </c>
      <c r="AK26" s="43">
        <f>'BAR BB| Open rates'!AK26*0.8</f>
        <v>38000</v>
      </c>
      <c r="AL26" s="43">
        <f>'BAR BB| Open rates'!AL26*0.8</f>
        <v>39760</v>
      </c>
      <c r="AM26" s="43">
        <f>'BAR BB| Open rates'!AM26*0.8</f>
        <v>38000</v>
      </c>
      <c r="AN26" s="43">
        <f>'BAR BB| Open rates'!AN26*0.8</f>
        <v>39760</v>
      </c>
      <c r="AO26" s="43">
        <f>'BAR BB| Open rates'!AO26*0.8</f>
        <v>38000</v>
      </c>
      <c r="AP26" s="43">
        <f>'BAR BB| Open rates'!AP26*0.8</f>
        <v>36640</v>
      </c>
      <c r="AQ26" s="43">
        <f>'BAR BB| Open rates'!AQ26*0.8</f>
        <v>35040</v>
      </c>
      <c r="AR26" s="43">
        <f>'BAR BB| Open rates'!AR26*0.8</f>
        <v>36640</v>
      </c>
      <c r="AS26" s="43">
        <f>'BAR BB| Open rates'!AS26*0.8</f>
        <v>35040</v>
      </c>
      <c r="AT26" s="43">
        <f>'BAR BB| Open rates'!AT26*0.8</f>
        <v>36640</v>
      </c>
      <c r="AU26" s="43">
        <f>'BAR BB| Open rates'!AU26*0.8</f>
        <v>35040</v>
      </c>
      <c r="AV26" s="43">
        <f>'BAR BB| Open rates'!AV26*0.8</f>
        <v>36640</v>
      </c>
      <c r="AW26" s="43">
        <f>'BAR BB| Open rates'!AW26*0.8</f>
        <v>35040</v>
      </c>
      <c r="AX26" s="43">
        <f>'BAR BB| Open rates'!AX26*0.8</f>
        <v>36640</v>
      </c>
      <c r="AY26" s="43">
        <f>'BAR BB| Open rates'!AY26*0.8</f>
        <v>38000</v>
      </c>
      <c r="AZ26" s="43">
        <f>'BAR BB| Open rates'!AZ26*0.8</f>
        <v>39760</v>
      </c>
      <c r="BA26" s="43">
        <f>'BAR BB| Open rates'!BA26*0.8</f>
        <v>34240</v>
      </c>
      <c r="BB26" s="43">
        <f>'BAR BB| Open rates'!BB26*0.8</f>
        <v>32640</v>
      </c>
      <c r="BC26" s="43">
        <f>'BAR BB| Open rates'!BC26*0.8</f>
        <v>33440</v>
      </c>
      <c r="BD26" s="43">
        <f>'BAR BB| Open rates'!BD26*0.8</f>
        <v>32640</v>
      </c>
      <c r="BE26" s="43">
        <f>'BAR BB| Open rates'!BE26*0.8</f>
        <v>33440</v>
      </c>
      <c r="BF26" s="43">
        <f>'BAR BB| Open rates'!BF26*0.8</f>
        <v>32640</v>
      </c>
      <c r="BG26" s="43">
        <f>'BAR BB| Open rates'!BG26*0.8</f>
        <v>33440</v>
      </c>
      <c r="BH26" s="43">
        <f>'BAR BB| Open rates'!BH26*0.8</f>
        <v>32640</v>
      </c>
      <c r="BI26" s="43">
        <f>'BAR BB| Open rates'!BI26*0.8</f>
        <v>32640</v>
      </c>
      <c r="BJ26" s="43">
        <f>'BAR BB| Open rates'!BJ26*0.8</f>
        <v>33440</v>
      </c>
      <c r="BK26" s="43">
        <f>'BAR BB| Open rates'!BK26*0.8</f>
        <v>32640</v>
      </c>
      <c r="BL26" s="43">
        <f>'BAR BB| Open rates'!BL26*0.8</f>
        <v>33440</v>
      </c>
      <c r="BM26" s="43">
        <f>'BAR BB| Open rates'!BM26*0.8</f>
        <v>32640</v>
      </c>
      <c r="BN26" s="43">
        <f>'BAR BB| Open rates'!BN26*0.8</f>
        <v>33440</v>
      </c>
      <c r="BO26" s="43">
        <f>'BAR BB| Open rates'!BO26*0.8</f>
        <v>36400</v>
      </c>
      <c r="BP26" s="43">
        <f>'BAR BB| Open rates'!BP26*0.8</f>
        <v>38160</v>
      </c>
    </row>
    <row r="27" spans="1:68" s="36" customFormat="1" ht="12" customHeight="1" x14ac:dyDescent="0.2">
      <c r="A27" s="237">
        <v>4</v>
      </c>
      <c r="B27" s="43">
        <f>'BAR BB| Open rates'!B27*0.8</f>
        <v>36640</v>
      </c>
      <c r="C27" s="43">
        <f>'BAR BB| Open rates'!C27*0.8</f>
        <v>35840</v>
      </c>
      <c r="D27" s="43">
        <f>'BAR BB| Open rates'!D27*0.8</f>
        <v>36640</v>
      </c>
      <c r="E27" s="43">
        <f>'BAR BB| Open rates'!E27*0.8</f>
        <v>35840</v>
      </c>
      <c r="F27" s="43">
        <f>'BAR BB| Open rates'!F27*0.8</f>
        <v>38800</v>
      </c>
      <c r="G27" s="43">
        <f>'BAR BB| Open rates'!G27*0.8</f>
        <v>36640</v>
      </c>
      <c r="H27" s="43">
        <f>'BAR BB| Open rates'!H27*0.8</f>
        <v>43040</v>
      </c>
      <c r="I27" s="43">
        <f>'BAR BB| Open rates'!I27*0.8</f>
        <v>48560</v>
      </c>
      <c r="J27" s="43">
        <f>'BAR BB| Open rates'!J27*0.8</f>
        <v>63840</v>
      </c>
      <c r="K27" s="43">
        <f>'BAR BB| Open rates'!K27*0.8</f>
        <v>45200</v>
      </c>
      <c r="L27" s="43">
        <f>'BAR BB| Open rates'!L27*0.8</f>
        <v>46960</v>
      </c>
      <c r="M27" s="43">
        <f>'BAR BB| Open rates'!M27*0.8</f>
        <v>45200</v>
      </c>
      <c r="N27" s="43">
        <f>'BAR BB| Open rates'!N27*0.8</f>
        <v>48560</v>
      </c>
      <c r="O27" s="43">
        <f>'BAR BB| Open rates'!O27*0.8</f>
        <v>50160</v>
      </c>
      <c r="P27" s="43">
        <f>'BAR BB| Open rates'!P27*0.8</f>
        <v>48560</v>
      </c>
      <c r="Q27" s="43">
        <f>'BAR BB| Open rates'!Q27*0.8</f>
        <v>50160</v>
      </c>
      <c r="R27" s="43">
        <f>'BAR BB| Open rates'!R27*0.8</f>
        <v>48560</v>
      </c>
      <c r="S27" s="43">
        <f>'BAR BB| Open rates'!S27*0.8</f>
        <v>50160</v>
      </c>
      <c r="T27" s="43">
        <f>'BAR BB| Open rates'!T27*0.8</f>
        <v>48560</v>
      </c>
      <c r="U27" s="43">
        <f>'BAR BB| Open rates'!U27*0.8</f>
        <v>50160</v>
      </c>
      <c r="V27" s="43">
        <f>'BAR BB| Open rates'!V27*0.8</f>
        <v>48560</v>
      </c>
      <c r="W27" s="43">
        <f>'BAR BB| Open rates'!W27*0.8</f>
        <v>50160</v>
      </c>
      <c r="X27" s="43">
        <f>'BAR BB| Open rates'!X27*0.8</f>
        <v>48560</v>
      </c>
      <c r="Y27" s="43">
        <f>'BAR BB| Open rates'!Y27*0.8</f>
        <v>50160</v>
      </c>
      <c r="Z27" s="43">
        <f>'BAR BB| Open rates'!Z27*0.8</f>
        <v>48560</v>
      </c>
      <c r="AA27" s="43">
        <f>'BAR BB| Open rates'!AA27*0.8</f>
        <v>50160</v>
      </c>
      <c r="AB27" s="43">
        <f>'BAR BB| Open rates'!AB27*0.8</f>
        <v>48560</v>
      </c>
      <c r="AC27" s="43">
        <f>'BAR BB| Open rates'!AC27*0.8</f>
        <v>50160</v>
      </c>
      <c r="AD27" s="43">
        <f>'BAR BB| Open rates'!AD27*0.8</f>
        <v>45200</v>
      </c>
      <c r="AE27" s="43">
        <f>'BAR BB| Open rates'!AE27*0.8</f>
        <v>46960</v>
      </c>
      <c r="AF27" s="43">
        <f>'BAR BB| Open rates'!AF27*0.8</f>
        <v>45200</v>
      </c>
      <c r="AG27" s="43">
        <f>'BAR BB| Open rates'!AG27*0.8</f>
        <v>42160</v>
      </c>
      <c r="AH27" s="43">
        <f>'BAR BB| Open rates'!AH27*0.8</f>
        <v>42160</v>
      </c>
      <c r="AI27" s="43">
        <f>'BAR BB| Open rates'!AI27*0.8</f>
        <v>40400</v>
      </c>
      <c r="AJ27" s="43">
        <f>'BAR BB| Open rates'!AJ27*0.8</f>
        <v>42160</v>
      </c>
      <c r="AK27" s="43">
        <f>'BAR BB| Open rates'!AK27*0.8</f>
        <v>40400</v>
      </c>
      <c r="AL27" s="43">
        <f>'BAR BB| Open rates'!AL27*0.8</f>
        <v>42160</v>
      </c>
      <c r="AM27" s="43">
        <f>'BAR BB| Open rates'!AM27*0.8</f>
        <v>40400</v>
      </c>
      <c r="AN27" s="43">
        <f>'BAR BB| Open rates'!AN27*0.8</f>
        <v>42160</v>
      </c>
      <c r="AO27" s="43">
        <f>'BAR BB| Open rates'!AO27*0.8</f>
        <v>40400</v>
      </c>
      <c r="AP27" s="43">
        <f>'BAR BB| Open rates'!AP27*0.8</f>
        <v>39040</v>
      </c>
      <c r="AQ27" s="43">
        <f>'BAR BB| Open rates'!AQ27*0.8</f>
        <v>37440</v>
      </c>
      <c r="AR27" s="43">
        <f>'BAR BB| Open rates'!AR27*0.8</f>
        <v>39040</v>
      </c>
      <c r="AS27" s="43">
        <f>'BAR BB| Open rates'!AS27*0.8</f>
        <v>37440</v>
      </c>
      <c r="AT27" s="43">
        <f>'BAR BB| Open rates'!AT27*0.8</f>
        <v>39040</v>
      </c>
      <c r="AU27" s="43">
        <f>'BAR BB| Open rates'!AU27*0.8</f>
        <v>37440</v>
      </c>
      <c r="AV27" s="43">
        <f>'BAR BB| Open rates'!AV27*0.8</f>
        <v>39040</v>
      </c>
      <c r="AW27" s="43">
        <f>'BAR BB| Open rates'!AW27*0.8</f>
        <v>37440</v>
      </c>
      <c r="AX27" s="43">
        <f>'BAR BB| Open rates'!AX27*0.8</f>
        <v>39040</v>
      </c>
      <c r="AY27" s="43">
        <f>'BAR BB| Open rates'!AY27*0.8</f>
        <v>40400</v>
      </c>
      <c r="AZ27" s="43">
        <f>'BAR BB| Open rates'!AZ27*0.8</f>
        <v>42160</v>
      </c>
      <c r="BA27" s="43">
        <f>'BAR BB| Open rates'!BA27*0.8</f>
        <v>36640</v>
      </c>
      <c r="BB27" s="43">
        <f>'BAR BB| Open rates'!BB27*0.8</f>
        <v>35040</v>
      </c>
      <c r="BC27" s="43">
        <f>'BAR BB| Open rates'!BC27*0.8</f>
        <v>35840</v>
      </c>
      <c r="BD27" s="43">
        <f>'BAR BB| Open rates'!BD27*0.8</f>
        <v>35040</v>
      </c>
      <c r="BE27" s="43">
        <f>'BAR BB| Open rates'!BE27*0.8</f>
        <v>35840</v>
      </c>
      <c r="BF27" s="43">
        <f>'BAR BB| Open rates'!BF27*0.8</f>
        <v>35040</v>
      </c>
      <c r="BG27" s="43">
        <f>'BAR BB| Open rates'!BG27*0.8</f>
        <v>35840</v>
      </c>
      <c r="BH27" s="43">
        <f>'BAR BB| Open rates'!BH27*0.8</f>
        <v>35040</v>
      </c>
      <c r="BI27" s="43">
        <f>'BAR BB| Open rates'!BI27*0.8</f>
        <v>35040</v>
      </c>
      <c r="BJ27" s="43">
        <f>'BAR BB| Open rates'!BJ27*0.8</f>
        <v>35840</v>
      </c>
      <c r="BK27" s="43">
        <f>'BAR BB| Open rates'!BK27*0.8</f>
        <v>35040</v>
      </c>
      <c r="BL27" s="43">
        <f>'BAR BB| Open rates'!BL27*0.8</f>
        <v>35840</v>
      </c>
      <c r="BM27" s="43">
        <f>'BAR BB| Open rates'!BM27*0.8</f>
        <v>35040</v>
      </c>
      <c r="BN27" s="43">
        <f>'BAR BB| Open rates'!BN27*0.8</f>
        <v>35840</v>
      </c>
      <c r="BO27" s="43">
        <f>'BAR BB| Open rates'!BO27*0.8</f>
        <v>38800</v>
      </c>
      <c r="BP27" s="43">
        <f>'BAR BB| Open rates'!BP27*0.8</f>
        <v>40560</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rates'!B29*0.8</f>
        <v>31840</v>
      </c>
      <c r="C29" s="43">
        <f>'BAR BB| Open rates'!C29*0.8</f>
        <v>31040</v>
      </c>
      <c r="D29" s="43">
        <f>'BAR BB| Open rates'!D29*0.8</f>
        <v>31840</v>
      </c>
      <c r="E29" s="43">
        <f>'BAR BB| Open rates'!E29*0.8</f>
        <v>31040</v>
      </c>
      <c r="F29" s="43">
        <f>'BAR BB| Open rates'!F29*0.8</f>
        <v>34000</v>
      </c>
      <c r="G29" s="43">
        <f>'BAR BB| Open rates'!G29*0.8</f>
        <v>31840</v>
      </c>
      <c r="H29" s="43">
        <f>'BAR BB| Open rates'!H29*0.8</f>
        <v>37440</v>
      </c>
      <c r="I29" s="43">
        <f>'BAR BB| Open rates'!I29*0.8</f>
        <v>42960</v>
      </c>
      <c r="J29" s="43">
        <f>'BAR BB| Open rates'!J29*0.8</f>
        <v>58240</v>
      </c>
      <c r="K29" s="43">
        <f>'BAR BB| Open rates'!K29*0.8</f>
        <v>39600</v>
      </c>
      <c r="L29" s="43">
        <f>'BAR BB| Open rates'!L29*0.8</f>
        <v>41360</v>
      </c>
      <c r="M29" s="43">
        <f>'BAR BB| Open rates'!M29*0.8</f>
        <v>39600</v>
      </c>
      <c r="N29" s="43">
        <f>'BAR BB| Open rates'!N29*0.8</f>
        <v>42960</v>
      </c>
      <c r="O29" s="43">
        <f>'BAR BB| Open rates'!O29*0.8</f>
        <v>44560</v>
      </c>
      <c r="P29" s="43">
        <f>'BAR BB| Open rates'!P29*0.8</f>
        <v>42960</v>
      </c>
      <c r="Q29" s="43">
        <f>'BAR BB| Open rates'!Q29*0.8</f>
        <v>44560</v>
      </c>
      <c r="R29" s="43">
        <f>'BAR BB| Open rates'!R29*0.8</f>
        <v>42960</v>
      </c>
      <c r="S29" s="43">
        <f>'BAR BB| Open rates'!S29*0.8</f>
        <v>44560</v>
      </c>
      <c r="T29" s="43">
        <f>'BAR BB| Open rates'!T29*0.8</f>
        <v>42960</v>
      </c>
      <c r="U29" s="43">
        <f>'BAR BB| Open rates'!U29*0.8</f>
        <v>44560</v>
      </c>
      <c r="V29" s="43">
        <f>'BAR BB| Open rates'!V29*0.8</f>
        <v>42960</v>
      </c>
      <c r="W29" s="43">
        <f>'BAR BB| Open rates'!W29*0.8</f>
        <v>44560</v>
      </c>
      <c r="X29" s="43">
        <f>'BAR BB| Open rates'!X29*0.8</f>
        <v>42960</v>
      </c>
      <c r="Y29" s="43">
        <f>'BAR BB| Open rates'!Y29*0.8</f>
        <v>44560</v>
      </c>
      <c r="Z29" s="43">
        <f>'BAR BB| Open rates'!Z29*0.8</f>
        <v>42960</v>
      </c>
      <c r="AA29" s="43">
        <f>'BAR BB| Open rates'!AA29*0.8</f>
        <v>44560</v>
      </c>
      <c r="AB29" s="43">
        <f>'BAR BB| Open rates'!AB29*0.8</f>
        <v>42960</v>
      </c>
      <c r="AC29" s="43">
        <f>'BAR BB| Open rates'!AC29*0.8</f>
        <v>44560</v>
      </c>
      <c r="AD29" s="43">
        <f>'BAR BB| Open rates'!AD29*0.8</f>
        <v>39600</v>
      </c>
      <c r="AE29" s="43">
        <f>'BAR BB| Open rates'!AE29*0.8</f>
        <v>41360</v>
      </c>
      <c r="AF29" s="43">
        <f>'BAR BB| Open rates'!AF29*0.8</f>
        <v>39600</v>
      </c>
      <c r="AG29" s="43">
        <f>'BAR BB| Open rates'!AG29*0.8</f>
        <v>38160</v>
      </c>
      <c r="AH29" s="43">
        <f>'BAR BB| Open rates'!AH29*0.8</f>
        <v>38160</v>
      </c>
      <c r="AI29" s="43">
        <f>'BAR BB| Open rates'!AI29*0.8</f>
        <v>36400</v>
      </c>
      <c r="AJ29" s="43">
        <f>'BAR BB| Open rates'!AJ29*0.8</f>
        <v>38160</v>
      </c>
      <c r="AK29" s="43">
        <f>'BAR BB| Open rates'!AK29*0.8</f>
        <v>36400</v>
      </c>
      <c r="AL29" s="43">
        <f>'BAR BB| Open rates'!AL29*0.8</f>
        <v>38160</v>
      </c>
      <c r="AM29" s="43">
        <f>'BAR BB| Open rates'!AM29*0.8</f>
        <v>36400</v>
      </c>
      <c r="AN29" s="43">
        <f>'BAR BB| Open rates'!AN29*0.8</f>
        <v>38160</v>
      </c>
      <c r="AO29" s="43">
        <f>'BAR BB| Open rates'!AO29*0.8</f>
        <v>36400</v>
      </c>
      <c r="AP29" s="43">
        <f>'BAR BB| Open rates'!AP29*0.8</f>
        <v>33440</v>
      </c>
      <c r="AQ29" s="43">
        <f>'BAR BB| Open rates'!AQ29*0.8</f>
        <v>31840</v>
      </c>
      <c r="AR29" s="43">
        <f>'BAR BB| Open rates'!AR29*0.8</f>
        <v>33440</v>
      </c>
      <c r="AS29" s="43">
        <f>'BAR BB| Open rates'!AS29*0.8</f>
        <v>31840</v>
      </c>
      <c r="AT29" s="43">
        <f>'BAR BB| Open rates'!AT29*0.8</f>
        <v>33440</v>
      </c>
      <c r="AU29" s="43">
        <f>'BAR BB| Open rates'!AU29*0.8</f>
        <v>31840</v>
      </c>
      <c r="AV29" s="43">
        <f>'BAR BB| Open rates'!AV29*0.8</f>
        <v>33440</v>
      </c>
      <c r="AW29" s="43">
        <f>'BAR BB| Open rates'!AW29*0.8</f>
        <v>31840</v>
      </c>
      <c r="AX29" s="43">
        <f>'BAR BB| Open rates'!AX29*0.8</f>
        <v>33440</v>
      </c>
      <c r="AY29" s="43">
        <f>'BAR BB| Open rates'!AY29*0.8</f>
        <v>34800</v>
      </c>
      <c r="AZ29" s="43">
        <f>'BAR BB| Open rates'!AZ29*0.8</f>
        <v>36560</v>
      </c>
      <c r="BA29" s="43">
        <f>'BAR BB| Open rates'!BA29*0.8</f>
        <v>31040</v>
      </c>
      <c r="BB29" s="43">
        <f>'BAR BB| Open rates'!BB29*0.8</f>
        <v>30240</v>
      </c>
      <c r="BC29" s="43">
        <f>'BAR BB| Open rates'!BC29*0.8</f>
        <v>31040</v>
      </c>
      <c r="BD29" s="43">
        <f>'BAR BB| Open rates'!BD29*0.8</f>
        <v>30240</v>
      </c>
      <c r="BE29" s="43">
        <f>'BAR BB| Open rates'!BE29*0.8</f>
        <v>31040</v>
      </c>
      <c r="BF29" s="43">
        <f>'BAR BB| Open rates'!BF29*0.8</f>
        <v>30240</v>
      </c>
      <c r="BG29" s="43">
        <f>'BAR BB| Open rates'!BG29*0.8</f>
        <v>31040</v>
      </c>
      <c r="BH29" s="43">
        <f>'BAR BB| Open rates'!BH29*0.8</f>
        <v>30240</v>
      </c>
      <c r="BI29" s="43">
        <f>'BAR BB| Open rates'!BI29*0.8</f>
        <v>30240</v>
      </c>
      <c r="BJ29" s="43">
        <f>'BAR BB| Open rates'!BJ29*0.8</f>
        <v>31040</v>
      </c>
      <c r="BK29" s="43">
        <f>'BAR BB| Open rates'!BK29*0.8</f>
        <v>30240</v>
      </c>
      <c r="BL29" s="43">
        <f>'BAR BB| Open rates'!BL29*0.8</f>
        <v>31040</v>
      </c>
      <c r="BM29" s="43">
        <f>'BAR BB| Open rates'!BM29*0.8</f>
        <v>30240</v>
      </c>
      <c r="BN29" s="43">
        <f>'BAR BB| Open rates'!BN29*0.8</f>
        <v>31040</v>
      </c>
      <c r="BO29" s="43">
        <f>'BAR BB| Open rates'!BO29*0.8</f>
        <v>34000</v>
      </c>
      <c r="BP29" s="43">
        <f>'BAR BB| Open rates'!BP29*0.8</f>
        <v>35760</v>
      </c>
    </row>
    <row r="30" spans="1:68" s="36" customFormat="1" ht="12" customHeight="1" x14ac:dyDescent="0.2">
      <c r="A30" s="237">
        <v>2</v>
      </c>
      <c r="B30" s="43">
        <f>'BAR BB| Open rates'!B30*0.8</f>
        <v>34240</v>
      </c>
      <c r="C30" s="43">
        <f>'BAR BB| Open rates'!C30*0.8</f>
        <v>33440</v>
      </c>
      <c r="D30" s="43">
        <f>'BAR BB| Open rates'!D30*0.8</f>
        <v>34240</v>
      </c>
      <c r="E30" s="43">
        <f>'BAR BB| Open rates'!E30*0.8</f>
        <v>33440</v>
      </c>
      <c r="F30" s="43">
        <f>'BAR BB| Open rates'!F30*0.8</f>
        <v>36400</v>
      </c>
      <c r="G30" s="43">
        <f>'BAR BB| Open rates'!G30*0.8</f>
        <v>34240</v>
      </c>
      <c r="H30" s="43">
        <f>'BAR BB| Open rates'!H30*0.8</f>
        <v>39840</v>
      </c>
      <c r="I30" s="43">
        <f>'BAR BB| Open rates'!I30*0.8</f>
        <v>45360</v>
      </c>
      <c r="J30" s="43">
        <f>'BAR BB| Open rates'!J30*0.8</f>
        <v>60640</v>
      </c>
      <c r="K30" s="43">
        <f>'BAR BB| Open rates'!K30*0.8</f>
        <v>42000</v>
      </c>
      <c r="L30" s="43">
        <f>'BAR BB| Open rates'!L30*0.8</f>
        <v>43760</v>
      </c>
      <c r="M30" s="43">
        <f>'BAR BB| Open rates'!M30*0.8</f>
        <v>42000</v>
      </c>
      <c r="N30" s="43">
        <f>'BAR BB| Open rates'!N30*0.8</f>
        <v>45360</v>
      </c>
      <c r="O30" s="43">
        <f>'BAR BB| Open rates'!O30*0.8</f>
        <v>46960</v>
      </c>
      <c r="P30" s="43">
        <f>'BAR BB| Open rates'!P30*0.8</f>
        <v>45360</v>
      </c>
      <c r="Q30" s="43">
        <f>'BAR BB| Open rates'!Q30*0.8</f>
        <v>46960</v>
      </c>
      <c r="R30" s="43">
        <f>'BAR BB| Open rates'!R30*0.8</f>
        <v>45360</v>
      </c>
      <c r="S30" s="43">
        <f>'BAR BB| Open rates'!S30*0.8</f>
        <v>46960</v>
      </c>
      <c r="T30" s="43">
        <f>'BAR BB| Open rates'!T30*0.8</f>
        <v>45360</v>
      </c>
      <c r="U30" s="43">
        <f>'BAR BB| Open rates'!U30*0.8</f>
        <v>46960</v>
      </c>
      <c r="V30" s="43">
        <f>'BAR BB| Open rates'!V30*0.8</f>
        <v>45360</v>
      </c>
      <c r="W30" s="43">
        <f>'BAR BB| Open rates'!W30*0.8</f>
        <v>46960</v>
      </c>
      <c r="X30" s="43">
        <f>'BAR BB| Open rates'!X30*0.8</f>
        <v>45360</v>
      </c>
      <c r="Y30" s="43">
        <f>'BAR BB| Open rates'!Y30*0.8</f>
        <v>46960</v>
      </c>
      <c r="Z30" s="43">
        <f>'BAR BB| Open rates'!Z30*0.8</f>
        <v>45360</v>
      </c>
      <c r="AA30" s="43">
        <f>'BAR BB| Open rates'!AA30*0.8</f>
        <v>46960</v>
      </c>
      <c r="AB30" s="43">
        <f>'BAR BB| Open rates'!AB30*0.8</f>
        <v>45360</v>
      </c>
      <c r="AC30" s="43">
        <f>'BAR BB| Open rates'!AC30*0.8</f>
        <v>46960</v>
      </c>
      <c r="AD30" s="43">
        <f>'BAR BB| Open rates'!AD30*0.8</f>
        <v>42000</v>
      </c>
      <c r="AE30" s="43">
        <f>'BAR BB| Open rates'!AE30*0.8</f>
        <v>43760</v>
      </c>
      <c r="AF30" s="43">
        <f>'BAR BB| Open rates'!AF30*0.8</f>
        <v>42000</v>
      </c>
      <c r="AG30" s="43">
        <f>'BAR BB| Open rates'!AG30*0.8</f>
        <v>40560</v>
      </c>
      <c r="AH30" s="43">
        <f>'BAR BB| Open rates'!AH30*0.8</f>
        <v>40560</v>
      </c>
      <c r="AI30" s="43">
        <f>'BAR BB| Open rates'!AI30*0.8</f>
        <v>38800</v>
      </c>
      <c r="AJ30" s="43">
        <f>'BAR BB| Open rates'!AJ30*0.8</f>
        <v>40560</v>
      </c>
      <c r="AK30" s="43">
        <f>'BAR BB| Open rates'!AK30*0.8</f>
        <v>38800</v>
      </c>
      <c r="AL30" s="43">
        <f>'BAR BB| Open rates'!AL30*0.8</f>
        <v>40560</v>
      </c>
      <c r="AM30" s="43">
        <f>'BAR BB| Open rates'!AM30*0.8</f>
        <v>38800</v>
      </c>
      <c r="AN30" s="43">
        <f>'BAR BB| Open rates'!AN30*0.8</f>
        <v>40560</v>
      </c>
      <c r="AO30" s="43">
        <f>'BAR BB| Open rates'!AO30*0.8</f>
        <v>38800</v>
      </c>
      <c r="AP30" s="43">
        <f>'BAR BB| Open rates'!AP30*0.8</f>
        <v>35840</v>
      </c>
      <c r="AQ30" s="43">
        <f>'BAR BB| Open rates'!AQ30*0.8</f>
        <v>34240</v>
      </c>
      <c r="AR30" s="43">
        <f>'BAR BB| Open rates'!AR30*0.8</f>
        <v>35840</v>
      </c>
      <c r="AS30" s="43">
        <f>'BAR BB| Open rates'!AS30*0.8</f>
        <v>34240</v>
      </c>
      <c r="AT30" s="43">
        <f>'BAR BB| Open rates'!AT30*0.8</f>
        <v>35840</v>
      </c>
      <c r="AU30" s="43">
        <f>'BAR BB| Open rates'!AU30*0.8</f>
        <v>34240</v>
      </c>
      <c r="AV30" s="43">
        <f>'BAR BB| Open rates'!AV30*0.8</f>
        <v>35840</v>
      </c>
      <c r="AW30" s="43">
        <f>'BAR BB| Open rates'!AW30*0.8</f>
        <v>34240</v>
      </c>
      <c r="AX30" s="43">
        <f>'BAR BB| Open rates'!AX30*0.8</f>
        <v>35840</v>
      </c>
      <c r="AY30" s="43">
        <f>'BAR BB| Open rates'!AY30*0.8</f>
        <v>37200</v>
      </c>
      <c r="AZ30" s="43">
        <f>'BAR BB| Open rates'!AZ30*0.8</f>
        <v>38960</v>
      </c>
      <c r="BA30" s="43">
        <f>'BAR BB| Open rates'!BA30*0.8</f>
        <v>33440</v>
      </c>
      <c r="BB30" s="43">
        <f>'BAR BB| Open rates'!BB30*0.8</f>
        <v>32640</v>
      </c>
      <c r="BC30" s="43">
        <f>'BAR BB| Open rates'!BC30*0.8</f>
        <v>33440</v>
      </c>
      <c r="BD30" s="43">
        <f>'BAR BB| Open rates'!BD30*0.8</f>
        <v>32640</v>
      </c>
      <c r="BE30" s="43">
        <f>'BAR BB| Open rates'!BE30*0.8</f>
        <v>33440</v>
      </c>
      <c r="BF30" s="43">
        <f>'BAR BB| Open rates'!BF30*0.8</f>
        <v>32640</v>
      </c>
      <c r="BG30" s="43">
        <f>'BAR BB| Open rates'!BG30*0.8</f>
        <v>33440</v>
      </c>
      <c r="BH30" s="43">
        <f>'BAR BB| Open rates'!BH30*0.8</f>
        <v>32640</v>
      </c>
      <c r="BI30" s="43">
        <f>'BAR BB| Open rates'!BI30*0.8</f>
        <v>32640</v>
      </c>
      <c r="BJ30" s="43">
        <f>'BAR BB| Open rates'!BJ30*0.8</f>
        <v>33440</v>
      </c>
      <c r="BK30" s="43">
        <f>'BAR BB| Open rates'!BK30*0.8</f>
        <v>32640</v>
      </c>
      <c r="BL30" s="43">
        <f>'BAR BB| Open rates'!BL30*0.8</f>
        <v>33440</v>
      </c>
      <c r="BM30" s="43">
        <f>'BAR BB| Open rates'!BM30*0.8</f>
        <v>32640</v>
      </c>
      <c r="BN30" s="43">
        <f>'BAR BB| Open rates'!BN30*0.8</f>
        <v>33440</v>
      </c>
      <c r="BO30" s="43">
        <f>'BAR BB| Open rates'!BO30*0.8</f>
        <v>36400</v>
      </c>
      <c r="BP30" s="43">
        <f>'BAR BB| Open rates'!BP30*0.8</f>
        <v>38160</v>
      </c>
    </row>
    <row r="31" spans="1:68" s="36" customFormat="1" ht="12" customHeight="1" x14ac:dyDescent="0.2">
      <c r="A31" s="237">
        <v>3</v>
      </c>
      <c r="B31" s="43">
        <f>'BAR BB| Open rates'!B31*0.8</f>
        <v>36640</v>
      </c>
      <c r="C31" s="43">
        <f>'BAR BB| Open rates'!C31*0.8</f>
        <v>35840</v>
      </c>
      <c r="D31" s="43">
        <f>'BAR BB| Open rates'!D31*0.8</f>
        <v>36640</v>
      </c>
      <c r="E31" s="43">
        <f>'BAR BB| Open rates'!E31*0.8</f>
        <v>35840</v>
      </c>
      <c r="F31" s="43">
        <f>'BAR BB| Open rates'!F31*0.8</f>
        <v>38800</v>
      </c>
      <c r="G31" s="43">
        <f>'BAR BB| Open rates'!G31*0.8</f>
        <v>36640</v>
      </c>
      <c r="H31" s="43">
        <f>'BAR BB| Open rates'!H31*0.8</f>
        <v>42240</v>
      </c>
      <c r="I31" s="43">
        <f>'BAR BB| Open rates'!I31*0.8</f>
        <v>47760</v>
      </c>
      <c r="J31" s="43">
        <f>'BAR BB| Open rates'!J31*0.8</f>
        <v>63040</v>
      </c>
      <c r="K31" s="43">
        <f>'BAR BB| Open rates'!K31*0.8</f>
        <v>44400</v>
      </c>
      <c r="L31" s="43">
        <f>'BAR BB| Open rates'!L31*0.8</f>
        <v>46160</v>
      </c>
      <c r="M31" s="43">
        <f>'BAR BB| Open rates'!M31*0.8</f>
        <v>44400</v>
      </c>
      <c r="N31" s="43">
        <f>'BAR BB| Open rates'!N31*0.8</f>
        <v>47760</v>
      </c>
      <c r="O31" s="43">
        <f>'BAR BB| Open rates'!O31*0.8</f>
        <v>49360</v>
      </c>
      <c r="P31" s="43">
        <f>'BAR BB| Open rates'!P31*0.8</f>
        <v>47760</v>
      </c>
      <c r="Q31" s="43">
        <f>'BAR BB| Open rates'!Q31*0.8</f>
        <v>49360</v>
      </c>
      <c r="R31" s="43">
        <f>'BAR BB| Open rates'!R31*0.8</f>
        <v>47760</v>
      </c>
      <c r="S31" s="43">
        <f>'BAR BB| Open rates'!S31*0.8</f>
        <v>49360</v>
      </c>
      <c r="T31" s="43">
        <f>'BAR BB| Open rates'!T31*0.8</f>
        <v>47760</v>
      </c>
      <c r="U31" s="43">
        <f>'BAR BB| Open rates'!U31*0.8</f>
        <v>49360</v>
      </c>
      <c r="V31" s="43">
        <f>'BAR BB| Open rates'!V31*0.8</f>
        <v>47760</v>
      </c>
      <c r="W31" s="43">
        <f>'BAR BB| Open rates'!W31*0.8</f>
        <v>49360</v>
      </c>
      <c r="X31" s="43">
        <f>'BAR BB| Open rates'!X31*0.8</f>
        <v>47760</v>
      </c>
      <c r="Y31" s="43">
        <f>'BAR BB| Open rates'!Y31*0.8</f>
        <v>49360</v>
      </c>
      <c r="Z31" s="43">
        <f>'BAR BB| Open rates'!Z31*0.8</f>
        <v>47760</v>
      </c>
      <c r="AA31" s="43">
        <f>'BAR BB| Open rates'!AA31*0.8</f>
        <v>49360</v>
      </c>
      <c r="AB31" s="43">
        <f>'BAR BB| Open rates'!AB31*0.8</f>
        <v>47760</v>
      </c>
      <c r="AC31" s="43">
        <f>'BAR BB| Open rates'!AC31*0.8</f>
        <v>49360</v>
      </c>
      <c r="AD31" s="43">
        <f>'BAR BB| Open rates'!AD31*0.8</f>
        <v>44400</v>
      </c>
      <c r="AE31" s="43">
        <f>'BAR BB| Open rates'!AE31*0.8</f>
        <v>46160</v>
      </c>
      <c r="AF31" s="43">
        <f>'BAR BB| Open rates'!AF31*0.8</f>
        <v>44400</v>
      </c>
      <c r="AG31" s="43">
        <f>'BAR BB| Open rates'!AG31*0.8</f>
        <v>42960</v>
      </c>
      <c r="AH31" s="43">
        <f>'BAR BB| Open rates'!AH31*0.8</f>
        <v>42960</v>
      </c>
      <c r="AI31" s="43">
        <f>'BAR BB| Open rates'!AI31*0.8</f>
        <v>41200</v>
      </c>
      <c r="AJ31" s="43">
        <f>'BAR BB| Open rates'!AJ31*0.8</f>
        <v>42960</v>
      </c>
      <c r="AK31" s="43">
        <f>'BAR BB| Open rates'!AK31*0.8</f>
        <v>41200</v>
      </c>
      <c r="AL31" s="43">
        <f>'BAR BB| Open rates'!AL31*0.8</f>
        <v>42960</v>
      </c>
      <c r="AM31" s="43">
        <f>'BAR BB| Open rates'!AM31*0.8</f>
        <v>41200</v>
      </c>
      <c r="AN31" s="43">
        <f>'BAR BB| Open rates'!AN31*0.8</f>
        <v>42960</v>
      </c>
      <c r="AO31" s="43">
        <f>'BAR BB| Open rates'!AO31*0.8</f>
        <v>41200</v>
      </c>
      <c r="AP31" s="43">
        <f>'BAR BB| Open rates'!AP31*0.8</f>
        <v>38240</v>
      </c>
      <c r="AQ31" s="43">
        <f>'BAR BB| Open rates'!AQ31*0.8</f>
        <v>36640</v>
      </c>
      <c r="AR31" s="43">
        <f>'BAR BB| Open rates'!AR31*0.8</f>
        <v>38240</v>
      </c>
      <c r="AS31" s="43">
        <f>'BAR BB| Open rates'!AS31*0.8</f>
        <v>36640</v>
      </c>
      <c r="AT31" s="43">
        <f>'BAR BB| Open rates'!AT31*0.8</f>
        <v>38240</v>
      </c>
      <c r="AU31" s="43">
        <f>'BAR BB| Open rates'!AU31*0.8</f>
        <v>36640</v>
      </c>
      <c r="AV31" s="43">
        <f>'BAR BB| Open rates'!AV31*0.8</f>
        <v>38240</v>
      </c>
      <c r="AW31" s="43">
        <f>'BAR BB| Open rates'!AW31*0.8</f>
        <v>36640</v>
      </c>
      <c r="AX31" s="43">
        <f>'BAR BB| Open rates'!AX31*0.8</f>
        <v>38240</v>
      </c>
      <c r="AY31" s="43">
        <f>'BAR BB| Open rates'!AY31*0.8</f>
        <v>39600</v>
      </c>
      <c r="AZ31" s="43">
        <f>'BAR BB| Open rates'!AZ31*0.8</f>
        <v>41360</v>
      </c>
      <c r="BA31" s="43">
        <f>'BAR BB| Open rates'!BA31*0.8</f>
        <v>35840</v>
      </c>
      <c r="BB31" s="43">
        <f>'BAR BB| Open rates'!BB31*0.8</f>
        <v>35040</v>
      </c>
      <c r="BC31" s="43">
        <f>'BAR BB| Open rates'!BC31*0.8</f>
        <v>35840</v>
      </c>
      <c r="BD31" s="43">
        <f>'BAR BB| Open rates'!BD31*0.8</f>
        <v>35040</v>
      </c>
      <c r="BE31" s="43">
        <f>'BAR BB| Open rates'!BE31*0.8</f>
        <v>35840</v>
      </c>
      <c r="BF31" s="43">
        <f>'BAR BB| Open rates'!BF31*0.8</f>
        <v>35040</v>
      </c>
      <c r="BG31" s="43">
        <f>'BAR BB| Open rates'!BG31*0.8</f>
        <v>35840</v>
      </c>
      <c r="BH31" s="43">
        <f>'BAR BB| Open rates'!BH31*0.8</f>
        <v>35040</v>
      </c>
      <c r="BI31" s="43">
        <f>'BAR BB| Open rates'!BI31*0.8</f>
        <v>35040</v>
      </c>
      <c r="BJ31" s="43">
        <f>'BAR BB| Open rates'!BJ31*0.8</f>
        <v>35840</v>
      </c>
      <c r="BK31" s="43">
        <f>'BAR BB| Open rates'!BK31*0.8</f>
        <v>35040</v>
      </c>
      <c r="BL31" s="43">
        <f>'BAR BB| Open rates'!BL31*0.8</f>
        <v>35840</v>
      </c>
      <c r="BM31" s="43">
        <f>'BAR BB| Open rates'!BM31*0.8</f>
        <v>35040</v>
      </c>
      <c r="BN31" s="43">
        <f>'BAR BB| Open rates'!BN31*0.8</f>
        <v>35840</v>
      </c>
      <c r="BO31" s="43">
        <f>'BAR BB| Open rates'!BO31*0.8</f>
        <v>38800</v>
      </c>
      <c r="BP31" s="43">
        <f>'BAR BB| Open rates'!BP31*0.8</f>
        <v>40560</v>
      </c>
    </row>
    <row r="32" spans="1:68" s="36" customFormat="1" ht="12.75" customHeight="1" x14ac:dyDescent="0.2">
      <c r="A32" s="237">
        <v>4</v>
      </c>
      <c r="B32" s="43">
        <f>'BAR BB| Open rates'!B32*0.8</f>
        <v>39040</v>
      </c>
      <c r="C32" s="43">
        <f>'BAR BB| Open rates'!C32*0.8</f>
        <v>38240</v>
      </c>
      <c r="D32" s="43">
        <f>'BAR BB| Open rates'!D32*0.8</f>
        <v>39040</v>
      </c>
      <c r="E32" s="43">
        <f>'BAR BB| Open rates'!E32*0.8</f>
        <v>38240</v>
      </c>
      <c r="F32" s="43">
        <f>'BAR BB| Open rates'!F32*0.8</f>
        <v>41200</v>
      </c>
      <c r="G32" s="43">
        <f>'BAR BB| Open rates'!G32*0.8</f>
        <v>39040</v>
      </c>
      <c r="H32" s="43">
        <f>'BAR BB| Open rates'!H32*0.8</f>
        <v>44640</v>
      </c>
      <c r="I32" s="43">
        <f>'BAR BB| Open rates'!I32*0.8</f>
        <v>50160</v>
      </c>
      <c r="J32" s="43">
        <f>'BAR BB| Open rates'!J32*0.8</f>
        <v>65440</v>
      </c>
      <c r="K32" s="43">
        <f>'BAR BB| Open rates'!K32*0.8</f>
        <v>46800</v>
      </c>
      <c r="L32" s="43">
        <f>'BAR BB| Open rates'!L32*0.8</f>
        <v>48560</v>
      </c>
      <c r="M32" s="43">
        <f>'BAR BB| Open rates'!M32*0.8</f>
        <v>46800</v>
      </c>
      <c r="N32" s="43">
        <f>'BAR BB| Open rates'!N32*0.8</f>
        <v>50160</v>
      </c>
      <c r="O32" s="43">
        <f>'BAR BB| Open rates'!O32*0.8</f>
        <v>51760</v>
      </c>
      <c r="P32" s="43">
        <f>'BAR BB| Open rates'!P32*0.8</f>
        <v>50160</v>
      </c>
      <c r="Q32" s="43">
        <f>'BAR BB| Open rates'!Q32*0.8</f>
        <v>51760</v>
      </c>
      <c r="R32" s="43">
        <f>'BAR BB| Open rates'!R32*0.8</f>
        <v>50160</v>
      </c>
      <c r="S32" s="43">
        <f>'BAR BB| Open rates'!S32*0.8</f>
        <v>51760</v>
      </c>
      <c r="T32" s="43">
        <f>'BAR BB| Open rates'!T32*0.8</f>
        <v>50160</v>
      </c>
      <c r="U32" s="43">
        <f>'BAR BB| Open rates'!U32*0.8</f>
        <v>51760</v>
      </c>
      <c r="V32" s="43">
        <f>'BAR BB| Open rates'!V32*0.8</f>
        <v>50160</v>
      </c>
      <c r="W32" s="43">
        <f>'BAR BB| Open rates'!W32*0.8</f>
        <v>51760</v>
      </c>
      <c r="X32" s="43">
        <f>'BAR BB| Open rates'!X32*0.8</f>
        <v>50160</v>
      </c>
      <c r="Y32" s="43">
        <f>'BAR BB| Open rates'!Y32*0.8</f>
        <v>51760</v>
      </c>
      <c r="Z32" s="43">
        <f>'BAR BB| Open rates'!Z32*0.8</f>
        <v>50160</v>
      </c>
      <c r="AA32" s="43">
        <f>'BAR BB| Open rates'!AA32*0.8</f>
        <v>51760</v>
      </c>
      <c r="AB32" s="43">
        <f>'BAR BB| Open rates'!AB32*0.8</f>
        <v>50160</v>
      </c>
      <c r="AC32" s="43">
        <f>'BAR BB| Open rates'!AC32*0.8</f>
        <v>51760</v>
      </c>
      <c r="AD32" s="43">
        <f>'BAR BB| Open rates'!AD32*0.8</f>
        <v>46800</v>
      </c>
      <c r="AE32" s="43">
        <f>'BAR BB| Open rates'!AE32*0.8</f>
        <v>48560</v>
      </c>
      <c r="AF32" s="43">
        <f>'BAR BB| Open rates'!AF32*0.8</f>
        <v>46800</v>
      </c>
      <c r="AG32" s="43">
        <f>'BAR BB| Open rates'!AG32*0.8</f>
        <v>45360</v>
      </c>
      <c r="AH32" s="43">
        <f>'BAR BB| Open rates'!AH32*0.8</f>
        <v>45360</v>
      </c>
      <c r="AI32" s="43">
        <f>'BAR BB| Open rates'!AI32*0.8</f>
        <v>43600</v>
      </c>
      <c r="AJ32" s="43">
        <f>'BAR BB| Open rates'!AJ32*0.8</f>
        <v>45360</v>
      </c>
      <c r="AK32" s="43">
        <f>'BAR BB| Open rates'!AK32*0.8</f>
        <v>43600</v>
      </c>
      <c r="AL32" s="43">
        <f>'BAR BB| Open rates'!AL32*0.8</f>
        <v>45360</v>
      </c>
      <c r="AM32" s="43">
        <f>'BAR BB| Open rates'!AM32*0.8</f>
        <v>43600</v>
      </c>
      <c r="AN32" s="43">
        <f>'BAR BB| Open rates'!AN32*0.8</f>
        <v>45360</v>
      </c>
      <c r="AO32" s="43">
        <f>'BAR BB| Open rates'!AO32*0.8</f>
        <v>43600</v>
      </c>
      <c r="AP32" s="43">
        <f>'BAR BB| Open rates'!AP32*0.8</f>
        <v>40640</v>
      </c>
      <c r="AQ32" s="43">
        <f>'BAR BB| Open rates'!AQ32*0.8</f>
        <v>39040</v>
      </c>
      <c r="AR32" s="43">
        <f>'BAR BB| Open rates'!AR32*0.8</f>
        <v>40640</v>
      </c>
      <c r="AS32" s="43">
        <f>'BAR BB| Open rates'!AS32*0.8</f>
        <v>39040</v>
      </c>
      <c r="AT32" s="43">
        <f>'BAR BB| Open rates'!AT32*0.8</f>
        <v>40640</v>
      </c>
      <c r="AU32" s="43">
        <f>'BAR BB| Open rates'!AU32*0.8</f>
        <v>39040</v>
      </c>
      <c r="AV32" s="43">
        <f>'BAR BB| Open rates'!AV32*0.8</f>
        <v>40640</v>
      </c>
      <c r="AW32" s="43">
        <f>'BAR BB| Open rates'!AW32*0.8</f>
        <v>39040</v>
      </c>
      <c r="AX32" s="43">
        <f>'BAR BB| Open rates'!AX32*0.8</f>
        <v>40640</v>
      </c>
      <c r="AY32" s="43">
        <f>'BAR BB| Open rates'!AY32*0.8</f>
        <v>42000</v>
      </c>
      <c r="AZ32" s="43">
        <f>'BAR BB| Open rates'!AZ32*0.8</f>
        <v>43760</v>
      </c>
      <c r="BA32" s="43">
        <f>'BAR BB| Open rates'!BA32*0.8</f>
        <v>38240</v>
      </c>
      <c r="BB32" s="43">
        <f>'BAR BB| Open rates'!BB32*0.8</f>
        <v>37440</v>
      </c>
      <c r="BC32" s="43">
        <f>'BAR BB| Open rates'!BC32*0.8</f>
        <v>38240</v>
      </c>
      <c r="BD32" s="43">
        <f>'BAR BB| Open rates'!BD32*0.8</f>
        <v>37440</v>
      </c>
      <c r="BE32" s="43">
        <f>'BAR BB| Open rates'!BE32*0.8</f>
        <v>38240</v>
      </c>
      <c r="BF32" s="43">
        <f>'BAR BB| Open rates'!BF32*0.8</f>
        <v>37440</v>
      </c>
      <c r="BG32" s="43">
        <f>'BAR BB| Open rates'!BG32*0.8</f>
        <v>38240</v>
      </c>
      <c r="BH32" s="43">
        <f>'BAR BB| Open rates'!BH32*0.8</f>
        <v>37440</v>
      </c>
      <c r="BI32" s="43">
        <f>'BAR BB| Open rates'!BI32*0.8</f>
        <v>37440</v>
      </c>
      <c r="BJ32" s="43">
        <f>'BAR BB| Open rates'!BJ32*0.8</f>
        <v>38240</v>
      </c>
      <c r="BK32" s="43">
        <f>'BAR BB| Open rates'!BK32*0.8</f>
        <v>37440</v>
      </c>
      <c r="BL32" s="43">
        <f>'BAR BB| Open rates'!BL32*0.8</f>
        <v>38240</v>
      </c>
      <c r="BM32" s="43">
        <f>'BAR BB| Open rates'!BM32*0.8</f>
        <v>37440</v>
      </c>
      <c r="BN32" s="43">
        <f>'BAR BB| Open rates'!BN32*0.8</f>
        <v>38240</v>
      </c>
      <c r="BO32" s="43">
        <f>'BAR BB| Open rates'!BO32*0.8</f>
        <v>41200</v>
      </c>
      <c r="BP32" s="43">
        <f>'BAR BB| Open rates'!BP32*0.8</f>
        <v>42960</v>
      </c>
    </row>
    <row r="33" spans="1:68" s="36" customFormat="1" ht="31.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75" customHeight="1" x14ac:dyDescent="0.2">
      <c r="A34" s="237">
        <v>1</v>
      </c>
      <c r="B34" s="43">
        <f>'BAR BB| Open rates'!B34*0.8</f>
        <v>39840</v>
      </c>
      <c r="C34" s="43">
        <f>'BAR BB| Open rates'!C34*0.8</f>
        <v>39040</v>
      </c>
      <c r="D34" s="43">
        <f>'BAR BB| Open rates'!D34*0.8</f>
        <v>39840</v>
      </c>
      <c r="E34" s="43">
        <f>'BAR BB| Open rates'!E34*0.8</f>
        <v>39040</v>
      </c>
      <c r="F34" s="43">
        <f>'BAR BB| Open rates'!F34*0.8</f>
        <v>42000</v>
      </c>
      <c r="G34" s="43">
        <f>'BAR BB| Open rates'!G34*0.8</f>
        <v>39840</v>
      </c>
      <c r="H34" s="43">
        <f>'BAR BB| Open rates'!H34*0.8</f>
        <v>55120</v>
      </c>
      <c r="I34" s="43">
        <f>'BAR BB| Open rates'!I34*0.8</f>
        <v>60640</v>
      </c>
      <c r="J34" s="43">
        <f>'BAR BB| Open rates'!J34*0.8</f>
        <v>75920</v>
      </c>
      <c r="K34" s="43">
        <f>'BAR BB| Open rates'!K34*0.8</f>
        <v>57280</v>
      </c>
      <c r="L34" s="43">
        <f>'BAR BB| Open rates'!L34*0.8</f>
        <v>59040</v>
      </c>
      <c r="M34" s="43">
        <f>'BAR BB| Open rates'!M34*0.8</f>
        <v>57280</v>
      </c>
      <c r="N34" s="43">
        <f>'BAR BB| Open rates'!N34*0.8</f>
        <v>60640</v>
      </c>
      <c r="O34" s="43">
        <f>'BAR BB| Open rates'!O34*0.8</f>
        <v>62240</v>
      </c>
      <c r="P34" s="43">
        <f>'BAR BB| Open rates'!P34*0.8</f>
        <v>60640</v>
      </c>
      <c r="Q34" s="43">
        <f>'BAR BB| Open rates'!Q34*0.8</f>
        <v>62240</v>
      </c>
      <c r="R34" s="43">
        <f>'BAR BB| Open rates'!R34*0.8</f>
        <v>60640</v>
      </c>
      <c r="S34" s="43">
        <f>'BAR BB| Open rates'!S34*0.8</f>
        <v>62240</v>
      </c>
      <c r="T34" s="43">
        <f>'BAR BB| Open rates'!T34*0.8</f>
        <v>60640</v>
      </c>
      <c r="U34" s="43">
        <f>'BAR BB| Open rates'!U34*0.8</f>
        <v>62240</v>
      </c>
      <c r="V34" s="43">
        <f>'BAR BB| Open rates'!V34*0.8</f>
        <v>60640</v>
      </c>
      <c r="W34" s="43">
        <f>'BAR BB| Open rates'!W34*0.8</f>
        <v>62240</v>
      </c>
      <c r="X34" s="43">
        <f>'BAR BB| Open rates'!X34*0.8</f>
        <v>60640</v>
      </c>
      <c r="Y34" s="43">
        <f>'BAR BB| Open rates'!Y34*0.8</f>
        <v>62240</v>
      </c>
      <c r="Z34" s="43">
        <f>'BAR BB| Open rates'!Z34*0.8</f>
        <v>60640</v>
      </c>
      <c r="AA34" s="43">
        <f>'BAR BB| Open rates'!AA34*0.8</f>
        <v>62240</v>
      </c>
      <c r="AB34" s="43">
        <f>'BAR BB| Open rates'!AB34*0.8</f>
        <v>60640</v>
      </c>
      <c r="AC34" s="43">
        <f>'BAR BB| Open rates'!AC34*0.8</f>
        <v>62240</v>
      </c>
      <c r="AD34" s="43">
        <f>'BAR BB| Open rates'!AD34*0.8</f>
        <v>57280</v>
      </c>
      <c r="AE34" s="43">
        <f>'BAR BB| Open rates'!AE34*0.8</f>
        <v>59040</v>
      </c>
      <c r="AF34" s="43">
        <f>'BAR BB| Open rates'!AF34*0.8</f>
        <v>57280</v>
      </c>
      <c r="AG34" s="43">
        <f>'BAR BB| Open rates'!AG34*0.8</f>
        <v>43760</v>
      </c>
      <c r="AH34" s="43">
        <f>'BAR BB| Open rates'!AH34*0.8</f>
        <v>43760</v>
      </c>
      <c r="AI34" s="43">
        <f>'BAR BB| Open rates'!AI34*0.8</f>
        <v>42000</v>
      </c>
      <c r="AJ34" s="43">
        <f>'BAR BB| Open rates'!AJ34*0.8</f>
        <v>43760</v>
      </c>
      <c r="AK34" s="43">
        <f>'BAR BB| Open rates'!AK34*0.8</f>
        <v>42000</v>
      </c>
      <c r="AL34" s="43">
        <f>'BAR BB| Open rates'!AL34*0.8</f>
        <v>43760</v>
      </c>
      <c r="AM34" s="43">
        <f>'BAR BB| Open rates'!AM34*0.8</f>
        <v>42000</v>
      </c>
      <c r="AN34" s="43">
        <f>'BAR BB| Open rates'!AN34*0.8</f>
        <v>43760</v>
      </c>
      <c r="AO34" s="43">
        <f>'BAR BB| Open rates'!AO34*0.8</f>
        <v>42000</v>
      </c>
      <c r="AP34" s="43">
        <f>'BAR BB| Open rates'!AP34*0.8</f>
        <v>40640</v>
      </c>
      <c r="AQ34" s="43">
        <f>'BAR BB| Open rates'!AQ34*0.8</f>
        <v>39040</v>
      </c>
      <c r="AR34" s="43">
        <f>'BAR BB| Open rates'!AR34*0.8</f>
        <v>40640</v>
      </c>
      <c r="AS34" s="43">
        <f>'BAR BB| Open rates'!AS34*0.8</f>
        <v>39040</v>
      </c>
      <c r="AT34" s="43">
        <f>'BAR BB| Open rates'!AT34*0.8</f>
        <v>40640</v>
      </c>
      <c r="AU34" s="43">
        <f>'BAR BB| Open rates'!AU34*0.8</f>
        <v>39040</v>
      </c>
      <c r="AV34" s="43">
        <f>'BAR BB| Open rates'!AV34*0.8</f>
        <v>40640</v>
      </c>
      <c r="AW34" s="43">
        <f>'BAR BB| Open rates'!AW34*0.8</f>
        <v>39040</v>
      </c>
      <c r="AX34" s="43">
        <f>'BAR BB| Open rates'!AX34*0.8</f>
        <v>40640</v>
      </c>
      <c r="AY34" s="43">
        <f>'BAR BB| Open rates'!AY34*0.8</f>
        <v>42000</v>
      </c>
      <c r="AZ34" s="43">
        <f>'BAR BB| Open rates'!AZ34*0.8</f>
        <v>43760</v>
      </c>
      <c r="BA34" s="43">
        <f>'BAR BB| Open rates'!BA34*0.8</f>
        <v>38240</v>
      </c>
      <c r="BB34" s="43">
        <f>'BAR BB| Open rates'!BB34*0.8</f>
        <v>34240</v>
      </c>
      <c r="BC34" s="43">
        <f>'BAR BB| Open rates'!BC34*0.8</f>
        <v>35040</v>
      </c>
      <c r="BD34" s="43">
        <f>'BAR BB| Open rates'!BD34*0.8</f>
        <v>34240</v>
      </c>
      <c r="BE34" s="43">
        <f>'BAR BB| Open rates'!BE34*0.8</f>
        <v>35040</v>
      </c>
      <c r="BF34" s="43">
        <f>'BAR BB| Open rates'!BF34*0.8</f>
        <v>34240</v>
      </c>
      <c r="BG34" s="43">
        <f>'BAR BB| Open rates'!BG34*0.8</f>
        <v>35040</v>
      </c>
      <c r="BH34" s="43">
        <f>'BAR BB| Open rates'!BH34*0.8</f>
        <v>34240</v>
      </c>
      <c r="BI34" s="43">
        <f>'BAR BB| Open rates'!BI34*0.8</f>
        <v>34240</v>
      </c>
      <c r="BJ34" s="43">
        <f>'BAR BB| Open rates'!BJ34*0.8</f>
        <v>35040</v>
      </c>
      <c r="BK34" s="43">
        <f>'BAR BB| Open rates'!BK34*0.8</f>
        <v>34240</v>
      </c>
      <c r="BL34" s="43">
        <f>'BAR BB| Open rates'!BL34*0.8</f>
        <v>35040</v>
      </c>
      <c r="BM34" s="43">
        <f>'BAR BB| Open rates'!BM34*0.8</f>
        <v>34240</v>
      </c>
      <c r="BN34" s="43">
        <f>'BAR BB| Open rates'!BN34*0.8</f>
        <v>35040</v>
      </c>
      <c r="BO34" s="43">
        <f>'BAR BB| Open rates'!BO34*0.8</f>
        <v>38000</v>
      </c>
      <c r="BP34" s="43">
        <f>'BAR BB| Open rates'!BP34*0.8</f>
        <v>39760</v>
      </c>
    </row>
    <row r="35" spans="1:68" s="36" customFormat="1" ht="12.75" customHeight="1" x14ac:dyDescent="0.2">
      <c r="A35" s="237">
        <v>2</v>
      </c>
      <c r="B35" s="43">
        <f>'BAR BB| Open rates'!B35*0.8</f>
        <v>42240</v>
      </c>
      <c r="C35" s="43">
        <f>'BAR BB| Open rates'!C35*0.8</f>
        <v>41440</v>
      </c>
      <c r="D35" s="43">
        <f>'BAR BB| Open rates'!D35*0.8</f>
        <v>42240</v>
      </c>
      <c r="E35" s="43">
        <f>'BAR BB| Open rates'!E35*0.8</f>
        <v>41440</v>
      </c>
      <c r="F35" s="43">
        <f>'BAR BB| Open rates'!F35*0.8</f>
        <v>44400</v>
      </c>
      <c r="G35" s="43">
        <f>'BAR BB| Open rates'!G35*0.8</f>
        <v>42240</v>
      </c>
      <c r="H35" s="43">
        <f>'BAR BB| Open rates'!H35*0.8</f>
        <v>57520</v>
      </c>
      <c r="I35" s="43">
        <f>'BAR BB| Open rates'!I35*0.8</f>
        <v>63040</v>
      </c>
      <c r="J35" s="43">
        <f>'BAR BB| Open rates'!J35*0.8</f>
        <v>78320</v>
      </c>
      <c r="K35" s="43">
        <f>'BAR BB| Open rates'!K35*0.8</f>
        <v>59680</v>
      </c>
      <c r="L35" s="43">
        <f>'BAR BB| Open rates'!L35*0.8</f>
        <v>61440</v>
      </c>
      <c r="M35" s="43">
        <f>'BAR BB| Open rates'!M35*0.8</f>
        <v>59680</v>
      </c>
      <c r="N35" s="43">
        <f>'BAR BB| Open rates'!N35*0.8</f>
        <v>63040</v>
      </c>
      <c r="O35" s="43">
        <f>'BAR BB| Open rates'!O35*0.8</f>
        <v>64640</v>
      </c>
      <c r="P35" s="43">
        <f>'BAR BB| Open rates'!P35*0.8</f>
        <v>63040</v>
      </c>
      <c r="Q35" s="43">
        <f>'BAR BB| Open rates'!Q35*0.8</f>
        <v>64640</v>
      </c>
      <c r="R35" s="43">
        <f>'BAR BB| Open rates'!R35*0.8</f>
        <v>63040</v>
      </c>
      <c r="S35" s="43">
        <f>'BAR BB| Open rates'!S35*0.8</f>
        <v>64640</v>
      </c>
      <c r="T35" s="43">
        <f>'BAR BB| Open rates'!T35*0.8</f>
        <v>63040</v>
      </c>
      <c r="U35" s="43">
        <f>'BAR BB| Open rates'!U35*0.8</f>
        <v>64640</v>
      </c>
      <c r="V35" s="43">
        <f>'BAR BB| Open rates'!V35*0.8</f>
        <v>63040</v>
      </c>
      <c r="W35" s="43">
        <f>'BAR BB| Open rates'!W35*0.8</f>
        <v>64640</v>
      </c>
      <c r="X35" s="43">
        <f>'BAR BB| Open rates'!X35*0.8</f>
        <v>63040</v>
      </c>
      <c r="Y35" s="43">
        <f>'BAR BB| Open rates'!Y35*0.8</f>
        <v>64640</v>
      </c>
      <c r="Z35" s="43">
        <f>'BAR BB| Open rates'!Z35*0.8</f>
        <v>63040</v>
      </c>
      <c r="AA35" s="43">
        <f>'BAR BB| Open rates'!AA35*0.8</f>
        <v>64640</v>
      </c>
      <c r="AB35" s="43">
        <f>'BAR BB| Open rates'!AB35*0.8</f>
        <v>63040</v>
      </c>
      <c r="AC35" s="43">
        <f>'BAR BB| Open rates'!AC35*0.8</f>
        <v>64640</v>
      </c>
      <c r="AD35" s="43">
        <f>'BAR BB| Open rates'!AD35*0.8</f>
        <v>59680</v>
      </c>
      <c r="AE35" s="43">
        <f>'BAR BB| Open rates'!AE35*0.8</f>
        <v>61440</v>
      </c>
      <c r="AF35" s="43">
        <f>'BAR BB| Open rates'!AF35*0.8</f>
        <v>59680</v>
      </c>
      <c r="AG35" s="43">
        <f>'BAR BB| Open rates'!AG35*0.8</f>
        <v>46160</v>
      </c>
      <c r="AH35" s="43">
        <f>'BAR BB| Open rates'!AH35*0.8</f>
        <v>46160</v>
      </c>
      <c r="AI35" s="43">
        <f>'BAR BB| Open rates'!AI35*0.8</f>
        <v>44400</v>
      </c>
      <c r="AJ35" s="43">
        <f>'BAR BB| Open rates'!AJ35*0.8</f>
        <v>46160</v>
      </c>
      <c r="AK35" s="43">
        <f>'BAR BB| Open rates'!AK35*0.8</f>
        <v>44400</v>
      </c>
      <c r="AL35" s="43">
        <f>'BAR BB| Open rates'!AL35*0.8</f>
        <v>46160</v>
      </c>
      <c r="AM35" s="43">
        <f>'BAR BB| Open rates'!AM35*0.8</f>
        <v>44400</v>
      </c>
      <c r="AN35" s="43">
        <f>'BAR BB| Open rates'!AN35*0.8</f>
        <v>46160</v>
      </c>
      <c r="AO35" s="43">
        <f>'BAR BB| Open rates'!AO35*0.8</f>
        <v>44400</v>
      </c>
      <c r="AP35" s="43">
        <f>'BAR BB| Open rates'!AP35*0.8</f>
        <v>43040</v>
      </c>
      <c r="AQ35" s="43">
        <f>'BAR BB| Open rates'!AQ35*0.8</f>
        <v>41440</v>
      </c>
      <c r="AR35" s="43">
        <f>'BAR BB| Open rates'!AR35*0.8</f>
        <v>43040</v>
      </c>
      <c r="AS35" s="43">
        <f>'BAR BB| Open rates'!AS35*0.8</f>
        <v>41440</v>
      </c>
      <c r="AT35" s="43">
        <f>'BAR BB| Open rates'!AT35*0.8</f>
        <v>43040</v>
      </c>
      <c r="AU35" s="43">
        <f>'BAR BB| Open rates'!AU35*0.8</f>
        <v>41440</v>
      </c>
      <c r="AV35" s="43">
        <f>'BAR BB| Open rates'!AV35*0.8</f>
        <v>43040</v>
      </c>
      <c r="AW35" s="43">
        <f>'BAR BB| Open rates'!AW35*0.8</f>
        <v>41440</v>
      </c>
      <c r="AX35" s="43">
        <f>'BAR BB| Open rates'!AX35*0.8</f>
        <v>43040</v>
      </c>
      <c r="AY35" s="43">
        <f>'BAR BB| Open rates'!AY35*0.8</f>
        <v>44400</v>
      </c>
      <c r="AZ35" s="43">
        <f>'BAR BB| Open rates'!AZ35*0.8</f>
        <v>46160</v>
      </c>
      <c r="BA35" s="43">
        <f>'BAR BB| Open rates'!BA35*0.8</f>
        <v>40640</v>
      </c>
      <c r="BB35" s="43">
        <f>'BAR BB| Open rates'!BB35*0.8</f>
        <v>36640</v>
      </c>
      <c r="BC35" s="43">
        <f>'BAR BB| Open rates'!BC35*0.8</f>
        <v>37440</v>
      </c>
      <c r="BD35" s="43">
        <f>'BAR BB| Open rates'!BD35*0.8</f>
        <v>36640</v>
      </c>
      <c r="BE35" s="43">
        <f>'BAR BB| Open rates'!BE35*0.8</f>
        <v>37440</v>
      </c>
      <c r="BF35" s="43">
        <f>'BAR BB| Open rates'!BF35*0.8</f>
        <v>36640</v>
      </c>
      <c r="BG35" s="43">
        <f>'BAR BB| Open rates'!BG35*0.8</f>
        <v>37440</v>
      </c>
      <c r="BH35" s="43">
        <f>'BAR BB| Open rates'!BH35*0.8</f>
        <v>36640</v>
      </c>
      <c r="BI35" s="43">
        <f>'BAR BB| Open rates'!BI35*0.8</f>
        <v>36640</v>
      </c>
      <c r="BJ35" s="43">
        <f>'BAR BB| Open rates'!BJ35*0.8</f>
        <v>37440</v>
      </c>
      <c r="BK35" s="43">
        <f>'BAR BB| Open rates'!BK35*0.8</f>
        <v>36640</v>
      </c>
      <c r="BL35" s="43">
        <f>'BAR BB| Open rates'!BL35*0.8</f>
        <v>37440</v>
      </c>
      <c r="BM35" s="43">
        <f>'BAR BB| Open rates'!BM35*0.8</f>
        <v>36640</v>
      </c>
      <c r="BN35" s="43">
        <f>'BAR BB| Open rates'!BN35*0.8</f>
        <v>37440</v>
      </c>
      <c r="BO35" s="43">
        <f>'BAR BB| Open rates'!BO35*0.8</f>
        <v>40400</v>
      </c>
      <c r="BP35" s="43">
        <f>'BAR BB| Open rates'!BP35*0.8</f>
        <v>42160</v>
      </c>
    </row>
    <row r="36" spans="1:68" s="36" customFormat="1" ht="12.75" customHeight="1" x14ac:dyDescent="0.2">
      <c r="A36" s="237">
        <v>3</v>
      </c>
      <c r="B36" s="43">
        <f>'BAR BB| Open rates'!B36*0.8</f>
        <v>44640</v>
      </c>
      <c r="C36" s="43">
        <f>'BAR BB| Open rates'!C36*0.8</f>
        <v>43840</v>
      </c>
      <c r="D36" s="43">
        <f>'BAR BB| Open rates'!D36*0.8</f>
        <v>44640</v>
      </c>
      <c r="E36" s="43">
        <f>'BAR BB| Open rates'!E36*0.8</f>
        <v>43840</v>
      </c>
      <c r="F36" s="43">
        <f>'BAR BB| Open rates'!F36*0.8</f>
        <v>46800</v>
      </c>
      <c r="G36" s="43">
        <f>'BAR BB| Open rates'!G36*0.8</f>
        <v>44640</v>
      </c>
      <c r="H36" s="43">
        <f>'BAR BB| Open rates'!H36*0.8</f>
        <v>59920</v>
      </c>
      <c r="I36" s="43">
        <f>'BAR BB| Open rates'!I36*0.8</f>
        <v>65440</v>
      </c>
      <c r="J36" s="43">
        <f>'BAR BB| Open rates'!J36*0.8</f>
        <v>80720</v>
      </c>
      <c r="K36" s="43">
        <f>'BAR BB| Open rates'!K36*0.8</f>
        <v>62080</v>
      </c>
      <c r="L36" s="43">
        <f>'BAR BB| Open rates'!L36*0.8</f>
        <v>63840</v>
      </c>
      <c r="M36" s="43">
        <f>'BAR BB| Open rates'!M36*0.8</f>
        <v>62080</v>
      </c>
      <c r="N36" s="43">
        <f>'BAR BB| Open rates'!N36*0.8</f>
        <v>65440</v>
      </c>
      <c r="O36" s="43">
        <f>'BAR BB| Open rates'!O36*0.8</f>
        <v>67040</v>
      </c>
      <c r="P36" s="43">
        <f>'BAR BB| Open rates'!P36*0.8</f>
        <v>65440</v>
      </c>
      <c r="Q36" s="43">
        <f>'BAR BB| Open rates'!Q36*0.8</f>
        <v>67040</v>
      </c>
      <c r="R36" s="43">
        <f>'BAR BB| Open rates'!R36*0.8</f>
        <v>65440</v>
      </c>
      <c r="S36" s="43">
        <f>'BAR BB| Open rates'!S36*0.8</f>
        <v>67040</v>
      </c>
      <c r="T36" s="43">
        <f>'BAR BB| Open rates'!T36*0.8</f>
        <v>65440</v>
      </c>
      <c r="U36" s="43">
        <f>'BAR BB| Open rates'!U36*0.8</f>
        <v>67040</v>
      </c>
      <c r="V36" s="43">
        <f>'BAR BB| Open rates'!V36*0.8</f>
        <v>65440</v>
      </c>
      <c r="W36" s="43">
        <f>'BAR BB| Open rates'!W36*0.8</f>
        <v>67040</v>
      </c>
      <c r="X36" s="43">
        <f>'BAR BB| Open rates'!X36*0.8</f>
        <v>65440</v>
      </c>
      <c r="Y36" s="43">
        <f>'BAR BB| Open rates'!Y36*0.8</f>
        <v>67040</v>
      </c>
      <c r="Z36" s="43">
        <f>'BAR BB| Open rates'!Z36*0.8</f>
        <v>65440</v>
      </c>
      <c r="AA36" s="43">
        <f>'BAR BB| Open rates'!AA36*0.8</f>
        <v>67040</v>
      </c>
      <c r="AB36" s="43">
        <f>'BAR BB| Open rates'!AB36*0.8</f>
        <v>65440</v>
      </c>
      <c r="AC36" s="43">
        <f>'BAR BB| Open rates'!AC36*0.8</f>
        <v>67040</v>
      </c>
      <c r="AD36" s="43">
        <f>'BAR BB| Open rates'!AD36*0.8</f>
        <v>62080</v>
      </c>
      <c r="AE36" s="43">
        <f>'BAR BB| Open rates'!AE36*0.8</f>
        <v>63840</v>
      </c>
      <c r="AF36" s="43">
        <f>'BAR BB| Open rates'!AF36*0.8</f>
        <v>62080</v>
      </c>
      <c r="AG36" s="43">
        <f>'BAR BB| Open rates'!AG36*0.8</f>
        <v>48560</v>
      </c>
      <c r="AH36" s="43">
        <f>'BAR BB| Open rates'!AH36*0.8</f>
        <v>48560</v>
      </c>
      <c r="AI36" s="43">
        <f>'BAR BB| Open rates'!AI36*0.8</f>
        <v>46800</v>
      </c>
      <c r="AJ36" s="43">
        <f>'BAR BB| Open rates'!AJ36*0.8</f>
        <v>48560</v>
      </c>
      <c r="AK36" s="43">
        <f>'BAR BB| Open rates'!AK36*0.8</f>
        <v>46800</v>
      </c>
      <c r="AL36" s="43">
        <f>'BAR BB| Open rates'!AL36*0.8</f>
        <v>48560</v>
      </c>
      <c r="AM36" s="43">
        <f>'BAR BB| Open rates'!AM36*0.8</f>
        <v>46800</v>
      </c>
      <c r="AN36" s="43">
        <f>'BAR BB| Open rates'!AN36*0.8</f>
        <v>48560</v>
      </c>
      <c r="AO36" s="43">
        <f>'BAR BB| Open rates'!AO36*0.8</f>
        <v>46800</v>
      </c>
      <c r="AP36" s="43">
        <f>'BAR BB| Open rates'!AP36*0.8</f>
        <v>45440</v>
      </c>
      <c r="AQ36" s="43">
        <f>'BAR BB| Open rates'!AQ36*0.8</f>
        <v>43840</v>
      </c>
      <c r="AR36" s="43">
        <f>'BAR BB| Open rates'!AR36*0.8</f>
        <v>45440</v>
      </c>
      <c r="AS36" s="43">
        <f>'BAR BB| Open rates'!AS36*0.8</f>
        <v>43840</v>
      </c>
      <c r="AT36" s="43">
        <f>'BAR BB| Open rates'!AT36*0.8</f>
        <v>45440</v>
      </c>
      <c r="AU36" s="43">
        <f>'BAR BB| Open rates'!AU36*0.8</f>
        <v>43840</v>
      </c>
      <c r="AV36" s="43">
        <f>'BAR BB| Open rates'!AV36*0.8</f>
        <v>45440</v>
      </c>
      <c r="AW36" s="43">
        <f>'BAR BB| Open rates'!AW36*0.8</f>
        <v>43840</v>
      </c>
      <c r="AX36" s="43">
        <f>'BAR BB| Open rates'!AX36*0.8</f>
        <v>45440</v>
      </c>
      <c r="AY36" s="43">
        <f>'BAR BB| Open rates'!AY36*0.8</f>
        <v>46800</v>
      </c>
      <c r="AZ36" s="43">
        <f>'BAR BB| Open rates'!AZ36*0.8</f>
        <v>48560</v>
      </c>
      <c r="BA36" s="43">
        <f>'BAR BB| Open rates'!BA36*0.8</f>
        <v>43040</v>
      </c>
      <c r="BB36" s="43">
        <f>'BAR BB| Open rates'!BB36*0.8</f>
        <v>39040</v>
      </c>
      <c r="BC36" s="43">
        <f>'BAR BB| Open rates'!BC36*0.8</f>
        <v>39840</v>
      </c>
      <c r="BD36" s="43">
        <f>'BAR BB| Open rates'!BD36*0.8</f>
        <v>39040</v>
      </c>
      <c r="BE36" s="43">
        <f>'BAR BB| Open rates'!BE36*0.8</f>
        <v>39840</v>
      </c>
      <c r="BF36" s="43">
        <f>'BAR BB| Open rates'!BF36*0.8</f>
        <v>39040</v>
      </c>
      <c r="BG36" s="43">
        <f>'BAR BB| Open rates'!BG36*0.8</f>
        <v>39840</v>
      </c>
      <c r="BH36" s="43">
        <f>'BAR BB| Open rates'!BH36*0.8</f>
        <v>39040</v>
      </c>
      <c r="BI36" s="43">
        <f>'BAR BB| Open rates'!BI36*0.8</f>
        <v>39040</v>
      </c>
      <c r="BJ36" s="43">
        <f>'BAR BB| Open rates'!BJ36*0.8</f>
        <v>39840</v>
      </c>
      <c r="BK36" s="43">
        <f>'BAR BB| Open rates'!BK36*0.8</f>
        <v>39040</v>
      </c>
      <c r="BL36" s="43">
        <f>'BAR BB| Open rates'!BL36*0.8</f>
        <v>39840</v>
      </c>
      <c r="BM36" s="43">
        <f>'BAR BB| Open rates'!BM36*0.8</f>
        <v>39040</v>
      </c>
      <c r="BN36" s="43">
        <f>'BAR BB| Open rates'!BN36*0.8</f>
        <v>39840</v>
      </c>
      <c r="BO36" s="43">
        <f>'BAR BB| Open rates'!BO36*0.8</f>
        <v>42800</v>
      </c>
      <c r="BP36" s="43">
        <f>'BAR BB| Open rates'!BP36*0.8</f>
        <v>44560</v>
      </c>
    </row>
    <row r="37" spans="1:68" s="36" customFormat="1" ht="12.75" customHeight="1" x14ac:dyDescent="0.2">
      <c r="A37" s="237">
        <v>4</v>
      </c>
      <c r="B37" s="43">
        <f>'BAR BB| Open rates'!B37*0.8</f>
        <v>47040</v>
      </c>
      <c r="C37" s="43">
        <f>'BAR BB| Open rates'!C37*0.8</f>
        <v>46240</v>
      </c>
      <c r="D37" s="43">
        <f>'BAR BB| Open rates'!D37*0.8</f>
        <v>47040</v>
      </c>
      <c r="E37" s="43">
        <f>'BAR BB| Open rates'!E37*0.8</f>
        <v>46240</v>
      </c>
      <c r="F37" s="43">
        <f>'BAR BB| Open rates'!F37*0.8</f>
        <v>49200</v>
      </c>
      <c r="G37" s="43">
        <f>'BAR BB| Open rates'!G37*0.8</f>
        <v>47040</v>
      </c>
      <c r="H37" s="43">
        <f>'BAR BB| Open rates'!H37*0.8</f>
        <v>62320</v>
      </c>
      <c r="I37" s="43">
        <f>'BAR BB| Open rates'!I37*0.8</f>
        <v>67840</v>
      </c>
      <c r="J37" s="43">
        <f>'BAR BB| Open rates'!J37*0.8</f>
        <v>83120</v>
      </c>
      <c r="K37" s="43">
        <f>'BAR BB| Open rates'!K37*0.8</f>
        <v>64480</v>
      </c>
      <c r="L37" s="43">
        <f>'BAR BB| Open rates'!L37*0.8</f>
        <v>66240</v>
      </c>
      <c r="M37" s="43">
        <f>'BAR BB| Open rates'!M37*0.8</f>
        <v>64480</v>
      </c>
      <c r="N37" s="43">
        <f>'BAR BB| Open rates'!N37*0.8</f>
        <v>67840</v>
      </c>
      <c r="O37" s="43">
        <f>'BAR BB| Open rates'!O37*0.8</f>
        <v>69440</v>
      </c>
      <c r="P37" s="43">
        <f>'BAR BB| Open rates'!P37*0.8</f>
        <v>67840</v>
      </c>
      <c r="Q37" s="43">
        <f>'BAR BB| Open rates'!Q37*0.8</f>
        <v>69440</v>
      </c>
      <c r="R37" s="43">
        <f>'BAR BB| Open rates'!R37*0.8</f>
        <v>67840</v>
      </c>
      <c r="S37" s="43">
        <f>'BAR BB| Open rates'!S37*0.8</f>
        <v>69440</v>
      </c>
      <c r="T37" s="43">
        <f>'BAR BB| Open rates'!T37*0.8</f>
        <v>67840</v>
      </c>
      <c r="U37" s="43">
        <f>'BAR BB| Open rates'!U37*0.8</f>
        <v>69440</v>
      </c>
      <c r="V37" s="43">
        <f>'BAR BB| Open rates'!V37*0.8</f>
        <v>67840</v>
      </c>
      <c r="W37" s="43">
        <f>'BAR BB| Open rates'!W37*0.8</f>
        <v>69440</v>
      </c>
      <c r="X37" s="43">
        <f>'BAR BB| Open rates'!X37*0.8</f>
        <v>67840</v>
      </c>
      <c r="Y37" s="43">
        <f>'BAR BB| Open rates'!Y37*0.8</f>
        <v>69440</v>
      </c>
      <c r="Z37" s="43">
        <f>'BAR BB| Open rates'!Z37*0.8</f>
        <v>67840</v>
      </c>
      <c r="AA37" s="43">
        <f>'BAR BB| Open rates'!AA37*0.8</f>
        <v>69440</v>
      </c>
      <c r="AB37" s="43">
        <f>'BAR BB| Open rates'!AB37*0.8</f>
        <v>67840</v>
      </c>
      <c r="AC37" s="43">
        <f>'BAR BB| Open rates'!AC37*0.8</f>
        <v>69440</v>
      </c>
      <c r="AD37" s="43">
        <f>'BAR BB| Open rates'!AD37*0.8</f>
        <v>64480</v>
      </c>
      <c r="AE37" s="43">
        <f>'BAR BB| Open rates'!AE37*0.8</f>
        <v>66240</v>
      </c>
      <c r="AF37" s="43">
        <f>'BAR BB| Open rates'!AF37*0.8</f>
        <v>64480</v>
      </c>
      <c r="AG37" s="43">
        <f>'BAR BB| Open rates'!AG37*0.8</f>
        <v>50960</v>
      </c>
      <c r="AH37" s="43">
        <f>'BAR BB| Open rates'!AH37*0.8</f>
        <v>50960</v>
      </c>
      <c r="AI37" s="43">
        <f>'BAR BB| Open rates'!AI37*0.8</f>
        <v>49200</v>
      </c>
      <c r="AJ37" s="43">
        <f>'BAR BB| Open rates'!AJ37*0.8</f>
        <v>50960</v>
      </c>
      <c r="AK37" s="43">
        <f>'BAR BB| Open rates'!AK37*0.8</f>
        <v>49200</v>
      </c>
      <c r="AL37" s="43">
        <f>'BAR BB| Open rates'!AL37*0.8</f>
        <v>50960</v>
      </c>
      <c r="AM37" s="43">
        <f>'BAR BB| Open rates'!AM37*0.8</f>
        <v>49200</v>
      </c>
      <c r="AN37" s="43">
        <f>'BAR BB| Open rates'!AN37*0.8</f>
        <v>50960</v>
      </c>
      <c r="AO37" s="43">
        <f>'BAR BB| Open rates'!AO37*0.8</f>
        <v>49200</v>
      </c>
      <c r="AP37" s="43">
        <f>'BAR BB| Open rates'!AP37*0.8</f>
        <v>47840</v>
      </c>
      <c r="AQ37" s="43">
        <f>'BAR BB| Open rates'!AQ37*0.8</f>
        <v>46240</v>
      </c>
      <c r="AR37" s="43">
        <f>'BAR BB| Open rates'!AR37*0.8</f>
        <v>47840</v>
      </c>
      <c r="AS37" s="43">
        <f>'BAR BB| Open rates'!AS37*0.8</f>
        <v>46240</v>
      </c>
      <c r="AT37" s="43">
        <f>'BAR BB| Open rates'!AT37*0.8</f>
        <v>47840</v>
      </c>
      <c r="AU37" s="43">
        <f>'BAR BB| Open rates'!AU37*0.8</f>
        <v>46240</v>
      </c>
      <c r="AV37" s="43">
        <f>'BAR BB| Open rates'!AV37*0.8</f>
        <v>47840</v>
      </c>
      <c r="AW37" s="43">
        <f>'BAR BB| Open rates'!AW37*0.8</f>
        <v>46240</v>
      </c>
      <c r="AX37" s="43">
        <f>'BAR BB| Open rates'!AX37*0.8</f>
        <v>47840</v>
      </c>
      <c r="AY37" s="43">
        <f>'BAR BB| Open rates'!AY37*0.8</f>
        <v>49200</v>
      </c>
      <c r="AZ37" s="43">
        <f>'BAR BB| Open rates'!AZ37*0.8</f>
        <v>50960</v>
      </c>
      <c r="BA37" s="43">
        <f>'BAR BB| Open rates'!BA37*0.8</f>
        <v>45440</v>
      </c>
      <c r="BB37" s="43">
        <f>'BAR BB| Open rates'!BB37*0.8</f>
        <v>41440</v>
      </c>
      <c r="BC37" s="43">
        <f>'BAR BB| Open rates'!BC37*0.8</f>
        <v>42240</v>
      </c>
      <c r="BD37" s="43">
        <f>'BAR BB| Open rates'!BD37*0.8</f>
        <v>41440</v>
      </c>
      <c r="BE37" s="43">
        <f>'BAR BB| Open rates'!BE37*0.8</f>
        <v>42240</v>
      </c>
      <c r="BF37" s="43">
        <f>'BAR BB| Open rates'!BF37*0.8</f>
        <v>41440</v>
      </c>
      <c r="BG37" s="43">
        <f>'BAR BB| Open rates'!BG37*0.8</f>
        <v>42240</v>
      </c>
      <c r="BH37" s="43">
        <f>'BAR BB| Open rates'!BH37*0.8</f>
        <v>41440</v>
      </c>
      <c r="BI37" s="43">
        <f>'BAR BB| Open rates'!BI37*0.8</f>
        <v>41440</v>
      </c>
      <c r="BJ37" s="43">
        <f>'BAR BB| Open rates'!BJ37*0.8</f>
        <v>42240</v>
      </c>
      <c r="BK37" s="43">
        <f>'BAR BB| Open rates'!BK37*0.8</f>
        <v>41440</v>
      </c>
      <c r="BL37" s="43">
        <f>'BAR BB| Open rates'!BL37*0.8</f>
        <v>42240</v>
      </c>
      <c r="BM37" s="43">
        <f>'BAR BB| Open rates'!BM37*0.8</f>
        <v>41440</v>
      </c>
      <c r="BN37" s="43">
        <f>'BAR BB| Open rates'!BN37*0.8</f>
        <v>42240</v>
      </c>
      <c r="BO37" s="43">
        <f>'BAR BB| Open rates'!BO37*0.8</f>
        <v>45200</v>
      </c>
      <c r="BP37" s="43">
        <f>'BAR BB| Open rates'!BP37*0.8</f>
        <v>46960</v>
      </c>
    </row>
    <row r="38" spans="1:68" s="36" customFormat="1" ht="12.75" customHeight="1" x14ac:dyDescent="0.2">
      <c r="A38" s="237">
        <v>5</v>
      </c>
      <c r="B38" s="43">
        <f>'BAR BB| Open rates'!B38*0.8</f>
        <v>49440</v>
      </c>
      <c r="C38" s="43">
        <f>'BAR BB| Open rates'!C38*0.8</f>
        <v>48640</v>
      </c>
      <c r="D38" s="43">
        <f>'BAR BB| Open rates'!D38*0.8</f>
        <v>49440</v>
      </c>
      <c r="E38" s="43">
        <f>'BAR BB| Open rates'!E38*0.8</f>
        <v>48640</v>
      </c>
      <c r="F38" s="43">
        <f>'BAR BB| Open rates'!F38*0.8</f>
        <v>51600</v>
      </c>
      <c r="G38" s="43">
        <f>'BAR BB| Open rates'!G38*0.8</f>
        <v>49440</v>
      </c>
      <c r="H38" s="43">
        <f>'BAR BB| Open rates'!H38*0.8</f>
        <v>64720</v>
      </c>
      <c r="I38" s="43">
        <f>'BAR BB| Open rates'!I38*0.8</f>
        <v>70240</v>
      </c>
      <c r="J38" s="43">
        <f>'BAR BB| Open rates'!J38*0.8</f>
        <v>85520</v>
      </c>
      <c r="K38" s="43">
        <f>'BAR BB| Open rates'!K38*0.8</f>
        <v>66880</v>
      </c>
      <c r="L38" s="43">
        <f>'BAR BB| Open rates'!L38*0.8</f>
        <v>68640</v>
      </c>
      <c r="M38" s="43">
        <f>'BAR BB| Open rates'!M38*0.8</f>
        <v>66880</v>
      </c>
      <c r="N38" s="43">
        <f>'BAR BB| Open rates'!N38*0.8</f>
        <v>70240</v>
      </c>
      <c r="O38" s="43">
        <f>'BAR BB| Open rates'!O38*0.8</f>
        <v>71840</v>
      </c>
      <c r="P38" s="43">
        <f>'BAR BB| Open rates'!P38*0.8</f>
        <v>70240</v>
      </c>
      <c r="Q38" s="43">
        <f>'BAR BB| Open rates'!Q38*0.8</f>
        <v>71840</v>
      </c>
      <c r="R38" s="43">
        <f>'BAR BB| Open rates'!R38*0.8</f>
        <v>70240</v>
      </c>
      <c r="S38" s="43">
        <f>'BAR BB| Open rates'!S38*0.8</f>
        <v>71840</v>
      </c>
      <c r="T38" s="43">
        <f>'BAR BB| Open rates'!T38*0.8</f>
        <v>70240</v>
      </c>
      <c r="U38" s="43">
        <f>'BAR BB| Open rates'!U38*0.8</f>
        <v>71840</v>
      </c>
      <c r="V38" s="43">
        <f>'BAR BB| Open rates'!V38*0.8</f>
        <v>70240</v>
      </c>
      <c r="W38" s="43">
        <f>'BAR BB| Open rates'!W38*0.8</f>
        <v>71840</v>
      </c>
      <c r="X38" s="43">
        <f>'BAR BB| Open rates'!X38*0.8</f>
        <v>70240</v>
      </c>
      <c r="Y38" s="43">
        <f>'BAR BB| Open rates'!Y38*0.8</f>
        <v>71840</v>
      </c>
      <c r="Z38" s="43">
        <f>'BAR BB| Open rates'!Z38*0.8</f>
        <v>70240</v>
      </c>
      <c r="AA38" s="43">
        <f>'BAR BB| Open rates'!AA38*0.8</f>
        <v>71840</v>
      </c>
      <c r="AB38" s="43">
        <f>'BAR BB| Open rates'!AB38*0.8</f>
        <v>70240</v>
      </c>
      <c r="AC38" s="43">
        <f>'BAR BB| Open rates'!AC38*0.8</f>
        <v>71840</v>
      </c>
      <c r="AD38" s="43">
        <f>'BAR BB| Open rates'!AD38*0.8</f>
        <v>66880</v>
      </c>
      <c r="AE38" s="43">
        <f>'BAR BB| Open rates'!AE38*0.8</f>
        <v>68640</v>
      </c>
      <c r="AF38" s="43">
        <f>'BAR BB| Open rates'!AF38*0.8</f>
        <v>66880</v>
      </c>
      <c r="AG38" s="43">
        <f>'BAR BB| Open rates'!AG38*0.8</f>
        <v>53360</v>
      </c>
      <c r="AH38" s="43">
        <f>'BAR BB| Open rates'!AH38*0.8</f>
        <v>53360</v>
      </c>
      <c r="AI38" s="43">
        <f>'BAR BB| Open rates'!AI38*0.8</f>
        <v>51600</v>
      </c>
      <c r="AJ38" s="43">
        <f>'BAR BB| Open rates'!AJ38*0.8</f>
        <v>53360</v>
      </c>
      <c r="AK38" s="43">
        <f>'BAR BB| Open rates'!AK38*0.8</f>
        <v>51600</v>
      </c>
      <c r="AL38" s="43">
        <f>'BAR BB| Open rates'!AL38*0.8</f>
        <v>53360</v>
      </c>
      <c r="AM38" s="43">
        <f>'BAR BB| Open rates'!AM38*0.8</f>
        <v>51600</v>
      </c>
      <c r="AN38" s="43">
        <f>'BAR BB| Open rates'!AN38*0.8</f>
        <v>53360</v>
      </c>
      <c r="AO38" s="43">
        <f>'BAR BB| Open rates'!AO38*0.8</f>
        <v>51600</v>
      </c>
      <c r="AP38" s="43">
        <f>'BAR BB| Open rates'!AP38*0.8</f>
        <v>50240</v>
      </c>
      <c r="AQ38" s="43">
        <f>'BAR BB| Open rates'!AQ38*0.8</f>
        <v>48640</v>
      </c>
      <c r="AR38" s="43">
        <f>'BAR BB| Open rates'!AR38*0.8</f>
        <v>50240</v>
      </c>
      <c r="AS38" s="43">
        <f>'BAR BB| Open rates'!AS38*0.8</f>
        <v>48640</v>
      </c>
      <c r="AT38" s="43">
        <f>'BAR BB| Open rates'!AT38*0.8</f>
        <v>50240</v>
      </c>
      <c r="AU38" s="43">
        <f>'BAR BB| Open rates'!AU38*0.8</f>
        <v>48640</v>
      </c>
      <c r="AV38" s="43">
        <f>'BAR BB| Open rates'!AV38*0.8</f>
        <v>50240</v>
      </c>
      <c r="AW38" s="43">
        <f>'BAR BB| Open rates'!AW38*0.8</f>
        <v>48640</v>
      </c>
      <c r="AX38" s="43">
        <f>'BAR BB| Open rates'!AX38*0.8</f>
        <v>50240</v>
      </c>
      <c r="AY38" s="43">
        <f>'BAR BB| Open rates'!AY38*0.8</f>
        <v>51600</v>
      </c>
      <c r="AZ38" s="43">
        <f>'BAR BB| Open rates'!AZ38*0.8</f>
        <v>53360</v>
      </c>
      <c r="BA38" s="43">
        <f>'BAR BB| Open rates'!BA38*0.8</f>
        <v>47840</v>
      </c>
      <c r="BB38" s="43">
        <f>'BAR BB| Open rates'!BB38*0.8</f>
        <v>43840</v>
      </c>
      <c r="BC38" s="43">
        <f>'BAR BB| Open rates'!BC38*0.8</f>
        <v>44640</v>
      </c>
      <c r="BD38" s="43">
        <f>'BAR BB| Open rates'!BD38*0.8</f>
        <v>43840</v>
      </c>
      <c r="BE38" s="43">
        <f>'BAR BB| Open rates'!BE38*0.8</f>
        <v>44640</v>
      </c>
      <c r="BF38" s="43">
        <f>'BAR BB| Open rates'!BF38*0.8</f>
        <v>43840</v>
      </c>
      <c r="BG38" s="43">
        <f>'BAR BB| Open rates'!BG38*0.8</f>
        <v>44640</v>
      </c>
      <c r="BH38" s="43">
        <f>'BAR BB| Open rates'!BH38*0.8</f>
        <v>43840</v>
      </c>
      <c r="BI38" s="43">
        <f>'BAR BB| Open rates'!BI38*0.8</f>
        <v>43840</v>
      </c>
      <c r="BJ38" s="43">
        <f>'BAR BB| Open rates'!BJ38*0.8</f>
        <v>44640</v>
      </c>
      <c r="BK38" s="43">
        <f>'BAR BB| Open rates'!BK38*0.8</f>
        <v>43840</v>
      </c>
      <c r="BL38" s="43">
        <f>'BAR BB| Open rates'!BL38*0.8</f>
        <v>44640</v>
      </c>
      <c r="BM38" s="43">
        <f>'BAR BB| Open rates'!BM38*0.8</f>
        <v>43840</v>
      </c>
      <c r="BN38" s="43">
        <f>'BAR BB| Open rates'!BN38*0.8</f>
        <v>44640</v>
      </c>
      <c r="BO38" s="43">
        <f>'BAR BB| Open rates'!BO38*0.8</f>
        <v>47600</v>
      </c>
      <c r="BP38" s="43">
        <f>'BAR BB| Open rates'!BP38*0.8</f>
        <v>49360</v>
      </c>
    </row>
    <row r="39" spans="1:68" s="36" customFormat="1" ht="12.75" customHeight="1" x14ac:dyDescent="0.2">
      <c r="A39" s="237">
        <v>6</v>
      </c>
      <c r="B39" s="43">
        <f>'BAR BB| Open rates'!B39*0.8</f>
        <v>51840</v>
      </c>
      <c r="C39" s="43">
        <f>'BAR BB| Open rates'!C39*0.8</f>
        <v>51040</v>
      </c>
      <c r="D39" s="43">
        <f>'BAR BB| Open rates'!D39*0.8</f>
        <v>51840</v>
      </c>
      <c r="E39" s="43">
        <f>'BAR BB| Open rates'!E39*0.8</f>
        <v>51040</v>
      </c>
      <c r="F39" s="43">
        <f>'BAR BB| Open rates'!F39*0.8</f>
        <v>54000</v>
      </c>
      <c r="G39" s="43">
        <f>'BAR BB| Open rates'!G39*0.8</f>
        <v>51840</v>
      </c>
      <c r="H39" s="43">
        <f>'BAR BB| Open rates'!H39*0.8</f>
        <v>67120</v>
      </c>
      <c r="I39" s="43">
        <f>'BAR BB| Open rates'!I39*0.8</f>
        <v>72640</v>
      </c>
      <c r="J39" s="43">
        <f>'BAR BB| Open rates'!J39*0.8</f>
        <v>87920</v>
      </c>
      <c r="K39" s="43">
        <f>'BAR BB| Open rates'!K39*0.8</f>
        <v>69280</v>
      </c>
      <c r="L39" s="43">
        <f>'BAR BB| Open rates'!L39*0.8</f>
        <v>71040</v>
      </c>
      <c r="M39" s="43">
        <f>'BAR BB| Open rates'!M39*0.8</f>
        <v>69280</v>
      </c>
      <c r="N39" s="43">
        <f>'BAR BB| Open rates'!N39*0.8</f>
        <v>72640</v>
      </c>
      <c r="O39" s="43">
        <f>'BAR BB| Open rates'!O39*0.8</f>
        <v>74240</v>
      </c>
      <c r="P39" s="43">
        <f>'BAR BB| Open rates'!P39*0.8</f>
        <v>72640</v>
      </c>
      <c r="Q39" s="43">
        <f>'BAR BB| Open rates'!Q39*0.8</f>
        <v>74240</v>
      </c>
      <c r="R39" s="43">
        <f>'BAR BB| Open rates'!R39*0.8</f>
        <v>72640</v>
      </c>
      <c r="S39" s="43">
        <f>'BAR BB| Open rates'!S39*0.8</f>
        <v>74240</v>
      </c>
      <c r="T39" s="43">
        <f>'BAR BB| Open rates'!T39*0.8</f>
        <v>72640</v>
      </c>
      <c r="U39" s="43">
        <f>'BAR BB| Open rates'!U39*0.8</f>
        <v>74240</v>
      </c>
      <c r="V39" s="43">
        <f>'BAR BB| Open rates'!V39*0.8</f>
        <v>72640</v>
      </c>
      <c r="W39" s="43">
        <f>'BAR BB| Open rates'!W39*0.8</f>
        <v>74240</v>
      </c>
      <c r="X39" s="43">
        <f>'BAR BB| Open rates'!X39*0.8</f>
        <v>72640</v>
      </c>
      <c r="Y39" s="43">
        <f>'BAR BB| Open rates'!Y39*0.8</f>
        <v>74240</v>
      </c>
      <c r="Z39" s="43">
        <f>'BAR BB| Open rates'!Z39*0.8</f>
        <v>72640</v>
      </c>
      <c r="AA39" s="43">
        <f>'BAR BB| Open rates'!AA39*0.8</f>
        <v>74240</v>
      </c>
      <c r="AB39" s="43">
        <f>'BAR BB| Open rates'!AB39*0.8</f>
        <v>72640</v>
      </c>
      <c r="AC39" s="43">
        <f>'BAR BB| Open rates'!AC39*0.8</f>
        <v>74240</v>
      </c>
      <c r="AD39" s="43">
        <f>'BAR BB| Open rates'!AD39*0.8</f>
        <v>69280</v>
      </c>
      <c r="AE39" s="43">
        <f>'BAR BB| Open rates'!AE39*0.8</f>
        <v>71040</v>
      </c>
      <c r="AF39" s="43">
        <f>'BAR BB| Open rates'!AF39*0.8</f>
        <v>69280</v>
      </c>
      <c r="AG39" s="43">
        <f>'BAR BB| Open rates'!AG39*0.8</f>
        <v>55760</v>
      </c>
      <c r="AH39" s="43">
        <f>'BAR BB| Open rates'!AH39*0.8</f>
        <v>55760</v>
      </c>
      <c r="AI39" s="43">
        <f>'BAR BB| Open rates'!AI39*0.8</f>
        <v>54000</v>
      </c>
      <c r="AJ39" s="43">
        <f>'BAR BB| Open rates'!AJ39*0.8</f>
        <v>55760</v>
      </c>
      <c r="AK39" s="43">
        <f>'BAR BB| Open rates'!AK39*0.8</f>
        <v>54000</v>
      </c>
      <c r="AL39" s="43">
        <f>'BAR BB| Open rates'!AL39*0.8</f>
        <v>55760</v>
      </c>
      <c r="AM39" s="43">
        <f>'BAR BB| Open rates'!AM39*0.8</f>
        <v>54000</v>
      </c>
      <c r="AN39" s="43">
        <f>'BAR BB| Open rates'!AN39*0.8</f>
        <v>55760</v>
      </c>
      <c r="AO39" s="43">
        <f>'BAR BB| Open rates'!AO39*0.8</f>
        <v>54000</v>
      </c>
      <c r="AP39" s="43">
        <f>'BAR BB| Open rates'!AP39*0.8</f>
        <v>52640</v>
      </c>
      <c r="AQ39" s="43">
        <f>'BAR BB| Open rates'!AQ39*0.8</f>
        <v>51040</v>
      </c>
      <c r="AR39" s="43">
        <f>'BAR BB| Open rates'!AR39*0.8</f>
        <v>52640</v>
      </c>
      <c r="AS39" s="43">
        <f>'BAR BB| Open rates'!AS39*0.8</f>
        <v>51040</v>
      </c>
      <c r="AT39" s="43">
        <f>'BAR BB| Open rates'!AT39*0.8</f>
        <v>52640</v>
      </c>
      <c r="AU39" s="43">
        <f>'BAR BB| Open rates'!AU39*0.8</f>
        <v>51040</v>
      </c>
      <c r="AV39" s="43">
        <f>'BAR BB| Open rates'!AV39*0.8</f>
        <v>52640</v>
      </c>
      <c r="AW39" s="43">
        <f>'BAR BB| Open rates'!AW39*0.8</f>
        <v>51040</v>
      </c>
      <c r="AX39" s="43">
        <f>'BAR BB| Open rates'!AX39*0.8</f>
        <v>52640</v>
      </c>
      <c r="AY39" s="43">
        <f>'BAR BB| Open rates'!AY39*0.8</f>
        <v>54000</v>
      </c>
      <c r="AZ39" s="43">
        <f>'BAR BB| Open rates'!AZ39*0.8</f>
        <v>55760</v>
      </c>
      <c r="BA39" s="43">
        <f>'BAR BB| Open rates'!BA39*0.8</f>
        <v>50240</v>
      </c>
      <c r="BB39" s="43">
        <f>'BAR BB| Open rates'!BB39*0.8</f>
        <v>46240</v>
      </c>
      <c r="BC39" s="43">
        <f>'BAR BB| Open rates'!BC39*0.8</f>
        <v>47040</v>
      </c>
      <c r="BD39" s="43">
        <f>'BAR BB| Open rates'!BD39*0.8</f>
        <v>46240</v>
      </c>
      <c r="BE39" s="43">
        <f>'BAR BB| Open rates'!BE39*0.8</f>
        <v>47040</v>
      </c>
      <c r="BF39" s="43">
        <f>'BAR BB| Open rates'!BF39*0.8</f>
        <v>46240</v>
      </c>
      <c r="BG39" s="43">
        <f>'BAR BB| Open rates'!BG39*0.8</f>
        <v>47040</v>
      </c>
      <c r="BH39" s="43">
        <f>'BAR BB| Open rates'!BH39*0.8</f>
        <v>46240</v>
      </c>
      <c r="BI39" s="43">
        <f>'BAR BB| Open rates'!BI39*0.8</f>
        <v>46240</v>
      </c>
      <c r="BJ39" s="43">
        <f>'BAR BB| Open rates'!BJ39*0.8</f>
        <v>47040</v>
      </c>
      <c r="BK39" s="43">
        <f>'BAR BB| Open rates'!BK39*0.8</f>
        <v>46240</v>
      </c>
      <c r="BL39" s="43">
        <f>'BAR BB| Open rates'!BL39*0.8</f>
        <v>47040</v>
      </c>
      <c r="BM39" s="43">
        <f>'BAR BB| Open rates'!BM39*0.8</f>
        <v>46240</v>
      </c>
      <c r="BN39" s="43">
        <f>'BAR BB| Open rates'!BN39*0.8</f>
        <v>47040</v>
      </c>
      <c r="BO39" s="43">
        <f>'BAR BB| Open rates'!BO39*0.8</f>
        <v>50000</v>
      </c>
      <c r="BP39" s="43">
        <f>'BAR BB| Open rates'!BP39*0.8</f>
        <v>51760</v>
      </c>
    </row>
    <row r="40" spans="1:68" s="36" customFormat="1" ht="32.2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row>
    <row r="41" spans="1:68" s="36" customFormat="1" ht="12.75" customHeight="1" x14ac:dyDescent="0.2">
      <c r="A41" s="237">
        <v>1</v>
      </c>
      <c r="B41" s="43">
        <f>'BAR BB| Open rates'!B41*0.8</f>
        <v>46000</v>
      </c>
      <c r="C41" s="43">
        <f>'BAR BB| Open rates'!C41*0.8</f>
        <v>45200</v>
      </c>
      <c r="D41" s="43">
        <f>'BAR BB| Open rates'!D41*0.8</f>
        <v>46000</v>
      </c>
      <c r="E41" s="43">
        <f>'BAR BB| Open rates'!E41*0.8</f>
        <v>45200</v>
      </c>
      <c r="F41" s="43">
        <f>'BAR BB| Open rates'!F41*0.8</f>
        <v>48160</v>
      </c>
      <c r="G41" s="43">
        <f>'BAR BB| Open rates'!G41*0.8</f>
        <v>46000</v>
      </c>
      <c r="H41" s="43">
        <f>'BAR BB| Open rates'!H41*0.8</f>
        <v>63120</v>
      </c>
      <c r="I41" s="43">
        <f>'BAR BB| Open rates'!I41*0.8</f>
        <v>68640</v>
      </c>
      <c r="J41" s="43">
        <f>'BAR BB| Open rates'!J41*0.8</f>
        <v>83920</v>
      </c>
      <c r="K41" s="43">
        <f>'BAR BB| Open rates'!K41*0.8</f>
        <v>65280</v>
      </c>
      <c r="L41" s="43">
        <f>'BAR BB| Open rates'!L41*0.8</f>
        <v>67040</v>
      </c>
      <c r="M41" s="43">
        <f>'BAR BB| Open rates'!M41*0.8</f>
        <v>65280</v>
      </c>
      <c r="N41" s="43">
        <f>'BAR BB| Open rates'!N41*0.8</f>
        <v>68640</v>
      </c>
      <c r="O41" s="43">
        <f>'BAR BB| Open rates'!O41*0.8</f>
        <v>70240</v>
      </c>
      <c r="P41" s="43">
        <f>'BAR BB| Open rates'!P41*0.8</f>
        <v>68640</v>
      </c>
      <c r="Q41" s="43">
        <f>'BAR BB| Open rates'!Q41*0.8</f>
        <v>70240</v>
      </c>
      <c r="R41" s="43">
        <f>'BAR BB| Open rates'!R41*0.8</f>
        <v>68640</v>
      </c>
      <c r="S41" s="43">
        <f>'BAR BB| Open rates'!S41*0.8</f>
        <v>70240</v>
      </c>
      <c r="T41" s="43">
        <f>'BAR BB| Open rates'!T41*0.8</f>
        <v>68640</v>
      </c>
      <c r="U41" s="43">
        <f>'BAR BB| Open rates'!U41*0.8</f>
        <v>70240</v>
      </c>
      <c r="V41" s="43">
        <f>'BAR BB| Open rates'!V41*0.8</f>
        <v>68640</v>
      </c>
      <c r="W41" s="43">
        <f>'BAR BB| Open rates'!W41*0.8</f>
        <v>70240</v>
      </c>
      <c r="X41" s="43">
        <f>'BAR BB| Open rates'!X41*0.8</f>
        <v>68640</v>
      </c>
      <c r="Y41" s="43">
        <f>'BAR BB| Open rates'!Y41*0.8</f>
        <v>70240</v>
      </c>
      <c r="Z41" s="43">
        <f>'BAR BB| Open rates'!Z41*0.8</f>
        <v>68640</v>
      </c>
      <c r="AA41" s="43">
        <f>'BAR BB| Open rates'!AA41*0.8</f>
        <v>70240</v>
      </c>
      <c r="AB41" s="43">
        <f>'BAR BB| Open rates'!AB41*0.8</f>
        <v>68640</v>
      </c>
      <c r="AC41" s="43">
        <f>'BAR BB| Open rates'!AC41*0.8</f>
        <v>70240</v>
      </c>
      <c r="AD41" s="43">
        <f>'BAR BB| Open rates'!AD41*0.8</f>
        <v>65280</v>
      </c>
      <c r="AE41" s="43">
        <f>'BAR BB| Open rates'!AE41*0.8</f>
        <v>67040</v>
      </c>
      <c r="AF41" s="43">
        <f>'BAR BB| Open rates'!AF41*0.8</f>
        <v>65280</v>
      </c>
      <c r="AG41" s="43">
        <f>'BAR BB| Open rates'!AG41*0.8</f>
        <v>55040</v>
      </c>
      <c r="AH41" s="43">
        <f>'BAR BB| Open rates'!AH41*0.8</f>
        <v>55040</v>
      </c>
      <c r="AI41" s="43">
        <f>'BAR BB| Open rates'!AI41*0.8</f>
        <v>53280</v>
      </c>
      <c r="AJ41" s="43">
        <f>'BAR BB| Open rates'!AJ41*0.8</f>
        <v>55040</v>
      </c>
      <c r="AK41" s="43">
        <f>'BAR BB| Open rates'!AK41*0.8</f>
        <v>53280</v>
      </c>
      <c r="AL41" s="43">
        <f>'BAR BB| Open rates'!AL41*0.8</f>
        <v>55040</v>
      </c>
      <c r="AM41" s="43">
        <f>'BAR BB| Open rates'!AM41*0.8</f>
        <v>53280</v>
      </c>
      <c r="AN41" s="43">
        <f>'BAR BB| Open rates'!AN41*0.8</f>
        <v>55040</v>
      </c>
      <c r="AO41" s="43">
        <f>'BAR BB| Open rates'!AO41*0.8</f>
        <v>53280</v>
      </c>
      <c r="AP41" s="43">
        <f>'BAR BB| Open rates'!AP41*0.8</f>
        <v>46800</v>
      </c>
      <c r="AQ41" s="43">
        <f>'BAR BB| Open rates'!AQ41*0.8</f>
        <v>45200</v>
      </c>
      <c r="AR41" s="43">
        <f>'BAR BB| Open rates'!AR41*0.8</f>
        <v>46800</v>
      </c>
      <c r="AS41" s="43">
        <f>'BAR BB| Open rates'!AS41*0.8</f>
        <v>45200</v>
      </c>
      <c r="AT41" s="43">
        <f>'BAR BB| Open rates'!AT41*0.8</f>
        <v>46800</v>
      </c>
      <c r="AU41" s="43">
        <f>'BAR BB| Open rates'!AU41*0.8</f>
        <v>45200</v>
      </c>
      <c r="AV41" s="43">
        <f>'BAR BB| Open rates'!AV41*0.8</f>
        <v>46800</v>
      </c>
      <c r="AW41" s="43">
        <f>'BAR BB| Open rates'!AW41*0.8</f>
        <v>45200</v>
      </c>
      <c r="AX41" s="43">
        <f>'BAR BB| Open rates'!AX41*0.8</f>
        <v>46800</v>
      </c>
      <c r="AY41" s="43">
        <f>'BAR BB| Open rates'!AY41*0.8</f>
        <v>48160</v>
      </c>
      <c r="AZ41" s="43">
        <f>'BAR BB| Open rates'!AZ41*0.8</f>
        <v>49920</v>
      </c>
      <c r="BA41" s="43">
        <f>'BAR BB| Open rates'!BA41*0.8</f>
        <v>44400</v>
      </c>
      <c r="BB41" s="43">
        <f>'BAR BB| Open rates'!BB41*0.8</f>
        <v>44400</v>
      </c>
      <c r="BC41" s="43">
        <f>'BAR BB| Open rates'!BC41*0.8</f>
        <v>45200</v>
      </c>
      <c r="BD41" s="43">
        <f>'BAR BB| Open rates'!BD41*0.8</f>
        <v>44400</v>
      </c>
      <c r="BE41" s="43">
        <f>'BAR BB| Open rates'!BE41*0.8</f>
        <v>45200</v>
      </c>
      <c r="BF41" s="43">
        <f>'BAR BB| Open rates'!BF41*0.8</f>
        <v>44400</v>
      </c>
      <c r="BG41" s="43">
        <f>'BAR BB| Open rates'!BG41*0.8</f>
        <v>45200</v>
      </c>
      <c r="BH41" s="43">
        <f>'BAR BB| Open rates'!BH41*0.8</f>
        <v>44400</v>
      </c>
      <c r="BI41" s="43">
        <f>'BAR BB| Open rates'!BI41*0.8</f>
        <v>44400</v>
      </c>
      <c r="BJ41" s="43">
        <f>'BAR BB| Open rates'!BJ41*0.8</f>
        <v>45200</v>
      </c>
      <c r="BK41" s="43">
        <f>'BAR BB| Open rates'!BK41*0.8</f>
        <v>44400</v>
      </c>
      <c r="BL41" s="43">
        <f>'BAR BB| Open rates'!BL41*0.8</f>
        <v>45200</v>
      </c>
      <c r="BM41" s="43">
        <f>'BAR BB| Open rates'!BM41*0.8</f>
        <v>44400</v>
      </c>
      <c r="BN41" s="43">
        <f>'BAR BB| Open rates'!BN41*0.8</f>
        <v>45200</v>
      </c>
      <c r="BO41" s="43">
        <f>'BAR BB| Open rates'!BO41*0.8</f>
        <v>48160</v>
      </c>
      <c r="BP41" s="43">
        <f>'BAR BB| Open rates'!BP41*0.8</f>
        <v>49920</v>
      </c>
    </row>
    <row r="42" spans="1:68" s="36" customFormat="1" ht="12.75" customHeight="1" x14ac:dyDescent="0.2">
      <c r="A42" s="237">
        <v>2</v>
      </c>
      <c r="B42" s="43">
        <f>'BAR BB| Open rates'!B42*0.8</f>
        <v>48400</v>
      </c>
      <c r="C42" s="43">
        <f>'BAR BB| Open rates'!C42*0.8</f>
        <v>47600</v>
      </c>
      <c r="D42" s="43">
        <f>'BAR BB| Open rates'!D42*0.8</f>
        <v>48400</v>
      </c>
      <c r="E42" s="43">
        <f>'BAR BB| Open rates'!E42*0.8</f>
        <v>47600</v>
      </c>
      <c r="F42" s="43">
        <f>'BAR BB| Open rates'!F42*0.8</f>
        <v>50560</v>
      </c>
      <c r="G42" s="43">
        <f>'BAR BB| Open rates'!G42*0.8</f>
        <v>48400</v>
      </c>
      <c r="H42" s="43">
        <f>'BAR BB| Open rates'!H42*0.8</f>
        <v>65520</v>
      </c>
      <c r="I42" s="43">
        <f>'BAR BB| Open rates'!I42*0.8</f>
        <v>71040</v>
      </c>
      <c r="J42" s="43">
        <f>'BAR BB| Open rates'!J42*0.8</f>
        <v>86320</v>
      </c>
      <c r="K42" s="43">
        <f>'BAR BB| Open rates'!K42*0.8</f>
        <v>67680</v>
      </c>
      <c r="L42" s="43">
        <f>'BAR BB| Open rates'!L42*0.8</f>
        <v>69440</v>
      </c>
      <c r="M42" s="43">
        <f>'BAR BB| Open rates'!M42*0.8</f>
        <v>67680</v>
      </c>
      <c r="N42" s="43">
        <f>'BAR BB| Open rates'!N42*0.8</f>
        <v>71040</v>
      </c>
      <c r="O42" s="43">
        <f>'BAR BB| Open rates'!O42*0.8</f>
        <v>72640</v>
      </c>
      <c r="P42" s="43">
        <f>'BAR BB| Open rates'!P42*0.8</f>
        <v>71040</v>
      </c>
      <c r="Q42" s="43">
        <f>'BAR BB| Open rates'!Q42*0.8</f>
        <v>72640</v>
      </c>
      <c r="R42" s="43">
        <f>'BAR BB| Open rates'!R42*0.8</f>
        <v>71040</v>
      </c>
      <c r="S42" s="43">
        <f>'BAR BB| Open rates'!S42*0.8</f>
        <v>72640</v>
      </c>
      <c r="T42" s="43">
        <f>'BAR BB| Open rates'!T42*0.8</f>
        <v>71040</v>
      </c>
      <c r="U42" s="43">
        <f>'BAR BB| Open rates'!U42*0.8</f>
        <v>72640</v>
      </c>
      <c r="V42" s="43">
        <f>'BAR BB| Open rates'!V42*0.8</f>
        <v>71040</v>
      </c>
      <c r="W42" s="43">
        <f>'BAR BB| Open rates'!W42*0.8</f>
        <v>72640</v>
      </c>
      <c r="X42" s="43">
        <f>'BAR BB| Open rates'!X42*0.8</f>
        <v>71040</v>
      </c>
      <c r="Y42" s="43">
        <f>'BAR BB| Open rates'!Y42*0.8</f>
        <v>72640</v>
      </c>
      <c r="Z42" s="43">
        <f>'BAR BB| Open rates'!Z42*0.8</f>
        <v>71040</v>
      </c>
      <c r="AA42" s="43">
        <f>'BAR BB| Open rates'!AA42*0.8</f>
        <v>72640</v>
      </c>
      <c r="AB42" s="43">
        <f>'BAR BB| Open rates'!AB42*0.8</f>
        <v>71040</v>
      </c>
      <c r="AC42" s="43">
        <f>'BAR BB| Open rates'!AC42*0.8</f>
        <v>72640</v>
      </c>
      <c r="AD42" s="43">
        <f>'BAR BB| Open rates'!AD42*0.8</f>
        <v>67680</v>
      </c>
      <c r="AE42" s="43">
        <f>'BAR BB| Open rates'!AE42*0.8</f>
        <v>69440</v>
      </c>
      <c r="AF42" s="43">
        <f>'BAR BB| Open rates'!AF42*0.8</f>
        <v>67680</v>
      </c>
      <c r="AG42" s="43">
        <f>'BAR BB| Open rates'!AG42*0.8</f>
        <v>57440</v>
      </c>
      <c r="AH42" s="43">
        <f>'BAR BB| Open rates'!AH42*0.8</f>
        <v>57440</v>
      </c>
      <c r="AI42" s="43">
        <f>'BAR BB| Open rates'!AI42*0.8</f>
        <v>55680</v>
      </c>
      <c r="AJ42" s="43">
        <f>'BAR BB| Open rates'!AJ42*0.8</f>
        <v>57440</v>
      </c>
      <c r="AK42" s="43">
        <f>'BAR BB| Open rates'!AK42*0.8</f>
        <v>55680</v>
      </c>
      <c r="AL42" s="43">
        <f>'BAR BB| Open rates'!AL42*0.8</f>
        <v>57440</v>
      </c>
      <c r="AM42" s="43">
        <f>'BAR BB| Open rates'!AM42*0.8</f>
        <v>55680</v>
      </c>
      <c r="AN42" s="43">
        <f>'BAR BB| Open rates'!AN42*0.8</f>
        <v>57440</v>
      </c>
      <c r="AO42" s="43">
        <f>'BAR BB| Open rates'!AO42*0.8</f>
        <v>55680</v>
      </c>
      <c r="AP42" s="43">
        <f>'BAR BB| Open rates'!AP42*0.8</f>
        <v>49200</v>
      </c>
      <c r="AQ42" s="43">
        <f>'BAR BB| Open rates'!AQ42*0.8</f>
        <v>47600</v>
      </c>
      <c r="AR42" s="43">
        <f>'BAR BB| Open rates'!AR42*0.8</f>
        <v>49200</v>
      </c>
      <c r="AS42" s="43">
        <f>'BAR BB| Open rates'!AS42*0.8</f>
        <v>47600</v>
      </c>
      <c r="AT42" s="43">
        <f>'BAR BB| Open rates'!AT42*0.8</f>
        <v>49200</v>
      </c>
      <c r="AU42" s="43">
        <f>'BAR BB| Open rates'!AU42*0.8</f>
        <v>47600</v>
      </c>
      <c r="AV42" s="43">
        <f>'BAR BB| Open rates'!AV42*0.8</f>
        <v>49200</v>
      </c>
      <c r="AW42" s="43">
        <f>'BAR BB| Open rates'!AW42*0.8</f>
        <v>47600</v>
      </c>
      <c r="AX42" s="43">
        <f>'BAR BB| Open rates'!AX42*0.8</f>
        <v>49200</v>
      </c>
      <c r="AY42" s="43">
        <f>'BAR BB| Open rates'!AY42*0.8</f>
        <v>50560</v>
      </c>
      <c r="AZ42" s="43">
        <f>'BAR BB| Open rates'!AZ42*0.8</f>
        <v>52320</v>
      </c>
      <c r="BA42" s="43">
        <f>'BAR BB| Open rates'!BA42*0.8</f>
        <v>46800</v>
      </c>
      <c r="BB42" s="43">
        <f>'BAR BB| Open rates'!BB42*0.8</f>
        <v>46800</v>
      </c>
      <c r="BC42" s="43">
        <f>'BAR BB| Open rates'!BC42*0.8</f>
        <v>47600</v>
      </c>
      <c r="BD42" s="43">
        <f>'BAR BB| Open rates'!BD42*0.8</f>
        <v>46800</v>
      </c>
      <c r="BE42" s="43">
        <f>'BAR BB| Open rates'!BE42*0.8</f>
        <v>47600</v>
      </c>
      <c r="BF42" s="43">
        <f>'BAR BB| Open rates'!BF42*0.8</f>
        <v>46800</v>
      </c>
      <c r="BG42" s="43">
        <f>'BAR BB| Open rates'!BG42*0.8</f>
        <v>47600</v>
      </c>
      <c r="BH42" s="43">
        <f>'BAR BB| Open rates'!BH42*0.8</f>
        <v>46800</v>
      </c>
      <c r="BI42" s="43">
        <f>'BAR BB| Open rates'!BI42*0.8</f>
        <v>46800</v>
      </c>
      <c r="BJ42" s="43">
        <f>'BAR BB| Open rates'!BJ42*0.8</f>
        <v>47600</v>
      </c>
      <c r="BK42" s="43">
        <f>'BAR BB| Open rates'!BK42*0.8</f>
        <v>46800</v>
      </c>
      <c r="BL42" s="43">
        <f>'BAR BB| Open rates'!BL42*0.8</f>
        <v>47600</v>
      </c>
      <c r="BM42" s="43">
        <f>'BAR BB| Open rates'!BM42*0.8</f>
        <v>46800</v>
      </c>
      <c r="BN42" s="43">
        <f>'BAR BB| Open rates'!BN42*0.8</f>
        <v>47600</v>
      </c>
      <c r="BO42" s="43">
        <f>'BAR BB| Open rates'!BO42*0.8</f>
        <v>50560</v>
      </c>
      <c r="BP42" s="43">
        <f>'BAR BB| Open rates'!BP42*0.8</f>
        <v>52320</v>
      </c>
    </row>
    <row r="43" spans="1:68" s="36" customFormat="1" ht="12.75" customHeight="1" x14ac:dyDescent="0.2">
      <c r="A43" s="237">
        <v>3</v>
      </c>
      <c r="B43" s="43">
        <f>'BAR BB| Open rates'!B43*0.8</f>
        <v>50800</v>
      </c>
      <c r="C43" s="43">
        <f>'BAR BB| Open rates'!C43*0.8</f>
        <v>50000</v>
      </c>
      <c r="D43" s="43">
        <f>'BAR BB| Open rates'!D43*0.8</f>
        <v>50800</v>
      </c>
      <c r="E43" s="43">
        <f>'BAR BB| Open rates'!E43*0.8</f>
        <v>50000</v>
      </c>
      <c r="F43" s="43">
        <f>'BAR BB| Open rates'!F43*0.8</f>
        <v>52960</v>
      </c>
      <c r="G43" s="43">
        <f>'BAR BB| Open rates'!G43*0.8</f>
        <v>50800</v>
      </c>
      <c r="H43" s="43">
        <f>'BAR BB| Open rates'!H43*0.8</f>
        <v>67920</v>
      </c>
      <c r="I43" s="43">
        <f>'BAR BB| Open rates'!I43*0.8</f>
        <v>73440</v>
      </c>
      <c r="J43" s="43">
        <f>'BAR BB| Open rates'!J43*0.8</f>
        <v>88720</v>
      </c>
      <c r="K43" s="43">
        <f>'BAR BB| Open rates'!K43*0.8</f>
        <v>70080</v>
      </c>
      <c r="L43" s="43">
        <f>'BAR BB| Open rates'!L43*0.8</f>
        <v>71840</v>
      </c>
      <c r="M43" s="43">
        <f>'BAR BB| Open rates'!M43*0.8</f>
        <v>70080</v>
      </c>
      <c r="N43" s="43">
        <f>'BAR BB| Open rates'!N43*0.8</f>
        <v>73440</v>
      </c>
      <c r="O43" s="43">
        <f>'BAR BB| Open rates'!O43*0.8</f>
        <v>75040</v>
      </c>
      <c r="P43" s="43">
        <f>'BAR BB| Open rates'!P43*0.8</f>
        <v>73440</v>
      </c>
      <c r="Q43" s="43">
        <f>'BAR BB| Open rates'!Q43*0.8</f>
        <v>75040</v>
      </c>
      <c r="R43" s="43">
        <f>'BAR BB| Open rates'!R43*0.8</f>
        <v>73440</v>
      </c>
      <c r="S43" s="43">
        <f>'BAR BB| Open rates'!S43*0.8</f>
        <v>75040</v>
      </c>
      <c r="T43" s="43">
        <f>'BAR BB| Open rates'!T43*0.8</f>
        <v>73440</v>
      </c>
      <c r="U43" s="43">
        <f>'BAR BB| Open rates'!U43*0.8</f>
        <v>75040</v>
      </c>
      <c r="V43" s="43">
        <f>'BAR BB| Open rates'!V43*0.8</f>
        <v>73440</v>
      </c>
      <c r="W43" s="43">
        <f>'BAR BB| Open rates'!W43*0.8</f>
        <v>75040</v>
      </c>
      <c r="X43" s="43">
        <f>'BAR BB| Open rates'!X43*0.8</f>
        <v>73440</v>
      </c>
      <c r="Y43" s="43">
        <f>'BAR BB| Open rates'!Y43*0.8</f>
        <v>75040</v>
      </c>
      <c r="Z43" s="43">
        <f>'BAR BB| Open rates'!Z43*0.8</f>
        <v>73440</v>
      </c>
      <c r="AA43" s="43">
        <f>'BAR BB| Open rates'!AA43*0.8</f>
        <v>75040</v>
      </c>
      <c r="AB43" s="43">
        <f>'BAR BB| Open rates'!AB43*0.8</f>
        <v>73440</v>
      </c>
      <c r="AC43" s="43">
        <f>'BAR BB| Open rates'!AC43*0.8</f>
        <v>75040</v>
      </c>
      <c r="AD43" s="43">
        <f>'BAR BB| Open rates'!AD43*0.8</f>
        <v>70080</v>
      </c>
      <c r="AE43" s="43">
        <f>'BAR BB| Open rates'!AE43*0.8</f>
        <v>71840</v>
      </c>
      <c r="AF43" s="43">
        <f>'BAR BB| Open rates'!AF43*0.8</f>
        <v>70080</v>
      </c>
      <c r="AG43" s="43">
        <f>'BAR BB| Open rates'!AG43*0.8</f>
        <v>59840</v>
      </c>
      <c r="AH43" s="43">
        <f>'BAR BB| Open rates'!AH43*0.8</f>
        <v>59840</v>
      </c>
      <c r="AI43" s="43">
        <f>'BAR BB| Open rates'!AI43*0.8</f>
        <v>58080</v>
      </c>
      <c r="AJ43" s="43">
        <f>'BAR BB| Open rates'!AJ43*0.8</f>
        <v>59840</v>
      </c>
      <c r="AK43" s="43">
        <f>'BAR BB| Open rates'!AK43*0.8</f>
        <v>58080</v>
      </c>
      <c r="AL43" s="43">
        <f>'BAR BB| Open rates'!AL43*0.8</f>
        <v>59840</v>
      </c>
      <c r="AM43" s="43">
        <f>'BAR BB| Open rates'!AM43*0.8</f>
        <v>58080</v>
      </c>
      <c r="AN43" s="43">
        <f>'BAR BB| Open rates'!AN43*0.8</f>
        <v>59840</v>
      </c>
      <c r="AO43" s="43">
        <f>'BAR BB| Open rates'!AO43*0.8</f>
        <v>58080</v>
      </c>
      <c r="AP43" s="43">
        <f>'BAR BB| Open rates'!AP43*0.8</f>
        <v>51600</v>
      </c>
      <c r="AQ43" s="43">
        <f>'BAR BB| Open rates'!AQ43*0.8</f>
        <v>50000</v>
      </c>
      <c r="AR43" s="43">
        <f>'BAR BB| Open rates'!AR43*0.8</f>
        <v>51600</v>
      </c>
      <c r="AS43" s="43">
        <f>'BAR BB| Open rates'!AS43*0.8</f>
        <v>50000</v>
      </c>
      <c r="AT43" s="43">
        <f>'BAR BB| Open rates'!AT43*0.8</f>
        <v>51600</v>
      </c>
      <c r="AU43" s="43">
        <f>'BAR BB| Open rates'!AU43*0.8</f>
        <v>50000</v>
      </c>
      <c r="AV43" s="43">
        <f>'BAR BB| Open rates'!AV43*0.8</f>
        <v>51600</v>
      </c>
      <c r="AW43" s="43">
        <f>'BAR BB| Open rates'!AW43*0.8</f>
        <v>50000</v>
      </c>
      <c r="AX43" s="43">
        <f>'BAR BB| Open rates'!AX43*0.8</f>
        <v>51600</v>
      </c>
      <c r="AY43" s="43">
        <f>'BAR BB| Open rates'!AY43*0.8</f>
        <v>52960</v>
      </c>
      <c r="AZ43" s="43">
        <f>'BAR BB| Open rates'!AZ43*0.8</f>
        <v>54720</v>
      </c>
      <c r="BA43" s="43">
        <f>'BAR BB| Open rates'!BA43*0.8</f>
        <v>49200</v>
      </c>
      <c r="BB43" s="43">
        <f>'BAR BB| Open rates'!BB43*0.8</f>
        <v>49200</v>
      </c>
      <c r="BC43" s="43">
        <f>'BAR BB| Open rates'!BC43*0.8</f>
        <v>50000</v>
      </c>
      <c r="BD43" s="43">
        <f>'BAR BB| Open rates'!BD43*0.8</f>
        <v>49200</v>
      </c>
      <c r="BE43" s="43">
        <f>'BAR BB| Open rates'!BE43*0.8</f>
        <v>50000</v>
      </c>
      <c r="BF43" s="43">
        <f>'BAR BB| Open rates'!BF43*0.8</f>
        <v>49200</v>
      </c>
      <c r="BG43" s="43">
        <f>'BAR BB| Open rates'!BG43*0.8</f>
        <v>50000</v>
      </c>
      <c r="BH43" s="43">
        <f>'BAR BB| Open rates'!BH43*0.8</f>
        <v>49200</v>
      </c>
      <c r="BI43" s="43">
        <f>'BAR BB| Open rates'!BI43*0.8</f>
        <v>49200</v>
      </c>
      <c r="BJ43" s="43">
        <f>'BAR BB| Open rates'!BJ43*0.8</f>
        <v>50000</v>
      </c>
      <c r="BK43" s="43">
        <f>'BAR BB| Open rates'!BK43*0.8</f>
        <v>49200</v>
      </c>
      <c r="BL43" s="43">
        <f>'BAR BB| Open rates'!BL43*0.8</f>
        <v>50000</v>
      </c>
      <c r="BM43" s="43">
        <f>'BAR BB| Open rates'!BM43*0.8</f>
        <v>49200</v>
      </c>
      <c r="BN43" s="43">
        <f>'BAR BB| Open rates'!BN43*0.8</f>
        <v>50000</v>
      </c>
      <c r="BO43" s="43">
        <f>'BAR BB| Open rates'!BO43*0.8</f>
        <v>52960</v>
      </c>
      <c r="BP43" s="43">
        <f>'BAR BB| Open rates'!BP43*0.8</f>
        <v>54720</v>
      </c>
    </row>
    <row r="44" spans="1:68" s="36" customFormat="1" ht="12.75" customHeight="1" x14ac:dyDescent="0.2">
      <c r="A44" s="237">
        <v>4</v>
      </c>
      <c r="B44" s="43">
        <f>'BAR BB| Open rates'!B44*0.8</f>
        <v>53200</v>
      </c>
      <c r="C44" s="43">
        <f>'BAR BB| Open rates'!C44*0.8</f>
        <v>52400</v>
      </c>
      <c r="D44" s="43">
        <f>'BAR BB| Open rates'!D44*0.8</f>
        <v>53200</v>
      </c>
      <c r="E44" s="43">
        <f>'BAR BB| Open rates'!E44*0.8</f>
        <v>52400</v>
      </c>
      <c r="F44" s="43">
        <f>'BAR BB| Open rates'!F44*0.8</f>
        <v>55360</v>
      </c>
      <c r="G44" s="43">
        <f>'BAR BB| Open rates'!G44*0.8</f>
        <v>53200</v>
      </c>
      <c r="H44" s="43">
        <f>'BAR BB| Open rates'!H44*0.8</f>
        <v>70320</v>
      </c>
      <c r="I44" s="43">
        <f>'BAR BB| Open rates'!I44*0.8</f>
        <v>75840</v>
      </c>
      <c r="J44" s="43">
        <f>'BAR BB| Open rates'!J44*0.8</f>
        <v>91120</v>
      </c>
      <c r="K44" s="43">
        <f>'BAR BB| Open rates'!K44*0.8</f>
        <v>72480</v>
      </c>
      <c r="L44" s="43">
        <f>'BAR BB| Open rates'!L44*0.8</f>
        <v>74240</v>
      </c>
      <c r="M44" s="43">
        <f>'BAR BB| Open rates'!M44*0.8</f>
        <v>72480</v>
      </c>
      <c r="N44" s="43">
        <f>'BAR BB| Open rates'!N44*0.8</f>
        <v>75840</v>
      </c>
      <c r="O44" s="43">
        <f>'BAR BB| Open rates'!O44*0.8</f>
        <v>77440</v>
      </c>
      <c r="P44" s="43">
        <f>'BAR BB| Open rates'!P44*0.8</f>
        <v>75840</v>
      </c>
      <c r="Q44" s="43">
        <f>'BAR BB| Open rates'!Q44*0.8</f>
        <v>77440</v>
      </c>
      <c r="R44" s="43">
        <f>'BAR BB| Open rates'!R44*0.8</f>
        <v>75840</v>
      </c>
      <c r="S44" s="43">
        <f>'BAR BB| Open rates'!S44*0.8</f>
        <v>77440</v>
      </c>
      <c r="T44" s="43">
        <f>'BAR BB| Open rates'!T44*0.8</f>
        <v>75840</v>
      </c>
      <c r="U44" s="43">
        <f>'BAR BB| Open rates'!U44*0.8</f>
        <v>77440</v>
      </c>
      <c r="V44" s="43">
        <f>'BAR BB| Open rates'!V44*0.8</f>
        <v>75840</v>
      </c>
      <c r="W44" s="43">
        <f>'BAR BB| Open rates'!W44*0.8</f>
        <v>77440</v>
      </c>
      <c r="X44" s="43">
        <f>'BAR BB| Open rates'!X44*0.8</f>
        <v>75840</v>
      </c>
      <c r="Y44" s="43">
        <f>'BAR BB| Open rates'!Y44*0.8</f>
        <v>77440</v>
      </c>
      <c r="Z44" s="43">
        <f>'BAR BB| Open rates'!Z44*0.8</f>
        <v>75840</v>
      </c>
      <c r="AA44" s="43">
        <f>'BAR BB| Open rates'!AA44*0.8</f>
        <v>77440</v>
      </c>
      <c r="AB44" s="43">
        <f>'BAR BB| Open rates'!AB44*0.8</f>
        <v>75840</v>
      </c>
      <c r="AC44" s="43">
        <f>'BAR BB| Open rates'!AC44*0.8</f>
        <v>77440</v>
      </c>
      <c r="AD44" s="43">
        <f>'BAR BB| Open rates'!AD44*0.8</f>
        <v>72480</v>
      </c>
      <c r="AE44" s="43">
        <f>'BAR BB| Open rates'!AE44*0.8</f>
        <v>74240</v>
      </c>
      <c r="AF44" s="43">
        <f>'BAR BB| Open rates'!AF44*0.8</f>
        <v>72480</v>
      </c>
      <c r="AG44" s="43">
        <f>'BAR BB| Open rates'!AG44*0.8</f>
        <v>62240</v>
      </c>
      <c r="AH44" s="43">
        <f>'BAR BB| Open rates'!AH44*0.8</f>
        <v>62240</v>
      </c>
      <c r="AI44" s="43">
        <f>'BAR BB| Open rates'!AI44*0.8</f>
        <v>60480</v>
      </c>
      <c r="AJ44" s="43">
        <f>'BAR BB| Open rates'!AJ44*0.8</f>
        <v>62240</v>
      </c>
      <c r="AK44" s="43">
        <f>'BAR BB| Open rates'!AK44*0.8</f>
        <v>60480</v>
      </c>
      <c r="AL44" s="43">
        <f>'BAR BB| Open rates'!AL44*0.8</f>
        <v>62240</v>
      </c>
      <c r="AM44" s="43">
        <f>'BAR BB| Open rates'!AM44*0.8</f>
        <v>60480</v>
      </c>
      <c r="AN44" s="43">
        <f>'BAR BB| Open rates'!AN44*0.8</f>
        <v>62240</v>
      </c>
      <c r="AO44" s="43">
        <f>'BAR BB| Open rates'!AO44*0.8</f>
        <v>60480</v>
      </c>
      <c r="AP44" s="43">
        <f>'BAR BB| Open rates'!AP44*0.8</f>
        <v>54000</v>
      </c>
      <c r="AQ44" s="43">
        <f>'BAR BB| Open rates'!AQ44*0.8</f>
        <v>52400</v>
      </c>
      <c r="AR44" s="43">
        <f>'BAR BB| Open rates'!AR44*0.8</f>
        <v>54000</v>
      </c>
      <c r="AS44" s="43">
        <f>'BAR BB| Open rates'!AS44*0.8</f>
        <v>52400</v>
      </c>
      <c r="AT44" s="43">
        <f>'BAR BB| Open rates'!AT44*0.8</f>
        <v>54000</v>
      </c>
      <c r="AU44" s="43">
        <f>'BAR BB| Open rates'!AU44*0.8</f>
        <v>52400</v>
      </c>
      <c r="AV44" s="43">
        <f>'BAR BB| Open rates'!AV44*0.8</f>
        <v>54000</v>
      </c>
      <c r="AW44" s="43">
        <f>'BAR BB| Open rates'!AW44*0.8</f>
        <v>52400</v>
      </c>
      <c r="AX44" s="43">
        <f>'BAR BB| Open rates'!AX44*0.8</f>
        <v>54000</v>
      </c>
      <c r="AY44" s="43">
        <f>'BAR BB| Open rates'!AY44*0.8</f>
        <v>55360</v>
      </c>
      <c r="AZ44" s="43">
        <f>'BAR BB| Open rates'!AZ44*0.8</f>
        <v>57120</v>
      </c>
      <c r="BA44" s="43">
        <f>'BAR BB| Open rates'!BA44*0.8</f>
        <v>51600</v>
      </c>
      <c r="BB44" s="43">
        <f>'BAR BB| Open rates'!BB44*0.8</f>
        <v>51600</v>
      </c>
      <c r="BC44" s="43">
        <f>'BAR BB| Open rates'!BC44*0.8</f>
        <v>52400</v>
      </c>
      <c r="BD44" s="43">
        <f>'BAR BB| Open rates'!BD44*0.8</f>
        <v>51600</v>
      </c>
      <c r="BE44" s="43">
        <f>'BAR BB| Open rates'!BE44*0.8</f>
        <v>52400</v>
      </c>
      <c r="BF44" s="43">
        <f>'BAR BB| Open rates'!BF44*0.8</f>
        <v>51600</v>
      </c>
      <c r="BG44" s="43">
        <f>'BAR BB| Open rates'!BG44*0.8</f>
        <v>52400</v>
      </c>
      <c r="BH44" s="43">
        <f>'BAR BB| Open rates'!BH44*0.8</f>
        <v>51600</v>
      </c>
      <c r="BI44" s="43">
        <f>'BAR BB| Open rates'!BI44*0.8</f>
        <v>51600</v>
      </c>
      <c r="BJ44" s="43">
        <f>'BAR BB| Open rates'!BJ44*0.8</f>
        <v>52400</v>
      </c>
      <c r="BK44" s="43">
        <f>'BAR BB| Open rates'!BK44*0.8</f>
        <v>51600</v>
      </c>
      <c r="BL44" s="43">
        <f>'BAR BB| Open rates'!BL44*0.8</f>
        <v>52400</v>
      </c>
      <c r="BM44" s="43">
        <f>'BAR BB| Open rates'!BM44*0.8</f>
        <v>51600</v>
      </c>
      <c r="BN44" s="43">
        <f>'BAR BB| Open rates'!BN44*0.8</f>
        <v>52400</v>
      </c>
      <c r="BO44" s="43">
        <f>'BAR BB| Open rates'!BO44*0.8</f>
        <v>55360</v>
      </c>
      <c r="BP44" s="43">
        <f>'BAR BB| Open rates'!BP44*0.8</f>
        <v>57120</v>
      </c>
    </row>
    <row r="45" spans="1:68" s="36" customFormat="1" ht="12.75" customHeight="1" x14ac:dyDescent="0.2">
      <c r="A45" s="237">
        <v>5</v>
      </c>
      <c r="B45" s="43">
        <f>'BAR BB| Open rates'!B45*0.8</f>
        <v>55600</v>
      </c>
      <c r="C45" s="43">
        <f>'BAR BB| Open rates'!C45*0.8</f>
        <v>54800</v>
      </c>
      <c r="D45" s="43">
        <f>'BAR BB| Open rates'!D45*0.8</f>
        <v>55600</v>
      </c>
      <c r="E45" s="43">
        <f>'BAR BB| Open rates'!E45*0.8</f>
        <v>54800</v>
      </c>
      <c r="F45" s="43">
        <f>'BAR BB| Open rates'!F45*0.8</f>
        <v>57760</v>
      </c>
      <c r="G45" s="43">
        <f>'BAR BB| Open rates'!G45*0.8</f>
        <v>55600</v>
      </c>
      <c r="H45" s="43">
        <f>'BAR BB| Open rates'!H45*0.8</f>
        <v>72720</v>
      </c>
      <c r="I45" s="43">
        <f>'BAR BB| Open rates'!I45*0.8</f>
        <v>78240</v>
      </c>
      <c r="J45" s="43">
        <f>'BAR BB| Open rates'!J45*0.8</f>
        <v>93520</v>
      </c>
      <c r="K45" s="43">
        <f>'BAR BB| Open rates'!K45*0.8</f>
        <v>74880</v>
      </c>
      <c r="L45" s="43">
        <f>'BAR BB| Open rates'!L45*0.8</f>
        <v>76640</v>
      </c>
      <c r="M45" s="43">
        <f>'BAR BB| Open rates'!M45*0.8</f>
        <v>74880</v>
      </c>
      <c r="N45" s="43">
        <f>'BAR BB| Open rates'!N45*0.8</f>
        <v>78240</v>
      </c>
      <c r="O45" s="43">
        <f>'BAR BB| Open rates'!O45*0.8</f>
        <v>79840</v>
      </c>
      <c r="P45" s="43">
        <f>'BAR BB| Open rates'!P45*0.8</f>
        <v>78240</v>
      </c>
      <c r="Q45" s="43">
        <f>'BAR BB| Open rates'!Q45*0.8</f>
        <v>79840</v>
      </c>
      <c r="R45" s="43">
        <f>'BAR BB| Open rates'!R45*0.8</f>
        <v>78240</v>
      </c>
      <c r="S45" s="43">
        <f>'BAR BB| Open rates'!S45*0.8</f>
        <v>79840</v>
      </c>
      <c r="T45" s="43">
        <f>'BAR BB| Open rates'!T45*0.8</f>
        <v>78240</v>
      </c>
      <c r="U45" s="43">
        <f>'BAR BB| Open rates'!U45*0.8</f>
        <v>79840</v>
      </c>
      <c r="V45" s="43">
        <f>'BAR BB| Open rates'!V45*0.8</f>
        <v>78240</v>
      </c>
      <c r="W45" s="43">
        <f>'BAR BB| Open rates'!W45*0.8</f>
        <v>79840</v>
      </c>
      <c r="X45" s="43">
        <f>'BAR BB| Open rates'!X45*0.8</f>
        <v>78240</v>
      </c>
      <c r="Y45" s="43">
        <f>'BAR BB| Open rates'!Y45*0.8</f>
        <v>79840</v>
      </c>
      <c r="Z45" s="43">
        <f>'BAR BB| Open rates'!Z45*0.8</f>
        <v>78240</v>
      </c>
      <c r="AA45" s="43">
        <f>'BAR BB| Open rates'!AA45*0.8</f>
        <v>79840</v>
      </c>
      <c r="AB45" s="43">
        <f>'BAR BB| Open rates'!AB45*0.8</f>
        <v>78240</v>
      </c>
      <c r="AC45" s="43">
        <f>'BAR BB| Open rates'!AC45*0.8</f>
        <v>79840</v>
      </c>
      <c r="AD45" s="43">
        <f>'BAR BB| Open rates'!AD45*0.8</f>
        <v>74880</v>
      </c>
      <c r="AE45" s="43">
        <f>'BAR BB| Open rates'!AE45*0.8</f>
        <v>76640</v>
      </c>
      <c r="AF45" s="43">
        <f>'BAR BB| Open rates'!AF45*0.8</f>
        <v>74880</v>
      </c>
      <c r="AG45" s="43">
        <f>'BAR BB| Open rates'!AG45*0.8</f>
        <v>64640</v>
      </c>
      <c r="AH45" s="43">
        <f>'BAR BB| Open rates'!AH45*0.8</f>
        <v>64640</v>
      </c>
      <c r="AI45" s="43">
        <f>'BAR BB| Open rates'!AI45*0.8</f>
        <v>62880</v>
      </c>
      <c r="AJ45" s="43">
        <f>'BAR BB| Open rates'!AJ45*0.8</f>
        <v>64640</v>
      </c>
      <c r="AK45" s="43">
        <f>'BAR BB| Open rates'!AK45*0.8</f>
        <v>62880</v>
      </c>
      <c r="AL45" s="43">
        <f>'BAR BB| Open rates'!AL45*0.8</f>
        <v>64640</v>
      </c>
      <c r="AM45" s="43">
        <f>'BAR BB| Open rates'!AM45*0.8</f>
        <v>62880</v>
      </c>
      <c r="AN45" s="43">
        <f>'BAR BB| Open rates'!AN45*0.8</f>
        <v>64640</v>
      </c>
      <c r="AO45" s="43">
        <f>'BAR BB| Open rates'!AO45*0.8</f>
        <v>62880</v>
      </c>
      <c r="AP45" s="43">
        <f>'BAR BB| Open rates'!AP45*0.8</f>
        <v>56400</v>
      </c>
      <c r="AQ45" s="43">
        <f>'BAR BB| Open rates'!AQ45*0.8</f>
        <v>54800</v>
      </c>
      <c r="AR45" s="43">
        <f>'BAR BB| Open rates'!AR45*0.8</f>
        <v>56400</v>
      </c>
      <c r="AS45" s="43">
        <f>'BAR BB| Open rates'!AS45*0.8</f>
        <v>54800</v>
      </c>
      <c r="AT45" s="43">
        <f>'BAR BB| Open rates'!AT45*0.8</f>
        <v>56400</v>
      </c>
      <c r="AU45" s="43">
        <f>'BAR BB| Open rates'!AU45*0.8</f>
        <v>54800</v>
      </c>
      <c r="AV45" s="43">
        <f>'BAR BB| Open rates'!AV45*0.8</f>
        <v>56400</v>
      </c>
      <c r="AW45" s="43">
        <f>'BAR BB| Open rates'!AW45*0.8</f>
        <v>54800</v>
      </c>
      <c r="AX45" s="43">
        <f>'BAR BB| Open rates'!AX45*0.8</f>
        <v>56400</v>
      </c>
      <c r="AY45" s="43">
        <f>'BAR BB| Open rates'!AY45*0.8</f>
        <v>57760</v>
      </c>
      <c r="AZ45" s="43">
        <f>'BAR BB| Open rates'!AZ45*0.8</f>
        <v>59520</v>
      </c>
      <c r="BA45" s="43">
        <f>'BAR BB| Open rates'!BA45*0.8</f>
        <v>54000</v>
      </c>
      <c r="BB45" s="43">
        <f>'BAR BB| Open rates'!BB45*0.8</f>
        <v>54000</v>
      </c>
      <c r="BC45" s="43">
        <f>'BAR BB| Open rates'!BC45*0.8</f>
        <v>54800</v>
      </c>
      <c r="BD45" s="43">
        <f>'BAR BB| Open rates'!BD45*0.8</f>
        <v>54000</v>
      </c>
      <c r="BE45" s="43">
        <f>'BAR BB| Open rates'!BE45*0.8</f>
        <v>54800</v>
      </c>
      <c r="BF45" s="43">
        <f>'BAR BB| Open rates'!BF45*0.8</f>
        <v>54000</v>
      </c>
      <c r="BG45" s="43">
        <f>'BAR BB| Open rates'!BG45*0.8</f>
        <v>54800</v>
      </c>
      <c r="BH45" s="43">
        <f>'BAR BB| Open rates'!BH45*0.8</f>
        <v>54000</v>
      </c>
      <c r="BI45" s="43">
        <f>'BAR BB| Open rates'!BI45*0.8</f>
        <v>54000</v>
      </c>
      <c r="BJ45" s="43">
        <f>'BAR BB| Open rates'!BJ45*0.8</f>
        <v>54800</v>
      </c>
      <c r="BK45" s="43">
        <f>'BAR BB| Open rates'!BK45*0.8</f>
        <v>54000</v>
      </c>
      <c r="BL45" s="43">
        <f>'BAR BB| Open rates'!BL45*0.8</f>
        <v>54800</v>
      </c>
      <c r="BM45" s="43">
        <f>'BAR BB| Open rates'!BM45*0.8</f>
        <v>54000</v>
      </c>
      <c r="BN45" s="43">
        <f>'BAR BB| Open rates'!BN45*0.8</f>
        <v>54800</v>
      </c>
      <c r="BO45" s="43">
        <f>'BAR BB| Open rates'!BO45*0.8</f>
        <v>57760</v>
      </c>
      <c r="BP45" s="43">
        <f>'BAR BB| Open rates'!BP45*0.8</f>
        <v>59520</v>
      </c>
    </row>
    <row r="46" spans="1:68" s="36" customFormat="1" ht="12.75" customHeight="1" x14ac:dyDescent="0.2">
      <c r="A46" s="237">
        <v>6</v>
      </c>
      <c r="B46" s="43">
        <f>'BAR BB| Open rates'!B46*0.8</f>
        <v>58000</v>
      </c>
      <c r="C46" s="43">
        <f>'BAR BB| Open rates'!C46*0.8</f>
        <v>57200</v>
      </c>
      <c r="D46" s="43">
        <f>'BAR BB| Open rates'!D46*0.8</f>
        <v>58000</v>
      </c>
      <c r="E46" s="43">
        <f>'BAR BB| Open rates'!E46*0.8</f>
        <v>57200</v>
      </c>
      <c r="F46" s="43">
        <f>'BAR BB| Open rates'!F46*0.8</f>
        <v>60160</v>
      </c>
      <c r="G46" s="43">
        <f>'BAR BB| Open rates'!G46*0.8</f>
        <v>58000</v>
      </c>
      <c r="H46" s="43">
        <f>'BAR BB| Open rates'!H46*0.8</f>
        <v>75120</v>
      </c>
      <c r="I46" s="43">
        <f>'BAR BB| Open rates'!I46*0.8</f>
        <v>80640</v>
      </c>
      <c r="J46" s="43">
        <f>'BAR BB| Open rates'!J46*0.8</f>
        <v>95920</v>
      </c>
      <c r="K46" s="43">
        <f>'BAR BB| Open rates'!K46*0.8</f>
        <v>77280</v>
      </c>
      <c r="L46" s="43">
        <f>'BAR BB| Open rates'!L46*0.8</f>
        <v>79040</v>
      </c>
      <c r="M46" s="43">
        <f>'BAR BB| Open rates'!M46*0.8</f>
        <v>77280</v>
      </c>
      <c r="N46" s="43">
        <f>'BAR BB| Open rates'!N46*0.8</f>
        <v>80640</v>
      </c>
      <c r="O46" s="43">
        <f>'BAR BB| Open rates'!O46*0.8</f>
        <v>82240</v>
      </c>
      <c r="P46" s="43">
        <f>'BAR BB| Open rates'!P46*0.8</f>
        <v>80640</v>
      </c>
      <c r="Q46" s="43">
        <f>'BAR BB| Open rates'!Q46*0.8</f>
        <v>82240</v>
      </c>
      <c r="R46" s="43">
        <f>'BAR BB| Open rates'!R46*0.8</f>
        <v>80640</v>
      </c>
      <c r="S46" s="43">
        <f>'BAR BB| Open rates'!S46*0.8</f>
        <v>82240</v>
      </c>
      <c r="T46" s="43">
        <f>'BAR BB| Open rates'!T46*0.8</f>
        <v>80640</v>
      </c>
      <c r="U46" s="43">
        <f>'BAR BB| Open rates'!U46*0.8</f>
        <v>82240</v>
      </c>
      <c r="V46" s="43">
        <f>'BAR BB| Open rates'!V46*0.8</f>
        <v>80640</v>
      </c>
      <c r="W46" s="43">
        <f>'BAR BB| Open rates'!W46*0.8</f>
        <v>82240</v>
      </c>
      <c r="X46" s="43">
        <f>'BAR BB| Open rates'!X46*0.8</f>
        <v>80640</v>
      </c>
      <c r="Y46" s="43">
        <f>'BAR BB| Open rates'!Y46*0.8</f>
        <v>82240</v>
      </c>
      <c r="Z46" s="43">
        <f>'BAR BB| Open rates'!Z46*0.8</f>
        <v>80640</v>
      </c>
      <c r="AA46" s="43">
        <f>'BAR BB| Open rates'!AA46*0.8</f>
        <v>82240</v>
      </c>
      <c r="AB46" s="43">
        <f>'BAR BB| Open rates'!AB46*0.8</f>
        <v>80640</v>
      </c>
      <c r="AC46" s="43">
        <f>'BAR BB| Open rates'!AC46*0.8</f>
        <v>82240</v>
      </c>
      <c r="AD46" s="43">
        <f>'BAR BB| Open rates'!AD46*0.8</f>
        <v>77280</v>
      </c>
      <c r="AE46" s="43">
        <f>'BAR BB| Open rates'!AE46*0.8</f>
        <v>79040</v>
      </c>
      <c r="AF46" s="43">
        <f>'BAR BB| Open rates'!AF46*0.8</f>
        <v>77280</v>
      </c>
      <c r="AG46" s="43">
        <f>'BAR BB| Open rates'!AG46*0.8</f>
        <v>67040</v>
      </c>
      <c r="AH46" s="43">
        <f>'BAR BB| Open rates'!AH46*0.8</f>
        <v>67040</v>
      </c>
      <c r="AI46" s="43">
        <f>'BAR BB| Open rates'!AI46*0.8</f>
        <v>65280</v>
      </c>
      <c r="AJ46" s="43">
        <f>'BAR BB| Open rates'!AJ46*0.8</f>
        <v>67040</v>
      </c>
      <c r="AK46" s="43">
        <f>'BAR BB| Open rates'!AK46*0.8</f>
        <v>65280</v>
      </c>
      <c r="AL46" s="43">
        <f>'BAR BB| Open rates'!AL46*0.8</f>
        <v>67040</v>
      </c>
      <c r="AM46" s="43">
        <f>'BAR BB| Open rates'!AM46*0.8</f>
        <v>65280</v>
      </c>
      <c r="AN46" s="43">
        <f>'BAR BB| Open rates'!AN46*0.8</f>
        <v>67040</v>
      </c>
      <c r="AO46" s="43">
        <f>'BAR BB| Open rates'!AO46*0.8</f>
        <v>65280</v>
      </c>
      <c r="AP46" s="43">
        <f>'BAR BB| Open rates'!AP46*0.8</f>
        <v>58800</v>
      </c>
      <c r="AQ46" s="43">
        <f>'BAR BB| Open rates'!AQ46*0.8</f>
        <v>57200</v>
      </c>
      <c r="AR46" s="43">
        <f>'BAR BB| Open rates'!AR46*0.8</f>
        <v>58800</v>
      </c>
      <c r="AS46" s="43">
        <f>'BAR BB| Open rates'!AS46*0.8</f>
        <v>57200</v>
      </c>
      <c r="AT46" s="43">
        <f>'BAR BB| Open rates'!AT46*0.8</f>
        <v>58800</v>
      </c>
      <c r="AU46" s="43">
        <f>'BAR BB| Open rates'!AU46*0.8</f>
        <v>57200</v>
      </c>
      <c r="AV46" s="43">
        <f>'BAR BB| Open rates'!AV46*0.8</f>
        <v>58800</v>
      </c>
      <c r="AW46" s="43">
        <f>'BAR BB| Open rates'!AW46*0.8</f>
        <v>57200</v>
      </c>
      <c r="AX46" s="43">
        <f>'BAR BB| Open rates'!AX46*0.8</f>
        <v>58800</v>
      </c>
      <c r="AY46" s="43">
        <f>'BAR BB| Open rates'!AY46*0.8</f>
        <v>60160</v>
      </c>
      <c r="AZ46" s="43">
        <f>'BAR BB| Open rates'!AZ46*0.8</f>
        <v>61920</v>
      </c>
      <c r="BA46" s="43">
        <f>'BAR BB| Open rates'!BA46*0.8</f>
        <v>56400</v>
      </c>
      <c r="BB46" s="43">
        <f>'BAR BB| Open rates'!BB46*0.8</f>
        <v>56400</v>
      </c>
      <c r="BC46" s="43">
        <f>'BAR BB| Open rates'!BC46*0.8</f>
        <v>57200</v>
      </c>
      <c r="BD46" s="43">
        <f>'BAR BB| Open rates'!BD46*0.8</f>
        <v>56400</v>
      </c>
      <c r="BE46" s="43">
        <f>'BAR BB| Open rates'!BE46*0.8</f>
        <v>57200</v>
      </c>
      <c r="BF46" s="43">
        <f>'BAR BB| Open rates'!BF46*0.8</f>
        <v>56400</v>
      </c>
      <c r="BG46" s="43">
        <f>'BAR BB| Open rates'!BG46*0.8</f>
        <v>57200</v>
      </c>
      <c r="BH46" s="43">
        <f>'BAR BB| Open rates'!BH46*0.8</f>
        <v>56400</v>
      </c>
      <c r="BI46" s="43">
        <f>'BAR BB| Open rates'!BI46*0.8</f>
        <v>56400</v>
      </c>
      <c r="BJ46" s="43">
        <f>'BAR BB| Open rates'!BJ46*0.8</f>
        <v>57200</v>
      </c>
      <c r="BK46" s="43">
        <f>'BAR BB| Open rates'!BK46*0.8</f>
        <v>56400</v>
      </c>
      <c r="BL46" s="43">
        <f>'BAR BB| Open rates'!BL46*0.8</f>
        <v>57200</v>
      </c>
      <c r="BM46" s="43">
        <f>'BAR BB| Open rates'!BM46*0.8</f>
        <v>56400</v>
      </c>
      <c r="BN46" s="43">
        <f>'BAR BB| Open rates'!BN46*0.8</f>
        <v>57200</v>
      </c>
      <c r="BO46" s="43">
        <f>'BAR BB| Open rates'!BO46*0.8</f>
        <v>60160</v>
      </c>
      <c r="BP46" s="43">
        <f>'BAR BB| Open rates'!BP46*0.8</f>
        <v>61920</v>
      </c>
    </row>
    <row r="47" spans="1:68" s="36" customFormat="1" ht="12.75" customHeight="1" x14ac:dyDescent="0.2">
      <c r="A47" s="237">
        <v>7</v>
      </c>
      <c r="B47" s="43">
        <f>'BAR BB| Open rates'!B47*0.8</f>
        <v>60400</v>
      </c>
      <c r="C47" s="43">
        <f>'BAR BB| Open rates'!C47*0.8</f>
        <v>59600</v>
      </c>
      <c r="D47" s="43">
        <f>'BAR BB| Open rates'!D47*0.8</f>
        <v>60400</v>
      </c>
      <c r="E47" s="43">
        <f>'BAR BB| Open rates'!E47*0.8</f>
        <v>59600</v>
      </c>
      <c r="F47" s="43">
        <f>'BAR BB| Open rates'!F47*0.8</f>
        <v>62560</v>
      </c>
      <c r="G47" s="43">
        <f>'BAR BB| Open rates'!G47*0.8</f>
        <v>60400</v>
      </c>
      <c r="H47" s="43">
        <f>'BAR BB| Open rates'!H47*0.8</f>
        <v>77520</v>
      </c>
      <c r="I47" s="43">
        <f>'BAR BB| Open rates'!I47*0.8</f>
        <v>83040</v>
      </c>
      <c r="J47" s="43">
        <f>'BAR BB| Open rates'!J47*0.8</f>
        <v>98320</v>
      </c>
      <c r="K47" s="43">
        <f>'BAR BB| Open rates'!K47*0.8</f>
        <v>79680</v>
      </c>
      <c r="L47" s="43">
        <f>'BAR BB| Open rates'!L47*0.8</f>
        <v>81440</v>
      </c>
      <c r="M47" s="43">
        <f>'BAR BB| Open rates'!M47*0.8</f>
        <v>79680</v>
      </c>
      <c r="N47" s="43">
        <f>'BAR BB| Open rates'!N47*0.8</f>
        <v>83040</v>
      </c>
      <c r="O47" s="43">
        <f>'BAR BB| Open rates'!O47*0.8</f>
        <v>84640</v>
      </c>
      <c r="P47" s="43">
        <f>'BAR BB| Open rates'!P47*0.8</f>
        <v>83040</v>
      </c>
      <c r="Q47" s="43">
        <f>'BAR BB| Open rates'!Q47*0.8</f>
        <v>84640</v>
      </c>
      <c r="R47" s="43">
        <f>'BAR BB| Open rates'!R47*0.8</f>
        <v>83040</v>
      </c>
      <c r="S47" s="43">
        <f>'BAR BB| Open rates'!S47*0.8</f>
        <v>84640</v>
      </c>
      <c r="T47" s="43">
        <f>'BAR BB| Open rates'!T47*0.8</f>
        <v>83040</v>
      </c>
      <c r="U47" s="43">
        <f>'BAR BB| Open rates'!U47*0.8</f>
        <v>84640</v>
      </c>
      <c r="V47" s="43">
        <f>'BAR BB| Open rates'!V47*0.8</f>
        <v>83040</v>
      </c>
      <c r="W47" s="43">
        <f>'BAR BB| Open rates'!W47*0.8</f>
        <v>84640</v>
      </c>
      <c r="X47" s="43">
        <f>'BAR BB| Open rates'!X47*0.8</f>
        <v>83040</v>
      </c>
      <c r="Y47" s="43">
        <f>'BAR BB| Open rates'!Y47*0.8</f>
        <v>84640</v>
      </c>
      <c r="Z47" s="43">
        <f>'BAR BB| Open rates'!Z47*0.8</f>
        <v>83040</v>
      </c>
      <c r="AA47" s="43">
        <f>'BAR BB| Open rates'!AA47*0.8</f>
        <v>84640</v>
      </c>
      <c r="AB47" s="43">
        <f>'BAR BB| Open rates'!AB47*0.8</f>
        <v>83040</v>
      </c>
      <c r="AC47" s="43">
        <f>'BAR BB| Open rates'!AC47*0.8</f>
        <v>84640</v>
      </c>
      <c r="AD47" s="43">
        <f>'BAR BB| Open rates'!AD47*0.8</f>
        <v>79680</v>
      </c>
      <c r="AE47" s="43">
        <f>'BAR BB| Open rates'!AE47*0.8</f>
        <v>81440</v>
      </c>
      <c r="AF47" s="43">
        <f>'BAR BB| Open rates'!AF47*0.8</f>
        <v>79680</v>
      </c>
      <c r="AG47" s="43">
        <f>'BAR BB| Open rates'!AG47*0.8</f>
        <v>69440</v>
      </c>
      <c r="AH47" s="43">
        <f>'BAR BB| Open rates'!AH47*0.8</f>
        <v>69440</v>
      </c>
      <c r="AI47" s="43">
        <f>'BAR BB| Open rates'!AI47*0.8</f>
        <v>67680</v>
      </c>
      <c r="AJ47" s="43">
        <f>'BAR BB| Open rates'!AJ47*0.8</f>
        <v>69440</v>
      </c>
      <c r="AK47" s="43">
        <f>'BAR BB| Open rates'!AK47*0.8</f>
        <v>67680</v>
      </c>
      <c r="AL47" s="43">
        <f>'BAR BB| Open rates'!AL47*0.8</f>
        <v>69440</v>
      </c>
      <c r="AM47" s="43">
        <f>'BAR BB| Open rates'!AM47*0.8</f>
        <v>67680</v>
      </c>
      <c r="AN47" s="43">
        <f>'BAR BB| Open rates'!AN47*0.8</f>
        <v>69440</v>
      </c>
      <c r="AO47" s="43">
        <f>'BAR BB| Open rates'!AO47*0.8</f>
        <v>67680</v>
      </c>
      <c r="AP47" s="43">
        <f>'BAR BB| Open rates'!AP47*0.8</f>
        <v>61200</v>
      </c>
      <c r="AQ47" s="43">
        <f>'BAR BB| Open rates'!AQ47*0.8</f>
        <v>59600</v>
      </c>
      <c r="AR47" s="43">
        <f>'BAR BB| Open rates'!AR47*0.8</f>
        <v>61200</v>
      </c>
      <c r="AS47" s="43">
        <f>'BAR BB| Open rates'!AS47*0.8</f>
        <v>59600</v>
      </c>
      <c r="AT47" s="43">
        <f>'BAR BB| Open rates'!AT47*0.8</f>
        <v>61200</v>
      </c>
      <c r="AU47" s="43">
        <f>'BAR BB| Open rates'!AU47*0.8</f>
        <v>59600</v>
      </c>
      <c r="AV47" s="43">
        <f>'BAR BB| Open rates'!AV47*0.8</f>
        <v>61200</v>
      </c>
      <c r="AW47" s="43">
        <f>'BAR BB| Open rates'!AW47*0.8</f>
        <v>59600</v>
      </c>
      <c r="AX47" s="43">
        <f>'BAR BB| Open rates'!AX47*0.8</f>
        <v>61200</v>
      </c>
      <c r="AY47" s="43">
        <f>'BAR BB| Open rates'!AY47*0.8</f>
        <v>62560</v>
      </c>
      <c r="AZ47" s="43">
        <f>'BAR BB| Open rates'!AZ47*0.8</f>
        <v>64320</v>
      </c>
      <c r="BA47" s="43">
        <f>'BAR BB| Open rates'!BA47*0.8</f>
        <v>58800</v>
      </c>
      <c r="BB47" s="43">
        <f>'BAR BB| Open rates'!BB47*0.8</f>
        <v>58800</v>
      </c>
      <c r="BC47" s="43">
        <f>'BAR BB| Open rates'!BC47*0.8</f>
        <v>59600</v>
      </c>
      <c r="BD47" s="43">
        <f>'BAR BB| Open rates'!BD47*0.8</f>
        <v>58800</v>
      </c>
      <c r="BE47" s="43">
        <f>'BAR BB| Open rates'!BE47*0.8</f>
        <v>59600</v>
      </c>
      <c r="BF47" s="43">
        <f>'BAR BB| Open rates'!BF47*0.8</f>
        <v>58800</v>
      </c>
      <c r="BG47" s="43">
        <f>'BAR BB| Open rates'!BG47*0.8</f>
        <v>59600</v>
      </c>
      <c r="BH47" s="43">
        <f>'BAR BB| Open rates'!BH47*0.8</f>
        <v>58800</v>
      </c>
      <c r="BI47" s="43">
        <f>'BAR BB| Open rates'!BI47*0.8</f>
        <v>58800</v>
      </c>
      <c r="BJ47" s="43">
        <f>'BAR BB| Open rates'!BJ47*0.8</f>
        <v>59600</v>
      </c>
      <c r="BK47" s="43">
        <f>'BAR BB| Open rates'!BK47*0.8</f>
        <v>58800</v>
      </c>
      <c r="BL47" s="43">
        <f>'BAR BB| Open rates'!BL47*0.8</f>
        <v>59600</v>
      </c>
      <c r="BM47" s="43">
        <f>'BAR BB| Open rates'!BM47*0.8</f>
        <v>58800</v>
      </c>
      <c r="BN47" s="43">
        <f>'BAR BB| Open rates'!BN47*0.8</f>
        <v>59600</v>
      </c>
      <c r="BO47" s="43">
        <f>'BAR BB| Open rates'!BO47*0.8</f>
        <v>62560</v>
      </c>
      <c r="BP47" s="43">
        <f>'BAR BB| Open rates'!BP47*0.8</f>
        <v>64320</v>
      </c>
    </row>
    <row r="48" spans="1:68" s="36" customFormat="1" ht="12.75" customHeight="1" x14ac:dyDescent="0.2">
      <c r="A48" s="237">
        <v>8</v>
      </c>
      <c r="B48" s="43">
        <f>'BAR BB| Open rates'!B48*0.8</f>
        <v>62800</v>
      </c>
      <c r="C48" s="43">
        <f>'BAR BB| Open rates'!C48*0.8</f>
        <v>62000</v>
      </c>
      <c r="D48" s="43">
        <f>'BAR BB| Open rates'!D48*0.8</f>
        <v>62800</v>
      </c>
      <c r="E48" s="43">
        <f>'BAR BB| Open rates'!E48*0.8</f>
        <v>62000</v>
      </c>
      <c r="F48" s="43">
        <f>'BAR BB| Open rates'!F48*0.8</f>
        <v>64960</v>
      </c>
      <c r="G48" s="43">
        <f>'BAR BB| Open rates'!G48*0.8</f>
        <v>62800</v>
      </c>
      <c r="H48" s="43">
        <f>'BAR BB| Open rates'!H48*0.8</f>
        <v>79920</v>
      </c>
      <c r="I48" s="43">
        <f>'BAR BB| Open rates'!I48*0.8</f>
        <v>85440</v>
      </c>
      <c r="J48" s="43">
        <f>'BAR BB| Open rates'!J48*0.8</f>
        <v>100720</v>
      </c>
      <c r="K48" s="43">
        <f>'BAR BB| Open rates'!K48*0.8</f>
        <v>82080</v>
      </c>
      <c r="L48" s="43">
        <f>'BAR BB| Open rates'!L48*0.8</f>
        <v>83840</v>
      </c>
      <c r="M48" s="43">
        <f>'BAR BB| Open rates'!M48*0.8</f>
        <v>82080</v>
      </c>
      <c r="N48" s="43">
        <f>'BAR BB| Open rates'!N48*0.8</f>
        <v>85440</v>
      </c>
      <c r="O48" s="43">
        <f>'BAR BB| Open rates'!O48*0.8</f>
        <v>87040</v>
      </c>
      <c r="P48" s="43">
        <f>'BAR BB| Open rates'!P48*0.8</f>
        <v>85440</v>
      </c>
      <c r="Q48" s="43">
        <f>'BAR BB| Open rates'!Q48*0.8</f>
        <v>87040</v>
      </c>
      <c r="R48" s="43">
        <f>'BAR BB| Open rates'!R48*0.8</f>
        <v>85440</v>
      </c>
      <c r="S48" s="43">
        <f>'BAR BB| Open rates'!S48*0.8</f>
        <v>87040</v>
      </c>
      <c r="T48" s="43">
        <f>'BAR BB| Open rates'!T48*0.8</f>
        <v>85440</v>
      </c>
      <c r="U48" s="43">
        <f>'BAR BB| Open rates'!U48*0.8</f>
        <v>87040</v>
      </c>
      <c r="V48" s="43">
        <f>'BAR BB| Open rates'!V48*0.8</f>
        <v>85440</v>
      </c>
      <c r="W48" s="43">
        <f>'BAR BB| Open rates'!W48*0.8</f>
        <v>87040</v>
      </c>
      <c r="X48" s="43">
        <f>'BAR BB| Open rates'!X48*0.8</f>
        <v>85440</v>
      </c>
      <c r="Y48" s="43">
        <f>'BAR BB| Open rates'!Y48*0.8</f>
        <v>87040</v>
      </c>
      <c r="Z48" s="43">
        <f>'BAR BB| Open rates'!Z48*0.8</f>
        <v>85440</v>
      </c>
      <c r="AA48" s="43">
        <f>'BAR BB| Open rates'!AA48*0.8</f>
        <v>87040</v>
      </c>
      <c r="AB48" s="43">
        <f>'BAR BB| Open rates'!AB48*0.8</f>
        <v>85440</v>
      </c>
      <c r="AC48" s="43">
        <f>'BAR BB| Open rates'!AC48*0.8</f>
        <v>87040</v>
      </c>
      <c r="AD48" s="43">
        <f>'BAR BB| Open rates'!AD48*0.8</f>
        <v>82080</v>
      </c>
      <c r="AE48" s="43">
        <f>'BAR BB| Open rates'!AE48*0.8</f>
        <v>83840</v>
      </c>
      <c r="AF48" s="43">
        <f>'BAR BB| Open rates'!AF48*0.8</f>
        <v>82080</v>
      </c>
      <c r="AG48" s="43">
        <f>'BAR BB| Open rates'!AG48*0.8</f>
        <v>71840</v>
      </c>
      <c r="AH48" s="43">
        <f>'BAR BB| Open rates'!AH48*0.8</f>
        <v>71840</v>
      </c>
      <c r="AI48" s="43">
        <f>'BAR BB| Open rates'!AI48*0.8</f>
        <v>70080</v>
      </c>
      <c r="AJ48" s="43">
        <f>'BAR BB| Open rates'!AJ48*0.8</f>
        <v>71840</v>
      </c>
      <c r="AK48" s="43">
        <f>'BAR BB| Open rates'!AK48*0.8</f>
        <v>70080</v>
      </c>
      <c r="AL48" s="43">
        <f>'BAR BB| Open rates'!AL48*0.8</f>
        <v>71840</v>
      </c>
      <c r="AM48" s="43">
        <f>'BAR BB| Open rates'!AM48*0.8</f>
        <v>70080</v>
      </c>
      <c r="AN48" s="43">
        <f>'BAR BB| Open rates'!AN48*0.8</f>
        <v>71840</v>
      </c>
      <c r="AO48" s="43">
        <f>'BAR BB| Open rates'!AO48*0.8</f>
        <v>70080</v>
      </c>
      <c r="AP48" s="43">
        <f>'BAR BB| Open rates'!AP48*0.8</f>
        <v>63600</v>
      </c>
      <c r="AQ48" s="43">
        <f>'BAR BB| Open rates'!AQ48*0.8</f>
        <v>62000</v>
      </c>
      <c r="AR48" s="43">
        <f>'BAR BB| Open rates'!AR48*0.8</f>
        <v>63600</v>
      </c>
      <c r="AS48" s="43">
        <f>'BAR BB| Open rates'!AS48*0.8</f>
        <v>62000</v>
      </c>
      <c r="AT48" s="43">
        <f>'BAR BB| Open rates'!AT48*0.8</f>
        <v>63600</v>
      </c>
      <c r="AU48" s="43">
        <f>'BAR BB| Open rates'!AU48*0.8</f>
        <v>62000</v>
      </c>
      <c r="AV48" s="43">
        <f>'BAR BB| Open rates'!AV48*0.8</f>
        <v>63600</v>
      </c>
      <c r="AW48" s="43">
        <f>'BAR BB| Open rates'!AW48*0.8</f>
        <v>62000</v>
      </c>
      <c r="AX48" s="43">
        <f>'BAR BB| Open rates'!AX48*0.8</f>
        <v>63600</v>
      </c>
      <c r="AY48" s="43">
        <f>'BAR BB| Open rates'!AY48*0.8</f>
        <v>64960</v>
      </c>
      <c r="AZ48" s="43">
        <f>'BAR BB| Open rates'!AZ48*0.8</f>
        <v>66720</v>
      </c>
      <c r="BA48" s="43">
        <f>'BAR BB| Open rates'!BA48*0.8</f>
        <v>61200</v>
      </c>
      <c r="BB48" s="43">
        <f>'BAR BB| Open rates'!BB48*0.8</f>
        <v>61200</v>
      </c>
      <c r="BC48" s="43">
        <f>'BAR BB| Open rates'!BC48*0.8</f>
        <v>62000</v>
      </c>
      <c r="BD48" s="43">
        <f>'BAR BB| Open rates'!BD48*0.8</f>
        <v>61200</v>
      </c>
      <c r="BE48" s="43">
        <f>'BAR BB| Open rates'!BE48*0.8</f>
        <v>62000</v>
      </c>
      <c r="BF48" s="43">
        <f>'BAR BB| Open rates'!BF48*0.8</f>
        <v>61200</v>
      </c>
      <c r="BG48" s="43">
        <f>'BAR BB| Open rates'!BG48*0.8</f>
        <v>62000</v>
      </c>
      <c r="BH48" s="43">
        <f>'BAR BB| Open rates'!BH48*0.8</f>
        <v>61200</v>
      </c>
      <c r="BI48" s="43">
        <f>'BAR BB| Open rates'!BI48*0.8</f>
        <v>61200</v>
      </c>
      <c r="BJ48" s="43">
        <f>'BAR BB| Open rates'!BJ48*0.8</f>
        <v>62000</v>
      </c>
      <c r="BK48" s="43">
        <f>'BAR BB| Open rates'!BK48*0.8</f>
        <v>61200</v>
      </c>
      <c r="BL48" s="43">
        <f>'BAR BB| Open rates'!BL48*0.8</f>
        <v>62000</v>
      </c>
      <c r="BM48" s="43">
        <f>'BAR BB| Open rates'!BM48*0.8</f>
        <v>61200</v>
      </c>
      <c r="BN48" s="43">
        <f>'BAR BB| Open rates'!BN48*0.8</f>
        <v>62000</v>
      </c>
      <c r="BO48" s="43">
        <f>'BAR BB| Open rates'!BO48*0.8</f>
        <v>64960</v>
      </c>
      <c r="BP48" s="43">
        <f>'BAR BB| Open rates'!BP48*0.8</f>
        <v>66720</v>
      </c>
    </row>
    <row r="49" spans="1:68"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row>
    <row r="50" spans="1:68" s="36" customFormat="1" ht="12.75" customHeight="1" x14ac:dyDescent="0.2">
      <c r="A50" s="237">
        <v>1</v>
      </c>
      <c r="B50" s="43">
        <f>'BAR BB| Open rates'!B50*0.8</f>
        <v>72000</v>
      </c>
      <c r="C50" s="43">
        <f>'BAR BB| Open rates'!C50*0.8</f>
        <v>72000</v>
      </c>
      <c r="D50" s="43">
        <f>'BAR BB| Open rates'!D50*0.8</f>
        <v>72000</v>
      </c>
      <c r="E50" s="43">
        <f>'BAR BB| Open rates'!E50*0.8</f>
        <v>72000</v>
      </c>
      <c r="F50" s="43">
        <f>'BAR BB| Open rates'!F50*0.8</f>
        <v>72000</v>
      </c>
      <c r="G50" s="43">
        <f>'BAR BB| Open rates'!G50*0.8</f>
        <v>72000</v>
      </c>
      <c r="H50" s="43">
        <f>'BAR BB| Open rates'!H50*0.8</f>
        <v>72000</v>
      </c>
      <c r="I50" s="43">
        <f>'BAR BB| Open rates'!I50*0.8</f>
        <v>72000</v>
      </c>
      <c r="J50" s="43">
        <f>'BAR BB| Open rates'!J50*0.8</f>
        <v>72000</v>
      </c>
      <c r="K50" s="43">
        <f>'BAR BB| Open rates'!K50*0.8</f>
        <v>72000</v>
      </c>
      <c r="L50" s="43">
        <f>'BAR BB| Open rates'!L50*0.8</f>
        <v>72000</v>
      </c>
      <c r="M50" s="43">
        <f>'BAR BB| Open rates'!M50*0.8</f>
        <v>72000</v>
      </c>
      <c r="N50" s="43">
        <f>'BAR BB| Open rates'!N50*0.8</f>
        <v>72000</v>
      </c>
      <c r="O50" s="43">
        <f>'BAR BB| Open rates'!O50*0.8</f>
        <v>72000</v>
      </c>
      <c r="P50" s="43">
        <f>'BAR BB| Open rates'!P50*0.8</f>
        <v>72000</v>
      </c>
      <c r="Q50" s="43">
        <f>'BAR BB| Open rates'!Q50*0.8</f>
        <v>72000</v>
      </c>
      <c r="R50" s="43">
        <f>'BAR BB| Open rates'!R50*0.8</f>
        <v>72000</v>
      </c>
      <c r="S50" s="43">
        <f>'BAR BB| Open rates'!S50*0.8</f>
        <v>72000</v>
      </c>
      <c r="T50" s="43">
        <f>'BAR BB| Open rates'!T50*0.8</f>
        <v>72000</v>
      </c>
      <c r="U50" s="43">
        <f>'BAR BB| Open rates'!U50*0.8</f>
        <v>72000</v>
      </c>
      <c r="V50" s="43">
        <f>'BAR BB| Open rates'!V50*0.8</f>
        <v>72000</v>
      </c>
      <c r="W50" s="43">
        <f>'BAR BB| Open rates'!W50*0.8</f>
        <v>72000</v>
      </c>
      <c r="X50" s="43">
        <f>'BAR BB| Open rates'!X50*0.8</f>
        <v>72000</v>
      </c>
      <c r="Y50" s="43">
        <f>'BAR BB| Open rates'!Y50*0.8</f>
        <v>72000</v>
      </c>
      <c r="Z50" s="43">
        <f>'BAR BB| Open rates'!Z50*0.8</f>
        <v>72000</v>
      </c>
      <c r="AA50" s="43">
        <f>'BAR BB| Open rates'!AA50*0.8</f>
        <v>72000</v>
      </c>
      <c r="AB50" s="43">
        <f>'BAR BB| Open rates'!AB50*0.8</f>
        <v>72000</v>
      </c>
      <c r="AC50" s="43">
        <f>'BAR BB| Open rates'!AC50*0.8</f>
        <v>72000</v>
      </c>
      <c r="AD50" s="43">
        <f>'BAR BB| Open rates'!AD50*0.8</f>
        <v>72000</v>
      </c>
      <c r="AE50" s="43">
        <f>'BAR BB| Open rates'!AE50*0.8</f>
        <v>72000</v>
      </c>
      <c r="AF50" s="43">
        <f>'BAR BB| Open rates'!AF50*0.8</f>
        <v>72000</v>
      </c>
      <c r="AG50" s="43">
        <f>'BAR BB| Open rates'!AG50*0.8</f>
        <v>72000</v>
      </c>
      <c r="AH50" s="43">
        <f>'BAR BB| Open rates'!AH50*0.8</f>
        <v>72000</v>
      </c>
      <c r="AI50" s="43">
        <f>'BAR BB| Open rates'!AI50*0.8</f>
        <v>72000</v>
      </c>
      <c r="AJ50" s="43">
        <f>'BAR BB| Open rates'!AJ50*0.8</f>
        <v>72000</v>
      </c>
      <c r="AK50" s="43">
        <f>'BAR BB| Open rates'!AK50*0.8</f>
        <v>72000</v>
      </c>
      <c r="AL50" s="43">
        <f>'BAR BB| Open rates'!AL50*0.8</f>
        <v>72000</v>
      </c>
      <c r="AM50" s="43">
        <f>'BAR BB| Open rates'!AM50*0.8</f>
        <v>72000</v>
      </c>
      <c r="AN50" s="43">
        <f>'BAR BB| Open rates'!AN50*0.8</f>
        <v>72000</v>
      </c>
      <c r="AO50" s="43">
        <f>'BAR BB| Open rates'!AO50*0.8</f>
        <v>72000</v>
      </c>
      <c r="AP50" s="43">
        <f>'BAR BB| Open rates'!AP50*0.8</f>
        <v>72000</v>
      </c>
      <c r="AQ50" s="43">
        <f>'BAR BB| Open rates'!AQ50*0.8</f>
        <v>72000</v>
      </c>
      <c r="AR50" s="43">
        <f>'BAR BB| Open rates'!AR50*0.8</f>
        <v>72000</v>
      </c>
      <c r="AS50" s="43">
        <f>'BAR BB| Open rates'!AS50*0.8</f>
        <v>72000</v>
      </c>
      <c r="AT50" s="43">
        <f>'BAR BB| Open rates'!AT50*0.8</f>
        <v>72000</v>
      </c>
      <c r="AU50" s="43">
        <f>'BAR BB| Open rates'!AU50*0.8</f>
        <v>72000</v>
      </c>
      <c r="AV50" s="43">
        <f>'BAR BB| Open rates'!AV50*0.8</f>
        <v>72000</v>
      </c>
      <c r="AW50" s="43">
        <f>'BAR BB| Open rates'!AW50*0.8</f>
        <v>72000</v>
      </c>
      <c r="AX50" s="43">
        <f>'BAR BB| Open rates'!AX50*0.8</f>
        <v>72000</v>
      </c>
      <c r="AY50" s="43">
        <f>'BAR BB| Open rates'!AY50*0.8</f>
        <v>72000</v>
      </c>
      <c r="AZ50" s="43">
        <f>'BAR BB| Open rates'!AZ50*0.8</f>
        <v>72000</v>
      </c>
      <c r="BA50" s="43">
        <f>'BAR BB| Open rates'!BA50*0.8</f>
        <v>72000</v>
      </c>
      <c r="BB50" s="43">
        <f>'BAR BB| Open rates'!BB50*0.8</f>
        <v>72000</v>
      </c>
      <c r="BC50" s="43">
        <f>'BAR BB| Open rates'!BC50*0.8</f>
        <v>72000</v>
      </c>
      <c r="BD50" s="43">
        <f>'BAR BB| Open rates'!BD50*0.8</f>
        <v>72000</v>
      </c>
      <c r="BE50" s="43">
        <f>'BAR BB| Open rates'!BE50*0.8</f>
        <v>72000</v>
      </c>
      <c r="BF50" s="43">
        <f>'BAR BB| Open rates'!BF50*0.8</f>
        <v>72000</v>
      </c>
      <c r="BG50" s="43">
        <f>'BAR BB| Open rates'!BG50*0.8</f>
        <v>72000</v>
      </c>
      <c r="BH50" s="43">
        <f>'BAR BB| Open rates'!BH50*0.8</f>
        <v>72000</v>
      </c>
      <c r="BI50" s="43">
        <f>'BAR BB| Open rates'!BI50*0.8</f>
        <v>72000</v>
      </c>
      <c r="BJ50" s="43">
        <f>'BAR BB| Open rates'!BJ50*0.8</f>
        <v>72000</v>
      </c>
      <c r="BK50" s="43">
        <f>'BAR BB| Open rates'!BK50*0.8</f>
        <v>72000</v>
      </c>
      <c r="BL50" s="43">
        <f>'BAR BB| Open rates'!BL50*0.8</f>
        <v>72000</v>
      </c>
      <c r="BM50" s="43">
        <f>'BAR BB| Open rates'!BM50*0.8</f>
        <v>72000</v>
      </c>
      <c r="BN50" s="43">
        <f>'BAR BB| Open rates'!BN50*0.8</f>
        <v>72000</v>
      </c>
      <c r="BO50" s="43">
        <f>'BAR BB| Open rates'!BO50*0.8</f>
        <v>72000</v>
      </c>
      <c r="BP50" s="43">
        <f>'BAR BB| Open rates'!BP50*0.8</f>
        <v>72000</v>
      </c>
    </row>
    <row r="51" spans="1:68" s="36" customFormat="1" ht="12.75" customHeight="1" x14ac:dyDescent="0.2">
      <c r="A51" s="237">
        <v>2</v>
      </c>
      <c r="B51" s="43">
        <f>'BAR BB| Open rates'!B51*0.8</f>
        <v>74400</v>
      </c>
      <c r="C51" s="43">
        <f>'BAR BB| Open rates'!C51*0.8</f>
        <v>74400</v>
      </c>
      <c r="D51" s="43">
        <f>'BAR BB| Open rates'!D51*0.8</f>
        <v>74400</v>
      </c>
      <c r="E51" s="43">
        <f>'BAR BB| Open rates'!E51*0.8</f>
        <v>74400</v>
      </c>
      <c r="F51" s="43">
        <f>'BAR BB| Open rates'!F51*0.8</f>
        <v>74400</v>
      </c>
      <c r="G51" s="43">
        <f>'BAR BB| Open rates'!G51*0.8</f>
        <v>74400</v>
      </c>
      <c r="H51" s="43">
        <f>'BAR BB| Open rates'!H51*0.8</f>
        <v>74400</v>
      </c>
      <c r="I51" s="43">
        <f>'BAR BB| Open rates'!I51*0.8</f>
        <v>74400</v>
      </c>
      <c r="J51" s="43">
        <f>'BAR BB| Open rates'!J51*0.8</f>
        <v>74400</v>
      </c>
      <c r="K51" s="43">
        <f>'BAR BB| Open rates'!K51*0.8</f>
        <v>74400</v>
      </c>
      <c r="L51" s="43">
        <f>'BAR BB| Open rates'!L51*0.8</f>
        <v>74400</v>
      </c>
      <c r="M51" s="43">
        <f>'BAR BB| Open rates'!M51*0.8</f>
        <v>74400</v>
      </c>
      <c r="N51" s="43">
        <f>'BAR BB| Open rates'!N51*0.8</f>
        <v>74400</v>
      </c>
      <c r="O51" s="43">
        <f>'BAR BB| Open rates'!O51*0.8</f>
        <v>74400</v>
      </c>
      <c r="P51" s="43">
        <f>'BAR BB| Open rates'!P51*0.8</f>
        <v>74400</v>
      </c>
      <c r="Q51" s="43">
        <f>'BAR BB| Open rates'!Q51*0.8</f>
        <v>74400</v>
      </c>
      <c r="R51" s="43">
        <f>'BAR BB| Open rates'!R51*0.8</f>
        <v>74400</v>
      </c>
      <c r="S51" s="43">
        <f>'BAR BB| Open rates'!S51*0.8</f>
        <v>74400</v>
      </c>
      <c r="T51" s="43">
        <f>'BAR BB| Open rates'!T51*0.8</f>
        <v>74400</v>
      </c>
      <c r="U51" s="43">
        <f>'BAR BB| Open rates'!U51*0.8</f>
        <v>74400</v>
      </c>
      <c r="V51" s="43">
        <f>'BAR BB| Open rates'!V51*0.8</f>
        <v>74400</v>
      </c>
      <c r="W51" s="43">
        <f>'BAR BB| Open rates'!W51*0.8</f>
        <v>74400</v>
      </c>
      <c r="X51" s="43">
        <f>'BAR BB| Open rates'!X51*0.8</f>
        <v>74400</v>
      </c>
      <c r="Y51" s="43">
        <f>'BAR BB| Open rates'!Y51*0.8</f>
        <v>74400</v>
      </c>
      <c r="Z51" s="43">
        <f>'BAR BB| Open rates'!Z51*0.8</f>
        <v>74400</v>
      </c>
      <c r="AA51" s="43">
        <f>'BAR BB| Open rates'!AA51*0.8</f>
        <v>74400</v>
      </c>
      <c r="AB51" s="43">
        <f>'BAR BB| Open rates'!AB51*0.8</f>
        <v>74400</v>
      </c>
      <c r="AC51" s="43">
        <f>'BAR BB| Open rates'!AC51*0.8</f>
        <v>74400</v>
      </c>
      <c r="AD51" s="43">
        <f>'BAR BB| Open rates'!AD51*0.8</f>
        <v>74400</v>
      </c>
      <c r="AE51" s="43">
        <f>'BAR BB| Open rates'!AE51*0.8</f>
        <v>74400</v>
      </c>
      <c r="AF51" s="43">
        <f>'BAR BB| Open rates'!AF51*0.8</f>
        <v>74400</v>
      </c>
      <c r="AG51" s="43">
        <f>'BAR BB| Open rates'!AG51*0.8</f>
        <v>74400</v>
      </c>
      <c r="AH51" s="43">
        <f>'BAR BB| Open rates'!AH51*0.8</f>
        <v>74400</v>
      </c>
      <c r="AI51" s="43">
        <f>'BAR BB| Open rates'!AI51*0.8</f>
        <v>74400</v>
      </c>
      <c r="AJ51" s="43">
        <f>'BAR BB| Open rates'!AJ51*0.8</f>
        <v>74400</v>
      </c>
      <c r="AK51" s="43">
        <f>'BAR BB| Open rates'!AK51*0.8</f>
        <v>74400</v>
      </c>
      <c r="AL51" s="43">
        <f>'BAR BB| Open rates'!AL51*0.8</f>
        <v>74400</v>
      </c>
      <c r="AM51" s="43">
        <f>'BAR BB| Open rates'!AM51*0.8</f>
        <v>74400</v>
      </c>
      <c r="AN51" s="43">
        <f>'BAR BB| Open rates'!AN51*0.8</f>
        <v>74400</v>
      </c>
      <c r="AO51" s="43">
        <f>'BAR BB| Open rates'!AO51*0.8</f>
        <v>74400</v>
      </c>
      <c r="AP51" s="43">
        <f>'BAR BB| Open rates'!AP51*0.8</f>
        <v>74400</v>
      </c>
      <c r="AQ51" s="43">
        <f>'BAR BB| Open rates'!AQ51*0.8</f>
        <v>74400</v>
      </c>
      <c r="AR51" s="43">
        <f>'BAR BB| Open rates'!AR51*0.8</f>
        <v>74400</v>
      </c>
      <c r="AS51" s="43">
        <f>'BAR BB| Open rates'!AS51*0.8</f>
        <v>74400</v>
      </c>
      <c r="AT51" s="43">
        <f>'BAR BB| Open rates'!AT51*0.8</f>
        <v>74400</v>
      </c>
      <c r="AU51" s="43">
        <f>'BAR BB| Open rates'!AU51*0.8</f>
        <v>74400</v>
      </c>
      <c r="AV51" s="43">
        <f>'BAR BB| Open rates'!AV51*0.8</f>
        <v>74400</v>
      </c>
      <c r="AW51" s="43">
        <f>'BAR BB| Open rates'!AW51*0.8</f>
        <v>74400</v>
      </c>
      <c r="AX51" s="43">
        <f>'BAR BB| Open rates'!AX51*0.8</f>
        <v>74400</v>
      </c>
      <c r="AY51" s="43">
        <f>'BAR BB| Open rates'!AY51*0.8</f>
        <v>74400</v>
      </c>
      <c r="AZ51" s="43">
        <f>'BAR BB| Open rates'!AZ51*0.8</f>
        <v>74400</v>
      </c>
      <c r="BA51" s="43">
        <f>'BAR BB| Open rates'!BA51*0.8</f>
        <v>74400</v>
      </c>
      <c r="BB51" s="43">
        <f>'BAR BB| Open rates'!BB51*0.8</f>
        <v>74400</v>
      </c>
      <c r="BC51" s="43">
        <f>'BAR BB| Open rates'!BC51*0.8</f>
        <v>74400</v>
      </c>
      <c r="BD51" s="43">
        <f>'BAR BB| Open rates'!BD51*0.8</f>
        <v>74400</v>
      </c>
      <c r="BE51" s="43">
        <f>'BAR BB| Open rates'!BE51*0.8</f>
        <v>74400</v>
      </c>
      <c r="BF51" s="43">
        <f>'BAR BB| Open rates'!BF51*0.8</f>
        <v>74400</v>
      </c>
      <c r="BG51" s="43">
        <f>'BAR BB| Open rates'!BG51*0.8</f>
        <v>74400</v>
      </c>
      <c r="BH51" s="43">
        <f>'BAR BB| Open rates'!BH51*0.8</f>
        <v>74400</v>
      </c>
      <c r="BI51" s="43">
        <f>'BAR BB| Open rates'!BI51*0.8</f>
        <v>74400</v>
      </c>
      <c r="BJ51" s="43">
        <f>'BAR BB| Open rates'!BJ51*0.8</f>
        <v>74400</v>
      </c>
      <c r="BK51" s="43">
        <f>'BAR BB| Open rates'!BK51*0.8</f>
        <v>74400</v>
      </c>
      <c r="BL51" s="43">
        <f>'BAR BB| Open rates'!BL51*0.8</f>
        <v>74400</v>
      </c>
      <c r="BM51" s="43">
        <f>'BAR BB| Open rates'!BM51*0.8</f>
        <v>74400</v>
      </c>
      <c r="BN51" s="43">
        <f>'BAR BB| Open rates'!BN51*0.8</f>
        <v>74400</v>
      </c>
      <c r="BO51" s="43">
        <f>'BAR BB| Open rates'!BO51*0.8</f>
        <v>74400</v>
      </c>
      <c r="BP51" s="43">
        <f>'BAR BB| Open rates'!BP51*0.8</f>
        <v>74400</v>
      </c>
    </row>
    <row r="52" spans="1:68" s="36" customFormat="1" ht="45.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row>
    <row r="53" spans="1:68"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64000</v>
      </c>
      <c r="G53" s="43">
        <f>'BAR BB| Open rates'!G53*0.8</f>
        <v>64000</v>
      </c>
      <c r="H53" s="43">
        <f>'BAR BB| Open rates'!H53*0.8</f>
        <v>80000</v>
      </c>
      <c r="I53" s="43">
        <f>'BAR BB| Open rates'!I53*0.8</f>
        <v>80000</v>
      </c>
      <c r="J53" s="43">
        <f>'BAR BB| Open rates'!J53*0.8</f>
        <v>80000</v>
      </c>
      <c r="K53" s="43">
        <f>'BAR BB| Open rates'!K53*0.8</f>
        <v>80000</v>
      </c>
      <c r="L53" s="43">
        <f>'BAR BB| Open rates'!L53*0.8</f>
        <v>80000</v>
      </c>
      <c r="M53" s="43">
        <f>'BAR BB| Open rates'!M53*0.8</f>
        <v>80000</v>
      </c>
      <c r="N53" s="43">
        <f>'BAR BB| Open rates'!N53*0.8</f>
        <v>80000</v>
      </c>
      <c r="O53" s="43">
        <f>'BAR BB| Open rates'!O53*0.8</f>
        <v>80000</v>
      </c>
      <c r="P53" s="43">
        <f>'BAR BB| Open rates'!P53*0.8</f>
        <v>80000</v>
      </c>
      <c r="Q53" s="43">
        <f>'BAR BB| Open rates'!Q53*0.8</f>
        <v>80000</v>
      </c>
      <c r="R53" s="43">
        <f>'BAR BB| Open rates'!R53*0.8</f>
        <v>80000</v>
      </c>
      <c r="S53" s="43">
        <f>'BAR BB| Open rates'!S53*0.8</f>
        <v>80000</v>
      </c>
      <c r="T53" s="43">
        <f>'BAR BB| Open rates'!T53*0.8</f>
        <v>80000</v>
      </c>
      <c r="U53" s="43">
        <f>'BAR BB| Open rates'!U53*0.8</f>
        <v>80000</v>
      </c>
      <c r="V53" s="43">
        <f>'BAR BB| Open rates'!V53*0.8</f>
        <v>80000</v>
      </c>
      <c r="W53" s="43">
        <f>'BAR BB| Open rates'!W53*0.8</f>
        <v>80000</v>
      </c>
      <c r="X53" s="43">
        <f>'BAR BB| Open rates'!X53*0.8</f>
        <v>80000</v>
      </c>
      <c r="Y53" s="43">
        <f>'BAR BB| Open rates'!Y53*0.8</f>
        <v>80000</v>
      </c>
      <c r="Z53" s="43">
        <f>'BAR BB| Open rates'!Z53*0.8</f>
        <v>80000</v>
      </c>
      <c r="AA53" s="43">
        <f>'BAR BB| Open rates'!AA53*0.8</f>
        <v>80000</v>
      </c>
      <c r="AB53" s="43">
        <f>'BAR BB| Open rates'!AB53*0.8</f>
        <v>80000</v>
      </c>
      <c r="AC53" s="43">
        <f>'BAR BB| Open rates'!AC53*0.8</f>
        <v>80000</v>
      </c>
      <c r="AD53" s="43">
        <f>'BAR BB| Open rates'!AD53*0.8</f>
        <v>80000</v>
      </c>
      <c r="AE53" s="43">
        <f>'BAR BB| Open rates'!AE53*0.8</f>
        <v>80000</v>
      </c>
      <c r="AF53" s="43">
        <f>'BAR BB| Open rates'!AF53*0.8</f>
        <v>80000</v>
      </c>
      <c r="AG53" s="43">
        <f>'BAR BB| Open rates'!AG53*0.8</f>
        <v>64000</v>
      </c>
      <c r="AH53" s="43">
        <f>'BAR BB| Open rates'!AH53*0.8</f>
        <v>64000</v>
      </c>
      <c r="AI53" s="43">
        <f>'BAR BB| Open rates'!AI53*0.8</f>
        <v>64000</v>
      </c>
      <c r="AJ53" s="43">
        <f>'BAR BB| Open rates'!AJ53*0.8</f>
        <v>64000</v>
      </c>
      <c r="AK53" s="43">
        <f>'BAR BB| Open rates'!AK53*0.8</f>
        <v>64000</v>
      </c>
      <c r="AL53" s="43">
        <f>'BAR BB| Open rates'!AL53*0.8</f>
        <v>64000</v>
      </c>
      <c r="AM53" s="43">
        <f>'BAR BB| Open rates'!AM53*0.8</f>
        <v>64000</v>
      </c>
      <c r="AN53" s="43">
        <f>'BAR BB| Open rates'!AN53*0.8</f>
        <v>64000</v>
      </c>
      <c r="AO53" s="43">
        <f>'BAR BB| Open rates'!AO53*0.8</f>
        <v>64000</v>
      </c>
      <c r="AP53" s="43">
        <f>'BAR BB| Open rates'!AP53*0.8</f>
        <v>64000</v>
      </c>
      <c r="AQ53" s="43">
        <f>'BAR BB| Open rates'!AQ53*0.8</f>
        <v>64000</v>
      </c>
      <c r="AR53" s="43">
        <f>'BAR BB| Open rates'!AR53*0.8</f>
        <v>64000</v>
      </c>
      <c r="AS53" s="43">
        <f>'BAR BB| Open rates'!AS53*0.8</f>
        <v>64000</v>
      </c>
      <c r="AT53" s="43">
        <f>'BAR BB| Open rates'!AT53*0.8</f>
        <v>64000</v>
      </c>
      <c r="AU53" s="43">
        <f>'BAR BB| Open rates'!AU53*0.8</f>
        <v>64000</v>
      </c>
      <c r="AV53" s="43">
        <f>'BAR BB| Open rates'!AV53*0.8</f>
        <v>64000</v>
      </c>
      <c r="AW53" s="43">
        <f>'BAR BB| Open rates'!AW53*0.8</f>
        <v>64000</v>
      </c>
      <c r="AX53" s="43">
        <f>'BAR BB| Open rates'!AX53*0.8</f>
        <v>64000</v>
      </c>
      <c r="AY53" s="43">
        <f>'BAR BB| Open rates'!AY53*0.8</f>
        <v>64000</v>
      </c>
      <c r="AZ53" s="43">
        <f>'BAR BB| Open rates'!AZ53*0.8</f>
        <v>64000</v>
      </c>
      <c r="BA53" s="43">
        <f>'BAR BB| Open rates'!BA53*0.8</f>
        <v>64000</v>
      </c>
      <c r="BB53" s="43">
        <f>'BAR BB| Open rates'!BB53*0.8</f>
        <v>64000</v>
      </c>
      <c r="BC53" s="43">
        <f>'BAR BB| Open rates'!BC53*0.8</f>
        <v>64000</v>
      </c>
      <c r="BD53" s="43">
        <f>'BAR BB| Open rates'!BD53*0.8</f>
        <v>64000</v>
      </c>
      <c r="BE53" s="43">
        <f>'BAR BB| Open rates'!BE53*0.8</f>
        <v>64000</v>
      </c>
      <c r="BF53" s="43">
        <f>'BAR BB| Open rates'!BF53*0.8</f>
        <v>64000</v>
      </c>
      <c r="BG53" s="43">
        <f>'BAR BB| Open rates'!BG53*0.8</f>
        <v>64000</v>
      </c>
      <c r="BH53" s="43">
        <f>'BAR BB| Open rates'!BH53*0.8</f>
        <v>64000</v>
      </c>
      <c r="BI53" s="43">
        <f>'BAR BB| Open rates'!BI53*0.8</f>
        <v>64000</v>
      </c>
      <c r="BJ53" s="43">
        <f>'BAR BB| Open rates'!BJ53*0.8</f>
        <v>64000</v>
      </c>
      <c r="BK53" s="43">
        <f>'BAR BB| Open rates'!BK53*0.8</f>
        <v>64000</v>
      </c>
      <c r="BL53" s="43">
        <f>'BAR BB| Open rates'!BL53*0.8</f>
        <v>64000</v>
      </c>
      <c r="BM53" s="43">
        <f>'BAR BB| Open rates'!BM53*0.8</f>
        <v>64000</v>
      </c>
      <c r="BN53" s="43">
        <f>'BAR BB| Open rates'!BN53*0.8</f>
        <v>64000</v>
      </c>
      <c r="BO53" s="43">
        <f>'BAR BB| Open rates'!BO53*0.8</f>
        <v>64000</v>
      </c>
      <c r="BP53" s="43">
        <f>'BAR BB| Open rates'!BP53*0.8</f>
        <v>64000</v>
      </c>
    </row>
    <row r="54" spans="1:68" s="36" customFormat="1" ht="12.75" customHeight="1" x14ac:dyDescent="0.2">
      <c r="A54" s="237">
        <v>2</v>
      </c>
      <c r="B54" s="43">
        <f>'BAR BB| Open rates'!B54*0.8</f>
        <v>66400</v>
      </c>
      <c r="C54" s="43">
        <f>'BAR BB| Open rates'!C54*0.8</f>
        <v>66400</v>
      </c>
      <c r="D54" s="43">
        <f>'BAR BB| Open rates'!D54*0.8</f>
        <v>66400</v>
      </c>
      <c r="E54" s="43">
        <f>'BAR BB| Open rates'!E54*0.8</f>
        <v>66400</v>
      </c>
      <c r="F54" s="43">
        <f>'BAR BB| Open rates'!F54*0.8</f>
        <v>66400</v>
      </c>
      <c r="G54" s="43">
        <f>'BAR BB| Open rates'!G54*0.8</f>
        <v>66400</v>
      </c>
      <c r="H54" s="43">
        <f>'BAR BB| Open rates'!H54*0.8</f>
        <v>82400</v>
      </c>
      <c r="I54" s="43">
        <f>'BAR BB| Open rates'!I54*0.8</f>
        <v>82400</v>
      </c>
      <c r="J54" s="43">
        <f>'BAR BB| Open rates'!J54*0.8</f>
        <v>82400</v>
      </c>
      <c r="K54" s="43">
        <f>'BAR BB| Open rates'!K54*0.8</f>
        <v>82400</v>
      </c>
      <c r="L54" s="43">
        <f>'BAR BB| Open rates'!L54*0.8</f>
        <v>82400</v>
      </c>
      <c r="M54" s="43">
        <f>'BAR BB| Open rates'!M54*0.8</f>
        <v>82400</v>
      </c>
      <c r="N54" s="43">
        <f>'BAR BB| Open rates'!N54*0.8</f>
        <v>82400</v>
      </c>
      <c r="O54" s="43">
        <f>'BAR BB| Open rates'!O54*0.8</f>
        <v>82400</v>
      </c>
      <c r="P54" s="43">
        <f>'BAR BB| Open rates'!P54*0.8</f>
        <v>82400</v>
      </c>
      <c r="Q54" s="43">
        <f>'BAR BB| Open rates'!Q54*0.8</f>
        <v>82400</v>
      </c>
      <c r="R54" s="43">
        <f>'BAR BB| Open rates'!R54*0.8</f>
        <v>82400</v>
      </c>
      <c r="S54" s="43">
        <f>'BAR BB| Open rates'!S54*0.8</f>
        <v>82400</v>
      </c>
      <c r="T54" s="43">
        <f>'BAR BB| Open rates'!T54*0.8</f>
        <v>82400</v>
      </c>
      <c r="U54" s="43">
        <f>'BAR BB| Open rates'!U54*0.8</f>
        <v>82400</v>
      </c>
      <c r="V54" s="43">
        <f>'BAR BB| Open rates'!V54*0.8</f>
        <v>82400</v>
      </c>
      <c r="W54" s="43">
        <f>'BAR BB| Open rates'!W54*0.8</f>
        <v>82400</v>
      </c>
      <c r="X54" s="43">
        <f>'BAR BB| Open rates'!X54*0.8</f>
        <v>82400</v>
      </c>
      <c r="Y54" s="43">
        <f>'BAR BB| Open rates'!Y54*0.8</f>
        <v>82400</v>
      </c>
      <c r="Z54" s="43">
        <f>'BAR BB| Open rates'!Z54*0.8</f>
        <v>82400</v>
      </c>
      <c r="AA54" s="43">
        <f>'BAR BB| Open rates'!AA54*0.8</f>
        <v>82400</v>
      </c>
      <c r="AB54" s="43">
        <f>'BAR BB| Open rates'!AB54*0.8</f>
        <v>82400</v>
      </c>
      <c r="AC54" s="43">
        <f>'BAR BB| Open rates'!AC54*0.8</f>
        <v>82400</v>
      </c>
      <c r="AD54" s="43">
        <f>'BAR BB| Open rates'!AD54*0.8</f>
        <v>82400</v>
      </c>
      <c r="AE54" s="43">
        <f>'BAR BB| Open rates'!AE54*0.8</f>
        <v>82400</v>
      </c>
      <c r="AF54" s="43">
        <f>'BAR BB| Open rates'!AF54*0.8</f>
        <v>82400</v>
      </c>
      <c r="AG54" s="43">
        <f>'BAR BB| Open rates'!AG54*0.8</f>
        <v>66400</v>
      </c>
      <c r="AH54" s="43">
        <f>'BAR BB| Open rates'!AH54*0.8</f>
        <v>66400</v>
      </c>
      <c r="AI54" s="43">
        <f>'BAR BB| Open rates'!AI54*0.8</f>
        <v>66400</v>
      </c>
      <c r="AJ54" s="43">
        <f>'BAR BB| Open rates'!AJ54*0.8</f>
        <v>66400</v>
      </c>
      <c r="AK54" s="43">
        <f>'BAR BB| Open rates'!AK54*0.8</f>
        <v>66400</v>
      </c>
      <c r="AL54" s="43">
        <f>'BAR BB| Open rates'!AL54*0.8</f>
        <v>66400</v>
      </c>
      <c r="AM54" s="43">
        <f>'BAR BB| Open rates'!AM54*0.8</f>
        <v>66400</v>
      </c>
      <c r="AN54" s="43">
        <f>'BAR BB| Open rates'!AN54*0.8</f>
        <v>66400</v>
      </c>
      <c r="AO54" s="43">
        <f>'BAR BB| Open rates'!AO54*0.8</f>
        <v>66400</v>
      </c>
      <c r="AP54" s="43">
        <f>'BAR BB| Open rates'!AP54*0.8</f>
        <v>66400</v>
      </c>
      <c r="AQ54" s="43">
        <f>'BAR BB| Open rates'!AQ54*0.8</f>
        <v>66400</v>
      </c>
      <c r="AR54" s="43">
        <f>'BAR BB| Open rates'!AR54*0.8</f>
        <v>66400</v>
      </c>
      <c r="AS54" s="43">
        <f>'BAR BB| Open rates'!AS54*0.8</f>
        <v>66400</v>
      </c>
      <c r="AT54" s="43">
        <f>'BAR BB| Open rates'!AT54*0.8</f>
        <v>66400</v>
      </c>
      <c r="AU54" s="43">
        <f>'BAR BB| Open rates'!AU54*0.8</f>
        <v>66400</v>
      </c>
      <c r="AV54" s="43">
        <f>'BAR BB| Open rates'!AV54*0.8</f>
        <v>66400</v>
      </c>
      <c r="AW54" s="43">
        <f>'BAR BB| Open rates'!AW54*0.8</f>
        <v>66400</v>
      </c>
      <c r="AX54" s="43">
        <f>'BAR BB| Open rates'!AX54*0.8</f>
        <v>66400</v>
      </c>
      <c r="AY54" s="43">
        <f>'BAR BB| Open rates'!AY54*0.8</f>
        <v>66400</v>
      </c>
      <c r="AZ54" s="43">
        <f>'BAR BB| Open rates'!AZ54*0.8</f>
        <v>66400</v>
      </c>
      <c r="BA54" s="43">
        <f>'BAR BB| Open rates'!BA54*0.8</f>
        <v>66400</v>
      </c>
      <c r="BB54" s="43">
        <f>'BAR BB| Open rates'!BB54*0.8</f>
        <v>66400</v>
      </c>
      <c r="BC54" s="43">
        <f>'BAR BB| Open rates'!BC54*0.8</f>
        <v>66400</v>
      </c>
      <c r="BD54" s="43">
        <f>'BAR BB| Open rates'!BD54*0.8</f>
        <v>66400</v>
      </c>
      <c r="BE54" s="43">
        <f>'BAR BB| Open rates'!BE54*0.8</f>
        <v>66400</v>
      </c>
      <c r="BF54" s="43">
        <f>'BAR BB| Open rates'!BF54*0.8</f>
        <v>66400</v>
      </c>
      <c r="BG54" s="43">
        <f>'BAR BB| Open rates'!BG54*0.8</f>
        <v>66400</v>
      </c>
      <c r="BH54" s="43">
        <f>'BAR BB| Open rates'!BH54*0.8</f>
        <v>66400</v>
      </c>
      <c r="BI54" s="43">
        <f>'BAR BB| Open rates'!BI54*0.8</f>
        <v>66400</v>
      </c>
      <c r="BJ54" s="43">
        <f>'BAR BB| Open rates'!BJ54*0.8</f>
        <v>66400</v>
      </c>
      <c r="BK54" s="43">
        <f>'BAR BB| Open rates'!BK54*0.8</f>
        <v>66400</v>
      </c>
      <c r="BL54" s="43">
        <f>'BAR BB| Open rates'!BL54*0.8</f>
        <v>66400</v>
      </c>
      <c r="BM54" s="43">
        <f>'BAR BB| Open rates'!BM54*0.8</f>
        <v>66400</v>
      </c>
      <c r="BN54" s="43">
        <f>'BAR BB| Open rates'!BN54*0.8</f>
        <v>66400</v>
      </c>
      <c r="BO54" s="43">
        <f>'BAR BB| Open rates'!BO54*0.8</f>
        <v>66400</v>
      </c>
      <c r="BP54" s="43">
        <f>'BAR BB| Open rates'!BP54*0.8</f>
        <v>66400</v>
      </c>
    </row>
    <row r="55" spans="1:68" s="36" customFormat="1" ht="12.75" customHeight="1" x14ac:dyDescent="0.2">
      <c r="A55" s="237">
        <v>3</v>
      </c>
      <c r="B55" s="43">
        <f>'BAR BB| Open rates'!B55*0.8</f>
        <v>68800</v>
      </c>
      <c r="C55" s="43">
        <f>'BAR BB| Open rates'!C55*0.8</f>
        <v>68800</v>
      </c>
      <c r="D55" s="43">
        <f>'BAR BB| Open rates'!D55*0.8</f>
        <v>68800</v>
      </c>
      <c r="E55" s="43">
        <f>'BAR BB| Open rates'!E55*0.8</f>
        <v>68800</v>
      </c>
      <c r="F55" s="43">
        <f>'BAR BB| Open rates'!F55*0.8</f>
        <v>68800</v>
      </c>
      <c r="G55" s="43">
        <f>'BAR BB| Open rates'!G55*0.8</f>
        <v>68800</v>
      </c>
      <c r="H55" s="43">
        <f>'BAR BB| Open rates'!H55*0.8</f>
        <v>84800</v>
      </c>
      <c r="I55" s="43">
        <f>'BAR BB| Open rates'!I55*0.8</f>
        <v>84800</v>
      </c>
      <c r="J55" s="43">
        <f>'BAR BB| Open rates'!J55*0.8</f>
        <v>84800</v>
      </c>
      <c r="K55" s="43">
        <f>'BAR BB| Open rates'!K55*0.8</f>
        <v>84800</v>
      </c>
      <c r="L55" s="43">
        <f>'BAR BB| Open rates'!L55*0.8</f>
        <v>84800</v>
      </c>
      <c r="M55" s="43">
        <f>'BAR BB| Open rates'!M55*0.8</f>
        <v>84800</v>
      </c>
      <c r="N55" s="43">
        <f>'BAR BB| Open rates'!N55*0.8</f>
        <v>84800</v>
      </c>
      <c r="O55" s="43">
        <f>'BAR BB| Open rates'!O55*0.8</f>
        <v>84800</v>
      </c>
      <c r="P55" s="43">
        <f>'BAR BB| Open rates'!P55*0.8</f>
        <v>84800</v>
      </c>
      <c r="Q55" s="43">
        <f>'BAR BB| Open rates'!Q55*0.8</f>
        <v>84800</v>
      </c>
      <c r="R55" s="43">
        <f>'BAR BB| Open rates'!R55*0.8</f>
        <v>84800</v>
      </c>
      <c r="S55" s="43">
        <f>'BAR BB| Open rates'!S55*0.8</f>
        <v>84800</v>
      </c>
      <c r="T55" s="43">
        <f>'BAR BB| Open rates'!T55*0.8</f>
        <v>84800</v>
      </c>
      <c r="U55" s="43">
        <f>'BAR BB| Open rates'!U55*0.8</f>
        <v>84800</v>
      </c>
      <c r="V55" s="43">
        <f>'BAR BB| Open rates'!V55*0.8</f>
        <v>84800</v>
      </c>
      <c r="W55" s="43">
        <f>'BAR BB| Open rates'!W55*0.8</f>
        <v>84800</v>
      </c>
      <c r="X55" s="43">
        <f>'BAR BB| Open rates'!X55*0.8</f>
        <v>84800</v>
      </c>
      <c r="Y55" s="43">
        <f>'BAR BB| Open rates'!Y55*0.8</f>
        <v>84800</v>
      </c>
      <c r="Z55" s="43">
        <f>'BAR BB| Open rates'!Z55*0.8</f>
        <v>84800</v>
      </c>
      <c r="AA55" s="43">
        <f>'BAR BB| Open rates'!AA55*0.8</f>
        <v>84800</v>
      </c>
      <c r="AB55" s="43">
        <f>'BAR BB| Open rates'!AB55*0.8</f>
        <v>84800</v>
      </c>
      <c r="AC55" s="43">
        <f>'BAR BB| Open rates'!AC55*0.8</f>
        <v>84800</v>
      </c>
      <c r="AD55" s="43">
        <f>'BAR BB| Open rates'!AD55*0.8</f>
        <v>84800</v>
      </c>
      <c r="AE55" s="43">
        <f>'BAR BB| Open rates'!AE55*0.8</f>
        <v>84800</v>
      </c>
      <c r="AF55" s="43">
        <f>'BAR BB| Open rates'!AF55*0.8</f>
        <v>84800</v>
      </c>
      <c r="AG55" s="43">
        <f>'BAR BB| Open rates'!AG55*0.8</f>
        <v>68800</v>
      </c>
      <c r="AH55" s="43">
        <f>'BAR BB| Open rates'!AH55*0.8</f>
        <v>68800</v>
      </c>
      <c r="AI55" s="43">
        <f>'BAR BB| Open rates'!AI55*0.8</f>
        <v>68800</v>
      </c>
      <c r="AJ55" s="43">
        <f>'BAR BB| Open rates'!AJ55*0.8</f>
        <v>68800</v>
      </c>
      <c r="AK55" s="43">
        <f>'BAR BB| Open rates'!AK55*0.8</f>
        <v>68800</v>
      </c>
      <c r="AL55" s="43">
        <f>'BAR BB| Open rates'!AL55*0.8</f>
        <v>68800</v>
      </c>
      <c r="AM55" s="43">
        <f>'BAR BB| Open rates'!AM55*0.8</f>
        <v>68800</v>
      </c>
      <c r="AN55" s="43">
        <f>'BAR BB| Open rates'!AN55*0.8</f>
        <v>68800</v>
      </c>
      <c r="AO55" s="43">
        <f>'BAR BB| Open rates'!AO55*0.8</f>
        <v>68800</v>
      </c>
      <c r="AP55" s="43">
        <f>'BAR BB| Open rates'!AP55*0.8</f>
        <v>68800</v>
      </c>
      <c r="AQ55" s="43">
        <f>'BAR BB| Open rates'!AQ55*0.8</f>
        <v>68800</v>
      </c>
      <c r="AR55" s="43">
        <f>'BAR BB| Open rates'!AR55*0.8</f>
        <v>68800</v>
      </c>
      <c r="AS55" s="43">
        <f>'BAR BB| Open rates'!AS55*0.8</f>
        <v>68800</v>
      </c>
      <c r="AT55" s="43">
        <f>'BAR BB| Open rates'!AT55*0.8</f>
        <v>68800</v>
      </c>
      <c r="AU55" s="43">
        <f>'BAR BB| Open rates'!AU55*0.8</f>
        <v>68800</v>
      </c>
      <c r="AV55" s="43">
        <f>'BAR BB| Open rates'!AV55*0.8</f>
        <v>68800</v>
      </c>
      <c r="AW55" s="43">
        <f>'BAR BB| Open rates'!AW55*0.8</f>
        <v>68800</v>
      </c>
      <c r="AX55" s="43">
        <f>'BAR BB| Open rates'!AX55*0.8</f>
        <v>68800</v>
      </c>
      <c r="AY55" s="43">
        <f>'BAR BB| Open rates'!AY55*0.8</f>
        <v>68800</v>
      </c>
      <c r="AZ55" s="43">
        <f>'BAR BB| Open rates'!AZ55*0.8</f>
        <v>68800</v>
      </c>
      <c r="BA55" s="43">
        <f>'BAR BB| Open rates'!BA55*0.8</f>
        <v>68800</v>
      </c>
      <c r="BB55" s="43">
        <f>'BAR BB| Open rates'!BB55*0.8</f>
        <v>68800</v>
      </c>
      <c r="BC55" s="43">
        <f>'BAR BB| Open rates'!BC55*0.8</f>
        <v>68800</v>
      </c>
      <c r="BD55" s="43">
        <f>'BAR BB| Open rates'!BD55*0.8</f>
        <v>68800</v>
      </c>
      <c r="BE55" s="43">
        <f>'BAR BB| Open rates'!BE55*0.8</f>
        <v>68800</v>
      </c>
      <c r="BF55" s="43">
        <f>'BAR BB| Open rates'!BF55*0.8</f>
        <v>68800</v>
      </c>
      <c r="BG55" s="43">
        <f>'BAR BB| Open rates'!BG55*0.8</f>
        <v>68800</v>
      </c>
      <c r="BH55" s="43">
        <f>'BAR BB| Open rates'!BH55*0.8</f>
        <v>68800</v>
      </c>
      <c r="BI55" s="43">
        <f>'BAR BB| Open rates'!BI55*0.8</f>
        <v>68800</v>
      </c>
      <c r="BJ55" s="43">
        <f>'BAR BB| Open rates'!BJ55*0.8</f>
        <v>68800</v>
      </c>
      <c r="BK55" s="43">
        <f>'BAR BB| Open rates'!BK55*0.8</f>
        <v>68800</v>
      </c>
      <c r="BL55" s="43">
        <f>'BAR BB| Open rates'!BL55*0.8</f>
        <v>68800</v>
      </c>
      <c r="BM55" s="43">
        <f>'BAR BB| Open rates'!BM55*0.8</f>
        <v>68800</v>
      </c>
      <c r="BN55" s="43">
        <f>'BAR BB| Open rates'!BN55*0.8</f>
        <v>68800</v>
      </c>
      <c r="BO55" s="43">
        <f>'BAR BB| Open rates'!BO55*0.8</f>
        <v>68800</v>
      </c>
      <c r="BP55" s="43">
        <f>'BAR BB| Open rates'!BP55*0.8</f>
        <v>68800</v>
      </c>
    </row>
    <row r="56" spans="1:68" s="36" customFormat="1" ht="12.75" customHeight="1" x14ac:dyDescent="0.2">
      <c r="A56" s="237">
        <v>4</v>
      </c>
      <c r="B56" s="43">
        <f>'BAR BB| Open rates'!B56*0.8</f>
        <v>71200</v>
      </c>
      <c r="C56" s="43">
        <f>'BAR BB| Open rates'!C56*0.8</f>
        <v>71200</v>
      </c>
      <c r="D56" s="43">
        <f>'BAR BB| Open rates'!D56*0.8</f>
        <v>71200</v>
      </c>
      <c r="E56" s="43">
        <f>'BAR BB| Open rates'!E56*0.8</f>
        <v>71200</v>
      </c>
      <c r="F56" s="43">
        <f>'BAR BB| Open rates'!F56*0.8</f>
        <v>71200</v>
      </c>
      <c r="G56" s="43">
        <f>'BAR BB| Open rates'!G56*0.8</f>
        <v>71200</v>
      </c>
      <c r="H56" s="43">
        <f>'BAR BB| Open rates'!H56*0.8</f>
        <v>87200</v>
      </c>
      <c r="I56" s="43">
        <f>'BAR BB| Open rates'!I56*0.8</f>
        <v>87200</v>
      </c>
      <c r="J56" s="43">
        <f>'BAR BB| Open rates'!J56*0.8</f>
        <v>87200</v>
      </c>
      <c r="K56" s="43">
        <f>'BAR BB| Open rates'!K56*0.8</f>
        <v>87200</v>
      </c>
      <c r="L56" s="43">
        <f>'BAR BB| Open rates'!L56*0.8</f>
        <v>87200</v>
      </c>
      <c r="M56" s="43">
        <f>'BAR BB| Open rates'!M56*0.8</f>
        <v>87200</v>
      </c>
      <c r="N56" s="43">
        <f>'BAR BB| Open rates'!N56*0.8</f>
        <v>87200</v>
      </c>
      <c r="O56" s="43">
        <f>'BAR BB| Open rates'!O56*0.8</f>
        <v>87200</v>
      </c>
      <c r="P56" s="43">
        <f>'BAR BB| Open rates'!P56*0.8</f>
        <v>87200</v>
      </c>
      <c r="Q56" s="43">
        <f>'BAR BB| Open rates'!Q56*0.8</f>
        <v>87200</v>
      </c>
      <c r="R56" s="43">
        <f>'BAR BB| Open rates'!R56*0.8</f>
        <v>87200</v>
      </c>
      <c r="S56" s="43">
        <f>'BAR BB| Open rates'!S56*0.8</f>
        <v>87200</v>
      </c>
      <c r="T56" s="43">
        <f>'BAR BB| Open rates'!T56*0.8</f>
        <v>87200</v>
      </c>
      <c r="U56" s="43">
        <f>'BAR BB| Open rates'!U56*0.8</f>
        <v>87200</v>
      </c>
      <c r="V56" s="43">
        <f>'BAR BB| Open rates'!V56*0.8</f>
        <v>87200</v>
      </c>
      <c r="W56" s="43">
        <f>'BAR BB| Open rates'!W56*0.8</f>
        <v>87200</v>
      </c>
      <c r="X56" s="43">
        <f>'BAR BB| Open rates'!X56*0.8</f>
        <v>87200</v>
      </c>
      <c r="Y56" s="43">
        <f>'BAR BB| Open rates'!Y56*0.8</f>
        <v>87200</v>
      </c>
      <c r="Z56" s="43">
        <f>'BAR BB| Open rates'!Z56*0.8</f>
        <v>87200</v>
      </c>
      <c r="AA56" s="43">
        <f>'BAR BB| Open rates'!AA56*0.8</f>
        <v>87200</v>
      </c>
      <c r="AB56" s="43">
        <f>'BAR BB| Open rates'!AB56*0.8</f>
        <v>87200</v>
      </c>
      <c r="AC56" s="43">
        <f>'BAR BB| Open rates'!AC56*0.8</f>
        <v>87200</v>
      </c>
      <c r="AD56" s="43">
        <f>'BAR BB| Open rates'!AD56*0.8</f>
        <v>87200</v>
      </c>
      <c r="AE56" s="43">
        <f>'BAR BB| Open rates'!AE56*0.8</f>
        <v>87200</v>
      </c>
      <c r="AF56" s="43">
        <f>'BAR BB| Open rates'!AF56*0.8</f>
        <v>87200</v>
      </c>
      <c r="AG56" s="43">
        <f>'BAR BB| Open rates'!AG56*0.8</f>
        <v>71200</v>
      </c>
      <c r="AH56" s="43">
        <f>'BAR BB| Open rates'!AH56*0.8</f>
        <v>71200</v>
      </c>
      <c r="AI56" s="43">
        <f>'BAR BB| Open rates'!AI56*0.8</f>
        <v>71200</v>
      </c>
      <c r="AJ56" s="43">
        <f>'BAR BB| Open rates'!AJ56*0.8</f>
        <v>71200</v>
      </c>
      <c r="AK56" s="43">
        <f>'BAR BB| Open rates'!AK56*0.8</f>
        <v>71200</v>
      </c>
      <c r="AL56" s="43">
        <f>'BAR BB| Open rates'!AL56*0.8</f>
        <v>71200</v>
      </c>
      <c r="AM56" s="43">
        <f>'BAR BB| Open rates'!AM56*0.8</f>
        <v>71200</v>
      </c>
      <c r="AN56" s="43">
        <f>'BAR BB| Open rates'!AN56*0.8</f>
        <v>71200</v>
      </c>
      <c r="AO56" s="43">
        <f>'BAR BB| Open rates'!AO56*0.8</f>
        <v>71200</v>
      </c>
      <c r="AP56" s="43">
        <f>'BAR BB| Open rates'!AP56*0.8</f>
        <v>71200</v>
      </c>
      <c r="AQ56" s="43">
        <f>'BAR BB| Open rates'!AQ56*0.8</f>
        <v>71200</v>
      </c>
      <c r="AR56" s="43">
        <f>'BAR BB| Open rates'!AR56*0.8</f>
        <v>71200</v>
      </c>
      <c r="AS56" s="43">
        <f>'BAR BB| Open rates'!AS56*0.8</f>
        <v>71200</v>
      </c>
      <c r="AT56" s="43">
        <f>'BAR BB| Open rates'!AT56*0.8</f>
        <v>71200</v>
      </c>
      <c r="AU56" s="43">
        <f>'BAR BB| Open rates'!AU56*0.8</f>
        <v>71200</v>
      </c>
      <c r="AV56" s="43">
        <f>'BAR BB| Open rates'!AV56*0.8</f>
        <v>71200</v>
      </c>
      <c r="AW56" s="43">
        <f>'BAR BB| Open rates'!AW56*0.8</f>
        <v>71200</v>
      </c>
      <c r="AX56" s="43">
        <f>'BAR BB| Open rates'!AX56*0.8</f>
        <v>71200</v>
      </c>
      <c r="AY56" s="43">
        <f>'BAR BB| Open rates'!AY56*0.8</f>
        <v>71200</v>
      </c>
      <c r="AZ56" s="43">
        <f>'BAR BB| Open rates'!AZ56*0.8</f>
        <v>71200</v>
      </c>
      <c r="BA56" s="43">
        <f>'BAR BB| Open rates'!BA56*0.8</f>
        <v>71200</v>
      </c>
      <c r="BB56" s="43">
        <f>'BAR BB| Open rates'!BB56*0.8</f>
        <v>71200</v>
      </c>
      <c r="BC56" s="43">
        <f>'BAR BB| Open rates'!BC56*0.8</f>
        <v>71200</v>
      </c>
      <c r="BD56" s="43">
        <f>'BAR BB| Open rates'!BD56*0.8</f>
        <v>71200</v>
      </c>
      <c r="BE56" s="43">
        <f>'BAR BB| Open rates'!BE56*0.8</f>
        <v>71200</v>
      </c>
      <c r="BF56" s="43">
        <f>'BAR BB| Open rates'!BF56*0.8</f>
        <v>71200</v>
      </c>
      <c r="BG56" s="43">
        <f>'BAR BB| Open rates'!BG56*0.8</f>
        <v>71200</v>
      </c>
      <c r="BH56" s="43">
        <f>'BAR BB| Open rates'!BH56*0.8</f>
        <v>71200</v>
      </c>
      <c r="BI56" s="43">
        <f>'BAR BB| Open rates'!BI56*0.8</f>
        <v>71200</v>
      </c>
      <c r="BJ56" s="43">
        <f>'BAR BB| Open rates'!BJ56*0.8</f>
        <v>71200</v>
      </c>
      <c r="BK56" s="43">
        <f>'BAR BB| Open rates'!BK56*0.8</f>
        <v>71200</v>
      </c>
      <c r="BL56" s="43">
        <f>'BAR BB| Open rates'!BL56*0.8</f>
        <v>71200</v>
      </c>
      <c r="BM56" s="43">
        <f>'BAR BB| Open rates'!BM56*0.8</f>
        <v>71200</v>
      </c>
      <c r="BN56" s="43">
        <f>'BAR BB| Open rates'!BN56*0.8</f>
        <v>71200</v>
      </c>
      <c r="BO56" s="43">
        <f>'BAR BB| Open rates'!BO56*0.8</f>
        <v>71200</v>
      </c>
      <c r="BP56" s="43">
        <f>'BAR BB| Open rates'!BP56*0.8</f>
        <v>71200</v>
      </c>
    </row>
    <row r="57" spans="1:68" s="36" customFormat="1" ht="12.75" customHeight="1" x14ac:dyDescent="0.2">
      <c r="A57" s="237">
        <v>5</v>
      </c>
      <c r="B57" s="43">
        <f>'BAR BB| Open rates'!B57*0.8</f>
        <v>73600</v>
      </c>
      <c r="C57" s="43">
        <f>'BAR BB| Open rates'!C57*0.8</f>
        <v>73600</v>
      </c>
      <c r="D57" s="43">
        <f>'BAR BB| Open rates'!D57*0.8</f>
        <v>73600</v>
      </c>
      <c r="E57" s="43">
        <f>'BAR BB| Open rates'!E57*0.8</f>
        <v>73600</v>
      </c>
      <c r="F57" s="43">
        <f>'BAR BB| Open rates'!F57*0.8</f>
        <v>73600</v>
      </c>
      <c r="G57" s="43">
        <f>'BAR BB| Open rates'!G57*0.8</f>
        <v>73600</v>
      </c>
      <c r="H57" s="43">
        <f>'BAR BB| Open rates'!H57*0.8</f>
        <v>89600</v>
      </c>
      <c r="I57" s="43">
        <f>'BAR BB| Open rates'!I57*0.8</f>
        <v>89600</v>
      </c>
      <c r="J57" s="43">
        <f>'BAR BB| Open rates'!J57*0.8</f>
        <v>89600</v>
      </c>
      <c r="K57" s="43">
        <f>'BAR BB| Open rates'!K57*0.8</f>
        <v>89600</v>
      </c>
      <c r="L57" s="43">
        <f>'BAR BB| Open rates'!L57*0.8</f>
        <v>89600</v>
      </c>
      <c r="M57" s="43">
        <f>'BAR BB| Open rates'!M57*0.8</f>
        <v>89600</v>
      </c>
      <c r="N57" s="43">
        <f>'BAR BB| Open rates'!N57*0.8</f>
        <v>89600</v>
      </c>
      <c r="O57" s="43">
        <f>'BAR BB| Open rates'!O57*0.8</f>
        <v>89600</v>
      </c>
      <c r="P57" s="43">
        <f>'BAR BB| Open rates'!P57*0.8</f>
        <v>89600</v>
      </c>
      <c r="Q57" s="43">
        <f>'BAR BB| Open rates'!Q57*0.8</f>
        <v>89600</v>
      </c>
      <c r="R57" s="43">
        <f>'BAR BB| Open rates'!R57*0.8</f>
        <v>89600</v>
      </c>
      <c r="S57" s="43">
        <f>'BAR BB| Open rates'!S57*0.8</f>
        <v>89600</v>
      </c>
      <c r="T57" s="43">
        <f>'BAR BB| Open rates'!T57*0.8</f>
        <v>89600</v>
      </c>
      <c r="U57" s="43">
        <f>'BAR BB| Open rates'!U57*0.8</f>
        <v>89600</v>
      </c>
      <c r="V57" s="43">
        <f>'BAR BB| Open rates'!V57*0.8</f>
        <v>89600</v>
      </c>
      <c r="W57" s="43">
        <f>'BAR BB| Open rates'!W57*0.8</f>
        <v>89600</v>
      </c>
      <c r="X57" s="43">
        <f>'BAR BB| Open rates'!X57*0.8</f>
        <v>89600</v>
      </c>
      <c r="Y57" s="43">
        <f>'BAR BB| Open rates'!Y57*0.8</f>
        <v>89600</v>
      </c>
      <c r="Z57" s="43">
        <f>'BAR BB| Open rates'!Z57*0.8</f>
        <v>89600</v>
      </c>
      <c r="AA57" s="43">
        <f>'BAR BB| Open rates'!AA57*0.8</f>
        <v>89600</v>
      </c>
      <c r="AB57" s="43">
        <f>'BAR BB| Open rates'!AB57*0.8</f>
        <v>89600</v>
      </c>
      <c r="AC57" s="43">
        <f>'BAR BB| Open rates'!AC57*0.8</f>
        <v>89600</v>
      </c>
      <c r="AD57" s="43">
        <f>'BAR BB| Open rates'!AD57*0.8</f>
        <v>89600</v>
      </c>
      <c r="AE57" s="43">
        <f>'BAR BB| Open rates'!AE57*0.8</f>
        <v>89600</v>
      </c>
      <c r="AF57" s="43">
        <f>'BAR BB| Open rates'!AF57*0.8</f>
        <v>89600</v>
      </c>
      <c r="AG57" s="43">
        <f>'BAR BB| Open rates'!AG57*0.8</f>
        <v>73600</v>
      </c>
      <c r="AH57" s="43">
        <f>'BAR BB| Open rates'!AH57*0.8</f>
        <v>73600</v>
      </c>
      <c r="AI57" s="43">
        <f>'BAR BB| Open rates'!AI57*0.8</f>
        <v>73600</v>
      </c>
      <c r="AJ57" s="43">
        <f>'BAR BB| Open rates'!AJ57*0.8</f>
        <v>73600</v>
      </c>
      <c r="AK57" s="43">
        <f>'BAR BB| Open rates'!AK57*0.8</f>
        <v>73600</v>
      </c>
      <c r="AL57" s="43">
        <f>'BAR BB| Open rates'!AL57*0.8</f>
        <v>73600</v>
      </c>
      <c r="AM57" s="43">
        <f>'BAR BB| Open rates'!AM57*0.8</f>
        <v>73600</v>
      </c>
      <c r="AN57" s="43">
        <f>'BAR BB| Open rates'!AN57*0.8</f>
        <v>73600</v>
      </c>
      <c r="AO57" s="43">
        <f>'BAR BB| Open rates'!AO57*0.8</f>
        <v>73600</v>
      </c>
      <c r="AP57" s="43">
        <f>'BAR BB| Open rates'!AP57*0.8</f>
        <v>73600</v>
      </c>
      <c r="AQ57" s="43">
        <f>'BAR BB| Open rates'!AQ57*0.8</f>
        <v>73600</v>
      </c>
      <c r="AR57" s="43">
        <f>'BAR BB| Open rates'!AR57*0.8</f>
        <v>73600</v>
      </c>
      <c r="AS57" s="43">
        <f>'BAR BB| Open rates'!AS57*0.8</f>
        <v>73600</v>
      </c>
      <c r="AT57" s="43">
        <f>'BAR BB| Open rates'!AT57*0.8</f>
        <v>73600</v>
      </c>
      <c r="AU57" s="43">
        <f>'BAR BB| Open rates'!AU57*0.8</f>
        <v>73600</v>
      </c>
      <c r="AV57" s="43">
        <f>'BAR BB| Open rates'!AV57*0.8</f>
        <v>73600</v>
      </c>
      <c r="AW57" s="43">
        <f>'BAR BB| Open rates'!AW57*0.8</f>
        <v>73600</v>
      </c>
      <c r="AX57" s="43">
        <f>'BAR BB| Open rates'!AX57*0.8</f>
        <v>73600</v>
      </c>
      <c r="AY57" s="43">
        <f>'BAR BB| Open rates'!AY57*0.8</f>
        <v>73600</v>
      </c>
      <c r="AZ57" s="43">
        <f>'BAR BB| Open rates'!AZ57*0.8</f>
        <v>73600</v>
      </c>
      <c r="BA57" s="43">
        <f>'BAR BB| Open rates'!BA57*0.8</f>
        <v>73600</v>
      </c>
      <c r="BB57" s="43">
        <f>'BAR BB| Open rates'!BB57*0.8</f>
        <v>73600</v>
      </c>
      <c r="BC57" s="43">
        <f>'BAR BB| Open rates'!BC57*0.8</f>
        <v>73600</v>
      </c>
      <c r="BD57" s="43">
        <f>'BAR BB| Open rates'!BD57*0.8</f>
        <v>73600</v>
      </c>
      <c r="BE57" s="43">
        <f>'BAR BB| Open rates'!BE57*0.8</f>
        <v>73600</v>
      </c>
      <c r="BF57" s="43">
        <f>'BAR BB| Open rates'!BF57*0.8</f>
        <v>73600</v>
      </c>
      <c r="BG57" s="43">
        <f>'BAR BB| Open rates'!BG57*0.8</f>
        <v>73600</v>
      </c>
      <c r="BH57" s="43">
        <f>'BAR BB| Open rates'!BH57*0.8</f>
        <v>73600</v>
      </c>
      <c r="BI57" s="43">
        <f>'BAR BB| Open rates'!BI57*0.8</f>
        <v>73600</v>
      </c>
      <c r="BJ57" s="43">
        <f>'BAR BB| Open rates'!BJ57*0.8</f>
        <v>73600</v>
      </c>
      <c r="BK57" s="43">
        <f>'BAR BB| Open rates'!BK57*0.8</f>
        <v>73600</v>
      </c>
      <c r="BL57" s="43">
        <f>'BAR BB| Open rates'!BL57*0.8</f>
        <v>73600</v>
      </c>
      <c r="BM57" s="43">
        <f>'BAR BB| Open rates'!BM57*0.8</f>
        <v>73600</v>
      </c>
      <c r="BN57" s="43">
        <f>'BAR BB| Open rates'!BN57*0.8</f>
        <v>73600</v>
      </c>
      <c r="BO57" s="43">
        <f>'BAR BB| Open rates'!BO57*0.8</f>
        <v>73600</v>
      </c>
      <c r="BP57" s="43">
        <f>'BAR BB| Open rates'!BP57*0.8</f>
        <v>73600</v>
      </c>
    </row>
    <row r="58" spans="1:68" s="36" customFormat="1" ht="12.75" customHeight="1" x14ac:dyDescent="0.2">
      <c r="A58" s="237">
        <v>6</v>
      </c>
      <c r="B58" s="43">
        <f>'BAR BB| Open rates'!B58*0.8</f>
        <v>76000</v>
      </c>
      <c r="C58" s="43">
        <f>'BAR BB| Open rates'!C58*0.8</f>
        <v>76000</v>
      </c>
      <c r="D58" s="43">
        <f>'BAR BB| Open rates'!D58*0.8</f>
        <v>76000</v>
      </c>
      <c r="E58" s="43">
        <f>'BAR BB| Open rates'!E58*0.8</f>
        <v>76000</v>
      </c>
      <c r="F58" s="43">
        <f>'BAR BB| Open rates'!F58*0.8</f>
        <v>76000</v>
      </c>
      <c r="G58" s="43">
        <f>'BAR BB| Open rates'!G58*0.8</f>
        <v>76000</v>
      </c>
      <c r="H58" s="43">
        <f>'BAR BB| Open rates'!H58*0.8</f>
        <v>92000</v>
      </c>
      <c r="I58" s="43">
        <f>'BAR BB| Open rates'!I58*0.8</f>
        <v>92000</v>
      </c>
      <c r="J58" s="43">
        <f>'BAR BB| Open rates'!J58*0.8</f>
        <v>92000</v>
      </c>
      <c r="K58" s="43">
        <f>'BAR BB| Open rates'!K58*0.8</f>
        <v>92000</v>
      </c>
      <c r="L58" s="43">
        <f>'BAR BB| Open rates'!L58*0.8</f>
        <v>92000</v>
      </c>
      <c r="M58" s="43">
        <f>'BAR BB| Open rates'!M58*0.8</f>
        <v>92000</v>
      </c>
      <c r="N58" s="43">
        <f>'BAR BB| Open rates'!N58*0.8</f>
        <v>92000</v>
      </c>
      <c r="O58" s="43">
        <f>'BAR BB| Open rates'!O58*0.8</f>
        <v>92000</v>
      </c>
      <c r="P58" s="43">
        <f>'BAR BB| Open rates'!P58*0.8</f>
        <v>92000</v>
      </c>
      <c r="Q58" s="43">
        <f>'BAR BB| Open rates'!Q58*0.8</f>
        <v>92000</v>
      </c>
      <c r="R58" s="43">
        <f>'BAR BB| Open rates'!R58*0.8</f>
        <v>92000</v>
      </c>
      <c r="S58" s="43">
        <f>'BAR BB| Open rates'!S58*0.8</f>
        <v>92000</v>
      </c>
      <c r="T58" s="43">
        <f>'BAR BB| Open rates'!T58*0.8</f>
        <v>92000</v>
      </c>
      <c r="U58" s="43">
        <f>'BAR BB| Open rates'!U58*0.8</f>
        <v>92000</v>
      </c>
      <c r="V58" s="43">
        <f>'BAR BB| Open rates'!V58*0.8</f>
        <v>92000</v>
      </c>
      <c r="W58" s="43">
        <f>'BAR BB| Open rates'!W58*0.8</f>
        <v>92000</v>
      </c>
      <c r="X58" s="43">
        <f>'BAR BB| Open rates'!X58*0.8</f>
        <v>92000</v>
      </c>
      <c r="Y58" s="43">
        <f>'BAR BB| Open rates'!Y58*0.8</f>
        <v>92000</v>
      </c>
      <c r="Z58" s="43">
        <f>'BAR BB| Open rates'!Z58*0.8</f>
        <v>92000</v>
      </c>
      <c r="AA58" s="43">
        <f>'BAR BB| Open rates'!AA58*0.8</f>
        <v>92000</v>
      </c>
      <c r="AB58" s="43">
        <f>'BAR BB| Open rates'!AB58*0.8</f>
        <v>92000</v>
      </c>
      <c r="AC58" s="43">
        <f>'BAR BB| Open rates'!AC58*0.8</f>
        <v>92000</v>
      </c>
      <c r="AD58" s="43">
        <f>'BAR BB| Open rates'!AD58*0.8</f>
        <v>92000</v>
      </c>
      <c r="AE58" s="43">
        <f>'BAR BB| Open rates'!AE58*0.8</f>
        <v>92000</v>
      </c>
      <c r="AF58" s="43">
        <f>'BAR BB| Open rates'!AF58*0.8</f>
        <v>92000</v>
      </c>
      <c r="AG58" s="43">
        <f>'BAR BB| Open rates'!AG58*0.8</f>
        <v>76000</v>
      </c>
      <c r="AH58" s="43">
        <f>'BAR BB| Open rates'!AH58*0.8</f>
        <v>76000</v>
      </c>
      <c r="AI58" s="43">
        <f>'BAR BB| Open rates'!AI58*0.8</f>
        <v>76000</v>
      </c>
      <c r="AJ58" s="43">
        <f>'BAR BB| Open rates'!AJ58*0.8</f>
        <v>76000</v>
      </c>
      <c r="AK58" s="43">
        <f>'BAR BB| Open rates'!AK58*0.8</f>
        <v>76000</v>
      </c>
      <c r="AL58" s="43">
        <f>'BAR BB| Open rates'!AL58*0.8</f>
        <v>76000</v>
      </c>
      <c r="AM58" s="43">
        <f>'BAR BB| Open rates'!AM58*0.8</f>
        <v>76000</v>
      </c>
      <c r="AN58" s="43">
        <f>'BAR BB| Open rates'!AN58*0.8</f>
        <v>76000</v>
      </c>
      <c r="AO58" s="43">
        <f>'BAR BB| Open rates'!AO58*0.8</f>
        <v>76000</v>
      </c>
      <c r="AP58" s="43">
        <f>'BAR BB| Open rates'!AP58*0.8</f>
        <v>76000</v>
      </c>
      <c r="AQ58" s="43">
        <f>'BAR BB| Open rates'!AQ58*0.8</f>
        <v>76000</v>
      </c>
      <c r="AR58" s="43">
        <f>'BAR BB| Open rates'!AR58*0.8</f>
        <v>76000</v>
      </c>
      <c r="AS58" s="43">
        <f>'BAR BB| Open rates'!AS58*0.8</f>
        <v>76000</v>
      </c>
      <c r="AT58" s="43">
        <f>'BAR BB| Open rates'!AT58*0.8</f>
        <v>76000</v>
      </c>
      <c r="AU58" s="43">
        <f>'BAR BB| Open rates'!AU58*0.8</f>
        <v>76000</v>
      </c>
      <c r="AV58" s="43">
        <f>'BAR BB| Open rates'!AV58*0.8</f>
        <v>76000</v>
      </c>
      <c r="AW58" s="43">
        <f>'BAR BB| Open rates'!AW58*0.8</f>
        <v>76000</v>
      </c>
      <c r="AX58" s="43">
        <f>'BAR BB| Open rates'!AX58*0.8</f>
        <v>76000</v>
      </c>
      <c r="AY58" s="43">
        <f>'BAR BB| Open rates'!AY58*0.8</f>
        <v>76000</v>
      </c>
      <c r="AZ58" s="43">
        <f>'BAR BB| Open rates'!AZ58*0.8</f>
        <v>76000</v>
      </c>
      <c r="BA58" s="43">
        <f>'BAR BB| Open rates'!BA58*0.8</f>
        <v>76000</v>
      </c>
      <c r="BB58" s="43">
        <f>'BAR BB| Open rates'!BB58*0.8</f>
        <v>76000</v>
      </c>
      <c r="BC58" s="43">
        <f>'BAR BB| Open rates'!BC58*0.8</f>
        <v>76000</v>
      </c>
      <c r="BD58" s="43">
        <f>'BAR BB| Open rates'!BD58*0.8</f>
        <v>76000</v>
      </c>
      <c r="BE58" s="43">
        <f>'BAR BB| Open rates'!BE58*0.8</f>
        <v>76000</v>
      </c>
      <c r="BF58" s="43">
        <f>'BAR BB| Open rates'!BF58*0.8</f>
        <v>76000</v>
      </c>
      <c r="BG58" s="43">
        <f>'BAR BB| Open rates'!BG58*0.8</f>
        <v>76000</v>
      </c>
      <c r="BH58" s="43">
        <f>'BAR BB| Open rates'!BH58*0.8</f>
        <v>76000</v>
      </c>
      <c r="BI58" s="43">
        <f>'BAR BB| Open rates'!BI58*0.8</f>
        <v>76000</v>
      </c>
      <c r="BJ58" s="43">
        <f>'BAR BB| Open rates'!BJ58*0.8</f>
        <v>76000</v>
      </c>
      <c r="BK58" s="43">
        <f>'BAR BB| Open rates'!BK58*0.8</f>
        <v>76000</v>
      </c>
      <c r="BL58" s="43">
        <f>'BAR BB| Open rates'!BL58*0.8</f>
        <v>76000</v>
      </c>
      <c r="BM58" s="43">
        <f>'BAR BB| Open rates'!BM58*0.8</f>
        <v>76000</v>
      </c>
      <c r="BN58" s="43">
        <f>'BAR BB| Open rates'!BN58*0.8</f>
        <v>76000</v>
      </c>
      <c r="BO58" s="43">
        <f>'BAR BB| Open rates'!BO58*0.8</f>
        <v>76000</v>
      </c>
      <c r="BP58" s="43">
        <f>'BAR BB| Open rates'!BP58*0.8</f>
        <v>76000</v>
      </c>
    </row>
    <row r="59" spans="1:68" s="36" customFormat="1" ht="12.75" customHeight="1" x14ac:dyDescent="0.2">
      <c r="A59" s="89"/>
    </row>
    <row r="60" spans="1:68" s="36" customFormat="1" ht="12" customHeight="1" x14ac:dyDescent="0.2">
      <c r="A60" s="89"/>
    </row>
    <row r="61" spans="1:68" s="36" customFormat="1" ht="12" customHeight="1" x14ac:dyDescent="0.2">
      <c r="A61" s="369" t="s">
        <v>172</v>
      </c>
    </row>
    <row r="62" spans="1:68" s="36" customFormat="1" ht="12" customHeight="1" x14ac:dyDescent="0.2">
      <c r="A62" s="369"/>
    </row>
    <row r="63" spans="1:68" s="36" customFormat="1" ht="12" customHeight="1" x14ac:dyDescent="0.2"/>
    <row r="64" spans="1:68" s="6" customFormat="1" ht="12.75" customHeight="1" x14ac:dyDescent="0.2">
      <c r="A64" s="327" t="s">
        <v>74</v>
      </c>
    </row>
    <row r="65" spans="1:1" s="6" customFormat="1" ht="12.75" customHeight="1" x14ac:dyDescent="0.2">
      <c r="A65" s="321" t="s">
        <v>75</v>
      </c>
    </row>
    <row r="66" spans="1:1" s="6" customFormat="1" ht="22.5" customHeight="1" x14ac:dyDescent="0.2">
      <c r="A66" s="322" t="s">
        <v>76</v>
      </c>
    </row>
    <row r="67" spans="1:1" s="6" customFormat="1" ht="21.75" customHeight="1" x14ac:dyDescent="0.2">
      <c r="A67" s="322" t="s">
        <v>77</v>
      </c>
    </row>
    <row r="68" spans="1:1" s="6" customFormat="1" ht="19.5" customHeight="1" x14ac:dyDescent="0.2">
      <c r="A68" s="322" t="s">
        <v>78</v>
      </c>
    </row>
    <row r="69" spans="1:1" s="6" customFormat="1" ht="23.25" customHeight="1" x14ac:dyDescent="0.2">
      <c r="A69" s="322" t="s">
        <v>442</v>
      </c>
    </row>
    <row r="70" spans="1:1" s="6" customFormat="1" ht="22.5" customHeight="1" x14ac:dyDescent="0.2">
      <c r="A70" s="322" t="s">
        <v>79</v>
      </c>
    </row>
    <row r="71" spans="1:1" s="6" customFormat="1" ht="20.25" customHeight="1" x14ac:dyDescent="0.2">
      <c r="A71" s="322" t="s">
        <v>187</v>
      </c>
    </row>
    <row r="72" spans="1:1" x14ac:dyDescent="0.2">
      <c r="A72" s="33"/>
    </row>
    <row r="73" spans="1:1" s="6" customFormat="1" ht="13.5" thickBot="1" x14ac:dyDescent="0.25">
      <c r="A73" s="238" t="s">
        <v>81</v>
      </c>
    </row>
    <row r="74" spans="1:1" s="36" customFormat="1" ht="108" customHeight="1" x14ac:dyDescent="0.2">
      <c r="A74" s="377" t="s">
        <v>462</v>
      </c>
    </row>
    <row r="75" spans="1:1" x14ac:dyDescent="0.2">
      <c r="A75" s="378"/>
    </row>
    <row r="76" spans="1:1" ht="40.5" customHeight="1" x14ac:dyDescent="0.2">
      <c r="A76" s="378"/>
    </row>
    <row r="77" spans="1:1" ht="138" customHeight="1" x14ac:dyDescent="0.2">
      <c r="A77" s="378"/>
    </row>
    <row r="78" spans="1:1" ht="78.75" customHeight="1" thickBot="1" x14ac:dyDescent="0.25">
      <c r="A78" s="379"/>
    </row>
  </sheetData>
  <mergeCells count="2">
    <mergeCell ref="A61:A62"/>
    <mergeCell ref="A74:A78"/>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G332"/>
  <sheetViews>
    <sheetView topLeftCell="A37" workbookViewId="0">
      <pane xSplit="1" topLeftCell="B1" activePane="topRight" state="frozen"/>
      <selection activeCell="A10" sqref="A10"/>
      <selection pane="topRight" activeCell="A49" sqref="A49"/>
    </sheetView>
  </sheetViews>
  <sheetFormatPr defaultColWidth="10" defaultRowHeight="12.75" x14ac:dyDescent="0.2"/>
  <cols>
    <col min="1" max="1" width="46.5703125" style="32" customWidth="1"/>
    <col min="2" max="16384" width="10" style="31"/>
  </cols>
  <sheetData>
    <row r="1" spans="1:7" x14ac:dyDescent="0.2">
      <c r="A1" s="63" t="s">
        <v>61</v>
      </c>
    </row>
    <row r="2" spans="1:7" ht="24" x14ac:dyDescent="0.2">
      <c r="A2" s="177" t="s">
        <v>300</v>
      </c>
    </row>
    <row r="3" spans="1:7" x14ac:dyDescent="0.2">
      <c r="A3" s="167" t="s">
        <v>299</v>
      </c>
    </row>
    <row r="4" spans="1:7" ht="21.75" customHeight="1" x14ac:dyDescent="0.2">
      <c r="A4" s="201" t="s">
        <v>62</v>
      </c>
      <c r="B4" s="115">
        <f>'BAR BB| Open rates'!B3</f>
        <v>46157</v>
      </c>
      <c r="C4" s="115">
        <f>'BAR BB| Open rates'!C3</f>
        <v>46159</v>
      </c>
      <c r="D4" s="115">
        <f>'BAR BB| Open rates'!D3</f>
        <v>46164</v>
      </c>
      <c r="E4" s="115">
        <f>'BAR BB| Open rates'!E3</f>
        <v>46166</v>
      </c>
      <c r="F4" s="134">
        <f>'BAR BB| Open rates'!F3</f>
        <v>46171</v>
      </c>
      <c r="G4" s="134">
        <f>'BAR BB| Open rates'!G3</f>
        <v>46173</v>
      </c>
    </row>
    <row r="5" spans="1:7" ht="21.75" customHeight="1" x14ac:dyDescent="0.2">
      <c r="A5" s="202"/>
      <c r="B5" s="115">
        <f>'BAR BB| Open rates'!B4</f>
        <v>46158</v>
      </c>
      <c r="C5" s="115">
        <f>'BAR BB| Open rates'!C4</f>
        <v>46163</v>
      </c>
      <c r="D5" s="115">
        <f>'BAR BB| Open rates'!D4</f>
        <v>46165</v>
      </c>
      <c r="E5" s="115">
        <f>'BAR BB| Open rates'!E4</f>
        <v>46170</v>
      </c>
      <c r="F5" s="134">
        <f>'BAR BB| Open rates'!F4</f>
        <v>46172</v>
      </c>
      <c r="G5" s="134">
        <f>'BAR BB| Open rates'!G4</f>
        <v>46173</v>
      </c>
    </row>
    <row r="6" spans="1:7" x14ac:dyDescent="0.2">
      <c r="A6" s="163" t="s">
        <v>63</v>
      </c>
    </row>
    <row r="7" spans="1:7" x14ac:dyDescent="0.2">
      <c r="A7" s="163">
        <v>1</v>
      </c>
      <c r="B7" s="57">
        <f>'BAR BB| Open rates'!B6*0.9</f>
        <v>12510</v>
      </c>
      <c r="C7" s="57">
        <f>'BAR BB| Open rates'!C6*0.9</f>
        <v>11610</v>
      </c>
      <c r="D7" s="57">
        <f>'BAR BB| Open rates'!D6*0.9</f>
        <v>12510</v>
      </c>
      <c r="E7" s="57">
        <f>'BAR BB| Open rates'!E6*0.9</f>
        <v>11610</v>
      </c>
      <c r="F7" s="57">
        <f>'BAR BB| Open rates'!F6*0.9</f>
        <v>14940</v>
      </c>
      <c r="G7" s="57">
        <f>'BAR BB| Open rates'!G6*0.9</f>
        <v>12510</v>
      </c>
    </row>
    <row r="8" spans="1:7" x14ac:dyDescent="0.2">
      <c r="A8" s="163">
        <v>2</v>
      </c>
      <c r="B8" s="57">
        <f>'BAR BB| Open rates'!B7*0.9</f>
        <v>15210</v>
      </c>
      <c r="C8" s="57">
        <f>'BAR BB| Open rates'!C7*0.9</f>
        <v>14310</v>
      </c>
      <c r="D8" s="57">
        <f>'BAR BB| Open rates'!D7*0.9</f>
        <v>15210</v>
      </c>
      <c r="E8" s="57">
        <f>'BAR BB| Open rates'!E7*0.9</f>
        <v>14310</v>
      </c>
      <c r="F8" s="57">
        <f>'BAR BB| Open rates'!F7*0.9</f>
        <v>17640</v>
      </c>
      <c r="G8" s="57">
        <f>'BAR BB| Open rates'!G7*0.9</f>
        <v>15210</v>
      </c>
    </row>
    <row r="9" spans="1:7" x14ac:dyDescent="0.2">
      <c r="A9" s="163" t="s">
        <v>175</v>
      </c>
      <c r="B9" s="57"/>
      <c r="C9" s="57"/>
      <c r="D9" s="57"/>
      <c r="E9" s="57"/>
      <c r="F9" s="57"/>
      <c r="G9" s="57"/>
    </row>
    <row r="10" spans="1:7" x14ac:dyDescent="0.2">
      <c r="A10" s="163">
        <v>1</v>
      </c>
      <c r="B10" s="57">
        <f>'BAR BB| Open rates'!B9*0.9</f>
        <v>14310</v>
      </c>
      <c r="C10" s="57">
        <f>'BAR BB| Open rates'!C9*0.9</f>
        <v>13410</v>
      </c>
      <c r="D10" s="57">
        <f>'BAR BB| Open rates'!D9*0.9</f>
        <v>14310</v>
      </c>
      <c r="E10" s="57">
        <f>'BAR BB| Open rates'!E9*0.9</f>
        <v>13410</v>
      </c>
      <c r="F10" s="57">
        <f>'BAR BB| Open rates'!F9*0.9</f>
        <v>16740</v>
      </c>
      <c r="G10" s="57">
        <f>'BAR BB| Open rates'!G9*0.9</f>
        <v>14310</v>
      </c>
    </row>
    <row r="11" spans="1:7" x14ac:dyDescent="0.2">
      <c r="A11" s="163">
        <v>2</v>
      </c>
      <c r="B11" s="57">
        <f>'BAR BB| Open rates'!B10*0.9</f>
        <v>17010</v>
      </c>
      <c r="C11" s="57">
        <f>'BAR BB| Open rates'!C10*0.9</f>
        <v>16110</v>
      </c>
      <c r="D11" s="57">
        <f>'BAR BB| Open rates'!D10*0.9</f>
        <v>17010</v>
      </c>
      <c r="E11" s="57">
        <f>'BAR BB| Open rates'!E10*0.9</f>
        <v>16110</v>
      </c>
      <c r="F11" s="57">
        <f>'BAR BB| Open rates'!F10*0.9</f>
        <v>19440</v>
      </c>
      <c r="G11" s="57">
        <f>'BAR BB| Open rates'!G10*0.9</f>
        <v>17010</v>
      </c>
    </row>
    <row r="12" spans="1:7" x14ac:dyDescent="0.2">
      <c r="A12" s="163" t="s">
        <v>176</v>
      </c>
      <c r="B12" s="57"/>
      <c r="C12" s="57"/>
      <c r="D12" s="57"/>
      <c r="E12" s="57"/>
      <c r="F12" s="57"/>
      <c r="G12" s="57"/>
    </row>
    <row r="13" spans="1:7" x14ac:dyDescent="0.2">
      <c r="A13" s="163">
        <v>1</v>
      </c>
      <c r="B13" s="57">
        <f>'BAR BB| Open rates'!B12*0.9</f>
        <v>18720</v>
      </c>
      <c r="C13" s="57">
        <f>'BAR BB| Open rates'!C12*0.9</f>
        <v>17820</v>
      </c>
      <c r="D13" s="57">
        <f>'BAR BB| Open rates'!D12*0.9</f>
        <v>18720</v>
      </c>
      <c r="E13" s="57">
        <f>'BAR BB| Open rates'!E12*0.9</f>
        <v>17820</v>
      </c>
      <c r="F13" s="57">
        <f>'BAR BB| Open rates'!F12*0.9</f>
        <v>21150</v>
      </c>
      <c r="G13" s="57">
        <f>'BAR BB| Open rates'!G12*0.9</f>
        <v>18720</v>
      </c>
    </row>
    <row r="14" spans="1:7" x14ac:dyDescent="0.2">
      <c r="A14" s="163">
        <v>2</v>
      </c>
      <c r="B14" s="57">
        <f>'BAR BB| Open rates'!B13*0.9</f>
        <v>21420</v>
      </c>
      <c r="C14" s="57">
        <f>'BAR BB| Open rates'!C13*0.9</f>
        <v>20520</v>
      </c>
      <c r="D14" s="57">
        <f>'BAR BB| Open rates'!D13*0.9</f>
        <v>21420</v>
      </c>
      <c r="E14" s="57">
        <f>'BAR BB| Open rates'!E13*0.9</f>
        <v>20520</v>
      </c>
      <c r="F14" s="57">
        <f>'BAR BB| Open rates'!F13*0.9</f>
        <v>23850</v>
      </c>
      <c r="G14" s="57">
        <f>'BAR BB| Open rates'!G13*0.9</f>
        <v>21420</v>
      </c>
    </row>
    <row r="15" spans="1:7" x14ac:dyDescent="0.2">
      <c r="A15" s="89"/>
    </row>
    <row r="16" spans="1:7" x14ac:dyDescent="0.2">
      <c r="A16" s="369" t="s">
        <v>172</v>
      </c>
    </row>
    <row r="17" spans="1:1" x14ac:dyDescent="0.2">
      <c r="A17" s="369"/>
    </row>
    <row r="18" spans="1:1" x14ac:dyDescent="0.2">
      <c r="A18" s="89"/>
    </row>
    <row r="19" spans="1:1" s="154" customFormat="1" ht="41.25" customHeight="1" x14ac:dyDescent="0.2">
      <c r="A19" s="400" t="s">
        <v>422</v>
      </c>
    </row>
    <row r="20" spans="1:1" s="154" customFormat="1" ht="41.25" customHeight="1" x14ac:dyDescent="0.2">
      <c r="A20" s="400"/>
    </row>
    <row r="21" spans="1:1" s="154" customFormat="1" ht="41.25" customHeight="1" x14ac:dyDescent="0.2">
      <c r="A21" s="400"/>
    </row>
    <row r="22" spans="1:1" s="154" customFormat="1" ht="41.25" customHeight="1" x14ac:dyDescent="0.2">
      <c r="A22" s="400"/>
    </row>
    <row r="23" spans="1:1" ht="12.75" customHeight="1" x14ac:dyDescent="0.2">
      <c r="A23" s="31"/>
    </row>
    <row r="24" spans="1:1" x14ac:dyDescent="0.2">
      <c r="A24" s="177" t="s">
        <v>83</v>
      </c>
    </row>
    <row r="25" spans="1:1" ht="24" x14ac:dyDescent="0.2">
      <c r="A25" s="157" t="s">
        <v>412</v>
      </c>
    </row>
    <row r="26" spans="1:1" ht="24" x14ac:dyDescent="0.2">
      <c r="A26" s="157" t="s">
        <v>413</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442</v>
      </c>
    </row>
    <row r="35" spans="1:1" ht="24" x14ac:dyDescent="0.2">
      <c r="A35" s="175" t="s">
        <v>79</v>
      </c>
    </row>
    <row r="36" spans="1:1" ht="24" x14ac:dyDescent="0.2">
      <c r="A36" s="175" t="s">
        <v>187</v>
      </c>
    </row>
    <row r="37" spans="1:1" x14ac:dyDescent="0.2">
      <c r="A37" s="175" t="s">
        <v>105</v>
      </c>
    </row>
    <row r="38" spans="1:1" ht="24" x14ac:dyDescent="0.2">
      <c r="A38" s="175" t="s">
        <v>203</v>
      </c>
    </row>
    <row r="39" spans="1:1" ht="72" customHeight="1" x14ac:dyDescent="0.2">
      <c r="A39" s="203" t="s">
        <v>101</v>
      </c>
    </row>
    <row r="40" spans="1:1" ht="15.75" customHeight="1" x14ac:dyDescent="0.2">
      <c r="A40" s="221"/>
    </row>
    <row r="41" spans="1:1" ht="15.75" customHeight="1" x14ac:dyDescent="0.2">
      <c r="A41" s="396" t="s">
        <v>420</v>
      </c>
    </row>
    <row r="42" spans="1:1" ht="15" customHeight="1" x14ac:dyDescent="0.2">
      <c r="A42" s="397"/>
    </row>
    <row r="43" spans="1:1" ht="70.5" customHeight="1" x14ac:dyDescent="0.2">
      <c r="A43" s="398"/>
    </row>
    <row r="44" spans="1:1" x14ac:dyDescent="0.2">
      <c r="A44" s="69"/>
    </row>
    <row r="45" spans="1:1" ht="36" x14ac:dyDescent="0.2">
      <c r="A45" s="206" t="s">
        <v>204</v>
      </c>
    </row>
    <row r="46" spans="1:1" s="154" customFormat="1" ht="27.75" customHeight="1" x14ac:dyDescent="0.2">
      <c r="A46" s="204" t="s">
        <v>419</v>
      </c>
    </row>
    <row r="47" spans="1:1" x14ac:dyDescent="0.2">
      <c r="A47" s="6"/>
    </row>
    <row r="48" spans="1:1" x14ac:dyDescent="0.2">
      <c r="A48" s="171" t="s">
        <v>81</v>
      </c>
    </row>
    <row r="49" spans="1:1" ht="24" x14ac:dyDescent="0.2">
      <c r="A49" s="176" t="s">
        <v>487</v>
      </c>
    </row>
    <row r="50" spans="1:1" x14ac:dyDescent="0.2">
      <c r="A50" s="176"/>
    </row>
    <row r="51" spans="1:1" x14ac:dyDescent="0.2">
      <c r="A51" s="168"/>
    </row>
    <row r="52" spans="1:1" ht="26.25" x14ac:dyDescent="0.2">
      <c r="A52" s="174" t="s">
        <v>301</v>
      </c>
    </row>
    <row r="53" spans="1:1" x14ac:dyDescent="0.2">
      <c r="A53" s="170"/>
    </row>
    <row r="54" spans="1:1" s="154" customFormat="1" x14ac:dyDescent="0.2">
      <c r="A54" s="207" t="s">
        <v>414</v>
      </c>
    </row>
    <row r="55" spans="1:1" s="154" customFormat="1" x14ac:dyDescent="0.2">
      <c r="A55" s="205" t="s">
        <v>205</v>
      </c>
    </row>
    <row r="56" spans="1:1" s="154" customFormat="1" ht="12.75" customHeight="1" x14ac:dyDescent="0.2">
      <c r="A56" s="205"/>
    </row>
    <row r="57" spans="1:1" s="154" customFormat="1" x14ac:dyDescent="0.2">
      <c r="A57" s="207" t="s">
        <v>415</v>
      </c>
    </row>
    <row r="58" spans="1:1" s="154" customFormat="1" x14ac:dyDescent="0.2">
      <c r="A58" s="205" t="s">
        <v>205</v>
      </c>
    </row>
    <row r="59" spans="1:1" s="154" customFormat="1" ht="13.5" customHeight="1" x14ac:dyDescent="0.2">
      <c r="A59" s="176"/>
    </row>
    <row r="60" spans="1:1" s="154" customFormat="1" x14ac:dyDescent="0.2">
      <c r="A60" s="207" t="s">
        <v>416</v>
      </c>
    </row>
    <row r="61" spans="1:1" s="154" customFormat="1" x14ac:dyDescent="0.2">
      <c r="A61" s="205" t="s">
        <v>205</v>
      </c>
    </row>
    <row r="62" spans="1:1" s="154" customFormat="1" ht="12.75" customHeight="1" x14ac:dyDescent="0.2">
      <c r="A62" s="176"/>
    </row>
    <row r="63" spans="1:1" s="154" customFormat="1" x14ac:dyDescent="0.2">
      <c r="A63" s="207" t="s">
        <v>417</v>
      </c>
    </row>
    <row r="64" spans="1:1" s="154" customFormat="1" x14ac:dyDescent="0.2">
      <c r="A64" s="205" t="s">
        <v>418</v>
      </c>
    </row>
    <row r="65" spans="1:1" s="154" customFormat="1" x14ac:dyDescent="0.2">
      <c r="A65" s="215"/>
    </row>
    <row r="66" spans="1:1" s="154" customFormat="1" ht="24" x14ac:dyDescent="0.2">
      <c r="A66" s="207" t="s">
        <v>424</v>
      </c>
    </row>
    <row r="67" spans="1:1" s="154" customFormat="1" x14ac:dyDescent="0.2">
      <c r="A67" s="208"/>
    </row>
    <row r="68" spans="1:1" x14ac:dyDescent="0.2">
      <c r="A68" s="207" t="s">
        <v>427</v>
      </c>
    </row>
    <row r="69" spans="1:1" x14ac:dyDescent="0.2">
      <c r="A69" s="208" t="s">
        <v>425</v>
      </c>
    </row>
    <row r="70" spans="1:1" x14ac:dyDescent="0.2">
      <c r="A70" s="205"/>
    </row>
    <row r="71" spans="1:1" ht="36" x14ac:dyDescent="0.2">
      <c r="A71" s="207" t="s">
        <v>428</v>
      </c>
    </row>
    <row r="72" spans="1:1" x14ac:dyDescent="0.2">
      <c r="A72" s="208" t="s">
        <v>426</v>
      </c>
    </row>
    <row r="73" spans="1:1" x14ac:dyDescent="0.2">
      <c r="A73" s="137"/>
    </row>
    <row r="74" spans="1:1" ht="24" x14ac:dyDescent="0.2">
      <c r="A74" s="207" t="s">
        <v>429</v>
      </c>
    </row>
    <row r="75" spans="1:1" ht="72" x14ac:dyDescent="0.2">
      <c r="A75" s="208" t="s">
        <v>433</v>
      </c>
    </row>
    <row r="76" spans="1:1" x14ac:dyDescent="0.2">
      <c r="A76" s="205"/>
    </row>
    <row r="77" spans="1:1" x14ac:dyDescent="0.2">
      <c r="A77" s="207" t="s">
        <v>423</v>
      </c>
    </row>
    <row r="78" spans="1:1" x14ac:dyDescent="0.2">
      <c r="A78" s="208" t="s">
        <v>288</v>
      </c>
    </row>
    <row r="79" spans="1:1" x14ac:dyDescent="0.2">
      <c r="A79" s="205"/>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sheetData>
  <mergeCells count="3">
    <mergeCell ref="A16:A17"/>
    <mergeCell ref="A41:A43"/>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FF00"/>
  </sheetPr>
  <dimension ref="A1:G341"/>
  <sheetViews>
    <sheetView workbookViewId="0">
      <pane xSplit="1" topLeftCell="B1" activePane="topRight" state="frozen"/>
      <selection activeCell="A10" sqref="A10"/>
      <selection pane="topRight" activeCell="B1" sqref="B1:E1048576"/>
    </sheetView>
  </sheetViews>
  <sheetFormatPr defaultColWidth="10" defaultRowHeight="12.75" x14ac:dyDescent="0.2"/>
  <cols>
    <col min="1" max="1" width="46.5703125" style="32" customWidth="1"/>
    <col min="2" max="16384" width="10" style="31"/>
  </cols>
  <sheetData>
    <row r="1" spans="1:7" x14ac:dyDescent="0.2">
      <c r="A1" s="63" t="s">
        <v>61</v>
      </c>
    </row>
    <row r="2" spans="1:7" ht="21.75" customHeight="1" x14ac:dyDescent="0.2">
      <c r="A2" s="177" t="s">
        <v>300</v>
      </c>
    </row>
    <row r="3" spans="1:7" x14ac:dyDescent="0.2">
      <c r="A3" s="167" t="s">
        <v>275</v>
      </c>
    </row>
    <row r="4" spans="1:7" ht="21.75" customHeight="1" x14ac:dyDescent="0.2">
      <c r="A4" s="239" t="s">
        <v>62</v>
      </c>
      <c r="B4" s="115">
        <f>'BAR BB| Open rates'!B3</f>
        <v>46157</v>
      </c>
      <c r="C4" s="115">
        <f>'BAR BB| Open rates'!C3</f>
        <v>46159</v>
      </c>
      <c r="D4" s="115">
        <f>'BAR BB| Open rates'!D3</f>
        <v>46164</v>
      </c>
      <c r="E4" s="115">
        <f>'BAR BB| Open rates'!E3</f>
        <v>46166</v>
      </c>
      <c r="F4" s="115">
        <f>'BAR BB| Open rates'!F3</f>
        <v>46171</v>
      </c>
      <c r="G4" s="115">
        <f>'BAR BB| Open rates'!G3</f>
        <v>46173</v>
      </c>
    </row>
    <row r="5" spans="1:7" ht="21.75" customHeight="1" x14ac:dyDescent="0.2">
      <c r="A5" s="240"/>
      <c r="B5" s="115">
        <f>'BAR BB| Open rates'!B4</f>
        <v>46158</v>
      </c>
      <c r="C5" s="115">
        <f>'BAR BB| Open rates'!C4</f>
        <v>46163</v>
      </c>
      <c r="D5" s="115">
        <f>'BAR BB| Open rates'!D4</f>
        <v>46165</v>
      </c>
      <c r="E5" s="115">
        <f>'BAR BB| Open rates'!E4</f>
        <v>46170</v>
      </c>
      <c r="F5" s="115">
        <f>'BAR BB| Open rates'!F4</f>
        <v>46172</v>
      </c>
      <c r="G5" s="115">
        <f>'BAR BB| Open rates'!G4</f>
        <v>46173</v>
      </c>
    </row>
    <row r="6" spans="1:7" x14ac:dyDescent="0.2">
      <c r="A6" s="163" t="s">
        <v>63</v>
      </c>
      <c r="B6" s="115"/>
      <c r="C6" s="115"/>
      <c r="D6" s="115"/>
      <c r="E6" s="115"/>
      <c r="F6" s="115"/>
      <c r="G6" s="115"/>
    </row>
    <row r="7" spans="1:7" x14ac:dyDescent="0.2">
      <c r="A7" s="163">
        <v>1</v>
      </c>
      <c r="B7" s="57">
        <f>'BAR BB| Open rates'!B6*0.9*0.87</f>
        <v>10883.7</v>
      </c>
      <c r="C7" s="57">
        <f>'BAR BB| Open rates'!C6*0.9*0.87</f>
        <v>10100.700000000001</v>
      </c>
      <c r="D7" s="57">
        <f>'BAR BB| Open rates'!D6*0.9*0.87</f>
        <v>10883.7</v>
      </c>
      <c r="E7" s="57">
        <f>'BAR BB| Open rates'!E6*0.9*0.87</f>
        <v>10100.700000000001</v>
      </c>
      <c r="F7" s="57">
        <f>'BAR BB| Open rates'!F6*0.9*0.87</f>
        <v>12997.8</v>
      </c>
      <c r="G7" s="57">
        <f>'BAR BB| Open rates'!G6*0.9*0.87</f>
        <v>10883.7</v>
      </c>
    </row>
    <row r="8" spans="1:7" x14ac:dyDescent="0.2">
      <c r="A8" s="163">
        <v>2</v>
      </c>
      <c r="B8" s="57">
        <f>'BAR BB| Open rates'!B7*0.9*0.87</f>
        <v>13232.7</v>
      </c>
      <c r="C8" s="57">
        <f>'BAR BB| Open rates'!C7*0.9*0.87</f>
        <v>12449.7</v>
      </c>
      <c r="D8" s="57">
        <f>'BAR BB| Open rates'!D7*0.9*0.87</f>
        <v>13232.7</v>
      </c>
      <c r="E8" s="57">
        <f>'BAR BB| Open rates'!E7*0.9*0.87</f>
        <v>12449.7</v>
      </c>
      <c r="F8" s="57">
        <f>'BAR BB| Open rates'!F7*0.9*0.87</f>
        <v>15346.8</v>
      </c>
      <c r="G8" s="57">
        <f>'BAR BB| Open rates'!G7*0.9*0.87</f>
        <v>13232.7</v>
      </c>
    </row>
    <row r="9" spans="1:7" x14ac:dyDescent="0.2">
      <c r="A9" s="163" t="s">
        <v>175</v>
      </c>
      <c r="B9" s="57"/>
      <c r="C9" s="57"/>
      <c r="D9" s="57"/>
      <c r="E9" s="57"/>
      <c r="F9" s="57"/>
      <c r="G9" s="57"/>
    </row>
    <row r="10" spans="1:7" x14ac:dyDescent="0.2">
      <c r="A10" s="163">
        <v>1</v>
      </c>
      <c r="B10" s="57">
        <f>'BAR BB| Open rates'!B9*0.9*0.87</f>
        <v>12449.7</v>
      </c>
      <c r="C10" s="57">
        <f>'BAR BB| Open rates'!C9*0.9*0.87</f>
        <v>11666.7</v>
      </c>
      <c r="D10" s="57">
        <f>'BAR BB| Open rates'!D9*0.9*0.87</f>
        <v>12449.7</v>
      </c>
      <c r="E10" s="57">
        <f>'BAR BB| Open rates'!E9*0.9*0.87</f>
        <v>11666.7</v>
      </c>
      <c r="F10" s="57">
        <f>'BAR BB| Open rates'!F9*0.9*0.87</f>
        <v>14563.8</v>
      </c>
      <c r="G10" s="57">
        <f>'BAR BB| Open rates'!G9*0.9*0.87</f>
        <v>12449.7</v>
      </c>
    </row>
    <row r="11" spans="1:7" x14ac:dyDescent="0.2">
      <c r="A11" s="163">
        <v>2</v>
      </c>
      <c r="B11" s="57">
        <f>'BAR BB| Open rates'!B10*0.9*0.87</f>
        <v>14798.7</v>
      </c>
      <c r="C11" s="57">
        <f>'BAR BB| Open rates'!C10*0.9*0.87</f>
        <v>14015.7</v>
      </c>
      <c r="D11" s="57">
        <f>'BAR BB| Open rates'!D10*0.9*0.87</f>
        <v>14798.7</v>
      </c>
      <c r="E11" s="57">
        <f>'BAR BB| Open rates'!E10*0.9*0.87</f>
        <v>14015.7</v>
      </c>
      <c r="F11" s="57">
        <f>'BAR BB| Open rates'!F10*0.9*0.87</f>
        <v>16912.8</v>
      </c>
      <c r="G11" s="57">
        <f>'BAR BB| Open rates'!G10*0.9*0.87</f>
        <v>14798.7</v>
      </c>
    </row>
    <row r="12" spans="1:7" x14ac:dyDescent="0.2">
      <c r="A12" s="163" t="s">
        <v>176</v>
      </c>
      <c r="B12" s="57"/>
      <c r="C12" s="57"/>
      <c r="D12" s="57"/>
      <c r="E12" s="57"/>
      <c r="F12" s="57"/>
      <c r="G12" s="57"/>
    </row>
    <row r="13" spans="1:7" x14ac:dyDescent="0.2">
      <c r="A13" s="163">
        <v>1</v>
      </c>
      <c r="B13" s="57">
        <f>'BAR BB| Open rates'!B12*0.9*0.87</f>
        <v>16286.4</v>
      </c>
      <c r="C13" s="57">
        <f>'BAR BB| Open rates'!C12*0.9*0.87</f>
        <v>15503.4</v>
      </c>
      <c r="D13" s="57">
        <f>'BAR BB| Open rates'!D12*0.9*0.87</f>
        <v>16286.4</v>
      </c>
      <c r="E13" s="57">
        <f>'BAR BB| Open rates'!E12*0.9*0.87</f>
        <v>15503.4</v>
      </c>
      <c r="F13" s="57">
        <f>'BAR BB| Open rates'!F12*0.9*0.87</f>
        <v>18400.5</v>
      </c>
      <c r="G13" s="57">
        <f>'BAR BB| Open rates'!G12*0.9*0.87</f>
        <v>16286.4</v>
      </c>
    </row>
    <row r="14" spans="1:7" x14ac:dyDescent="0.2">
      <c r="A14" s="163">
        <v>2</v>
      </c>
      <c r="B14" s="57">
        <f>'BAR BB| Open rates'!B13*0.9*0.87</f>
        <v>18635.400000000001</v>
      </c>
      <c r="C14" s="57">
        <f>'BAR BB| Open rates'!C13*0.9*0.87</f>
        <v>17852.400000000001</v>
      </c>
      <c r="D14" s="57">
        <f>'BAR BB| Open rates'!D13*0.9*0.87</f>
        <v>18635.400000000001</v>
      </c>
      <c r="E14" s="57">
        <f>'BAR BB| Open rates'!E13*0.9*0.87</f>
        <v>17852.400000000001</v>
      </c>
      <c r="F14" s="57">
        <f>'BAR BB| Open rates'!F13*0.9*0.87</f>
        <v>20749.5</v>
      </c>
      <c r="G14" s="57">
        <f>'BAR BB| Open rates'!G13*0.9*0.87</f>
        <v>18635.400000000001</v>
      </c>
    </row>
    <row r="15" spans="1:7" x14ac:dyDescent="0.2">
      <c r="A15" s="89"/>
    </row>
    <row r="16" spans="1:7" ht="12.75" customHeight="1" x14ac:dyDescent="0.2">
      <c r="A16" s="369" t="s">
        <v>172</v>
      </c>
    </row>
    <row r="17" spans="1:1" x14ac:dyDescent="0.2">
      <c r="A17" s="369"/>
    </row>
    <row r="18" spans="1:1" x14ac:dyDescent="0.2">
      <c r="A18" s="89"/>
    </row>
    <row r="19" spans="1:1" ht="12.75" customHeight="1" x14ac:dyDescent="0.2">
      <c r="A19" s="400" t="s">
        <v>422</v>
      </c>
    </row>
    <row r="20" spans="1:1" s="154" customFormat="1" ht="164.25" customHeight="1" x14ac:dyDescent="0.2">
      <c r="A20" s="400"/>
    </row>
    <row r="21" spans="1:1" ht="12.75" customHeight="1" x14ac:dyDescent="0.2">
      <c r="A21" s="400"/>
    </row>
    <row r="22" spans="1:1" x14ac:dyDescent="0.2">
      <c r="A22" s="400"/>
    </row>
    <row r="23" spans="1:1" ht="25.5" customHeight="1" x14ac:dyDescent="0.2">
      <c r="A23" s="31"/>
    </row>
    <row r="24" spans="1:1" x14ac:dyDescent="0.2">
      <c r="A24" s="177" t="s">
        <v>83</v>
      </c>
    </row>
    <row r="25" spans="1:1" ht="24" x14ac:dyDescent="0.2">
      <c r="A25" s="157" t="s">
        <v>412</v>
      </c>
    </row>
    <row r="26" spans="1:1" ht="24" x14ac:dyDescent="0.2">
      <c r="A26" s="157" t="s">
        <v>413</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442</v>
      </c>
    </row>
    <row r="35" spans="1:1" ht="24" x14ac:dyDescent="0.2">
      <c r="A35" s="175" t="s">
        <v>79</v>
      </c>
    </row>
    <row r="36" spans="1:1" ht="24" customHeight="1" x14ac:dyDescent="0.2">
      <c r="A36" s="175" t="s">
        <v>187</v>
      </c>
    </row>
    <row r="37" spans="1:1" x14ac:dyDescent="0.2">
      <c r="A37" s="175" t="s">
        <v>105</v>
      </c>
    </row>
    <row r="38" spans="1:1" ht="24" x14ac:dyDescent="0.2">
      <c r="A38" s="175" t="s">
        <v>203</v>
      </c>
    </row>
    <row r="39" spans="1:1" s="154" customFormat="1" ht="27.75" customHeight="1" x14ac:dyDescent="0.2">
      <c r="A39" s="203" t="s">
        <v>101</v>
      </c>
    </row>
    <row r="40" spans="1:1" ht="12.75" customHeight="1" x14ac:dyDescent="0.2">
      <c r="A40" s="221"/>
    </row>
    <row r="41" spans="1:1" x14ac:dyDescent="0.2">
      <c r="A41" s="396" t="s">
        <v>420</v>
      </c>
    </row>
    <row r="42" spans="1:1" x14ac:dyDescent="0.2">
      <c r="A42" s="397"/>
    </row>
    <row r="43" spans="1:1" x14ac:dyDescent="0.2">
      <c r="A43" s="398"/>
    </row>
    <row r="44" spans="1:1" x14ac:dyDescent="0.2">
      <c r="A44" s="69"/>
    </row>
    <row r="45" spans="1:1" ht="36" x14ac:dyDescent="0.2">
      <c r="A45" s="206" t="s">
        <v>204</v>
      </c>
    </row>
    <row r="46" spans="1:1" x14ac:dyDescent="0.2">
      <c r="A46" s="204" t="s">
        <v>419</v>
      </c>
    </row>
    <row r="47" spans="1:1" s="154" customFormat="1" x14ac:dyDescent="0.2">
      <c r="A47" s="6"/>
    </row>
    <row r="48" spans="1:1" s="154" customFormat="1" x14ac:dyDescent="0.2">
      <c r="A48" s="171" t="s">
        <v>81</v>
      </c>
    </row>
    <row r="49" spans="1:1" s="154" customFormat="1" ht="90.75" customHeight="1" x14ac:dyDescent="0.2">
      <c r="A49" s="176" t="s">
        <v>462</v>
      </c>
    </row>
    <row r="50" spans="1:1" s="154" customFormat="1" x14ac:dyDescent="0.2">
      <c r="A50" s="176"/>
    </row>
    <row r="51" spans="1:1" s="154" customFormat="1" x14ac:dyDescent="0.2">
      <c r="A51" s="168"/>
    </row>
    <row r="52" spans="1:1" s="154" customFormat="1" ht="12.75" customHeight="1" x14ac:dyDescent="0.2">
      <c r="A52" s="174" t="s">
        <v>301</v>
      </c>
    </row>
    <row r="53" spans="1:1" s="154" customFormat="1" x14ac:dyDescent="0.2">
      <c r="A53" s="170"/>
    </row>
    <row r="54" spans="1:1" s="154" customFormat="1" ht="21" customHeight="1" x14ac:dyDescent="0.2">
      <c r="A54" s="207" t="s">
        <v>414</v>
      </c>
    </row>
    <row r="55" spans="1:1" s="154" customFormat="1" x14ac:dyDescent="0.2">
      <c r="A55" s="205" t="s">
        <v>205</v>
      </c>
    </row>
    <row r="56" spans="1:1" s="154" customFormat="1" ht="14.25" customHeight="1" x14ac:dyDescent="0.2">
      <c r="A56" s="205"/>
    </row>
    <row r="57" spans="1:1" s="154" customFormat="1" x14ac:dyDescent="0.2">
      <c r="A57" s="207" t="s">
        <v>415</v>
      </c>
    </row>
    <row r="58" spans="1:1" s="154" customFormat="1" x14ac:dyDescent="0.2">
      <c r="A58" s="205" t="s">
        <v>205</v>
      </c>
    </row>
    <row r="59" spans="1:1" s="154" customFormat="1" x14ac:dyDescent="0.2">
      <c r="A59" s="176"/>
    </row>
    <row r="60" spans="1:1" s="154" customFormat="1" x14ac:dyDescent="0.2">
      <c r="A60" s="207" t="s">
        <v>416</v>
      </c>
    </row>
    <row r="61" spans="1:1" s="154" customFormat="1" x14ac:dyDescent="0.2">
      <c r="A61" s="205" t="s">
        <v>205</v>
      </c>
    </row>
    <row r="62" spans="1:1" x14ac:dyDescent="0.2">
      <c r="A62" s="176"/>
    </row>
    <row r="63" spans="1:1" s="154" customFormat="1" x14ac:dyDescent="0.2">
      <c r="A63" s="207" t="s">
        <v>417</v>
      </c>
    </row>
    <row r="64" spans="1:1" s="154" customFormat="1" x14ac:dyDescent="0.2">
      <c r="A64" s="205" t="s">
        <v>418</v>
      </c>
    </row>
    <row r="65" spans="1:1" s="154" customFormat="1" x14ac:dyDescent="0.2">
      <c r="A65" s="215"/>
    </row>
    <row r="66" spans="1:1" s="248" customFormat="1" ht="24.75" customHeight="1" x14ac:dyDescent="0.2">
      <c r="A66" s="207" t="s">
        <v>424</v>
      </c>
    </row>
    <row r="67" spans="1:1" s="154" customFormat="1" x14ac:dyDescent="0.2">
      <c r="A67" s="208"/>
    </row>
    <row r="68" spans="1:1" s="154" customFormat="1" x14ac:dyDescent="0.2">
      <c r="A68" s="207" t="s">
        <v>427</v>
      </c>
    </row>
    <row r="69" spans="1:1" s="154" customFormat="1" x14ac:dyDescent="0.2">
      <c r="A69" s="208" t="s">
        <v>425</v>
      </c>
    </row>
    <row r="70" spans="1:1" s="154" customFormat="1" x14ac:dyDescent="0.2">
      <c r="A70" s="205"/>
    </row>
    <row r="71" spans="1:1" s="154" customFormat="1" ht="36" x14ac:dyDescent="0.2">
      <c r="A71" s="207" t="s">
        <v>428</v>
      </c>
    </row>
    <row r="72" spans="1:1" s="154" customFormat="1" x14ac:dyDescent="0.2">
      <c r="A72" s="208" t="s">
        <v>426</v>
      </c>
    </row>
    <row r="73" spans="1:1" s="154" customFormat="1" x14ac:dyDescent="0.2">
      <c r="A73" s="137"/>
    </row>
    <row r="74" spans="1:1" ht="24" x14ac:dyDescent="0.2">
      <c r="A74" s="207" t="s">
        <v>429</v>
      </c>
    </row>
    <row r="75" spans="1:1" ht="72" x14ac:dyDescent="0.2">
      <c r="A75" s="208" t="s">
        <v>433</v>
      </c>
    </row>
    <row r="76" spans="1:1" x14ac:dyDescent="0.2">
      <c r="A76" s="205"/>
    </row>
    <row r="77" spans="1:1" x14ac:dyDescent="0.2">
      <c r="A77" s="207" t="s">
        <v>423</v>
      </c>
    </row>
    <row r="78" spans="1:1" x14ac:dyDescent="0.2">
      <c r="A78" s="208" t="s">
        <v>288</v>
      </c>
    </row>
    <row r="79" spans="1:1" x14ac:dyDescent="0.2">
      <c r="A79" s="205"/>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626"/>
  <sheetViews>
    <sheetView workbookViewId="0">
      <selection activeCell="B1" sqref="B1:E1048576"/>
    </sheetView>
  </sheetViews>
  <sheetFormatPr defaultColWidth="9.85546875" defaultRowHeight="12.75" x14ac:dyDescent="0.2"/>
  <cols>
    <col min="1" max="1" width="48.42578125" style="32" customWidth="1"/>
    <col min="2" max="16384" width="9.85546875" style="32"/>
  </cols>
  <sheetData>
    <row r="1" spans="1:7" x14ac:dyDescent="0.2">
      <c r="A1" s="63" t="s">
        <v>61</v>
      </c>
    </row>
    <row r="2" spans="1:7" x14ac:dyDescent="0.2">
      <c r="A2" s="11" t="s">
        <v>398</v>
      </c>
    </row>
    <row r="3" spans="1:7" x14ac:dyDescent="0.2">
      <c r="A3" s="11" t="s">
        <v>297</v>
      </c>
    </row>
    <row r="4" spans="1:7" s="33" customFormat="1" ht="24.75" customHeight="1" x14ac:dyDescent="0.2">
      <c r="A4" s="88" t="s">
        <v>62</v>
      </c>
      <c r="B4" s="115">
        <f>'BAR BB| Open rates'!B3</f>
        <v>46157</v>
      </c>
      <c r="C4" s="115">
        <f>'BAR BB| Open rates'!C3</f>
        <v>46159</v>
      </c>
      <c r="D4" s="115">
        <f>'BAR BB| Open rates'!D3</f>
        <v>46164</v>
      </c>
      <c r="E4" s="115">
        <f>'BAR BB| Open rates'!E3</f>
        <v>46166</v>
      </c>
      <c r="F4" s="115">
        <f>'BAR BB| Open rates'!F3</f>
        <v>46171</v>
      </c>
      <c r="G4" s="115">
        <f>'BAR BB| Open rates'!G3</f>
        <v>46173</v>
      </c>
    </row>
    <row r="5" spans="1:7" s="33" customFormat="1" ht="24.75" customHeight="1" x14ac:dyDescent="0.2">
      <c r="A5" s="104"/>
      <c r="B5" s="115">
        <f>'BAR BB| Open rates'!B4</f>
        <v>46158</v>
      </c>
      <c r="C5" s="115">
        <f>'BAR BB| Open rates'!C4</f>
        <v>46163</v>
      </c>
      <c r="D5" s="115">
        <f>'BAR BB| Open rates'!D4</f>
        <v>46165</v>
      </c>
      <c r="E5" s="115">
        <f>'BAR BB| Open rates'!E4</f>
        <v>46170</v>
      </c>
      <c r="F5" s="115">
        <f>'BAR BB| Open rates'!F4</f>
        <v>46172</v>
      </c>
      <c r="G5" s="115">
        <f>'BAR BB| Open rates'!G4</f>
        <v>46173</v>
      </c>
    </row>
    <row r="6" spans="1:7" s="36" customFormat="1" ht="12" customHeight="1" x14ac:dyDescent="0.2">
      <c r="A6" s="184" t="s">
        <v>63</v>
      </c>
    </row>
    <row r="7" spans="1:7" s="36" customFormat="1" ht="12" customHeight="1" x14ac:dyDescent="0.2">
      <c r="A7" s="183">
        <v>1</v>
      </c>
      <c r="B7" s="57">
        <f>(('BAR BB| Open rates'!B6*0.9)*0.87)+25</f>
        <v>10908.7</v>
      </c>
      <c r="C7" s="57">
        <f>(('BAR BB| Open rates'!C6*0.9)*0.87)+25</f>
        <v>10125.700000000001</v>
      </c>
      <c r="D7" s="57">
        <f>(('BAR BB| Open rates'!D6*0.9)*0.87)+25</f>
        <v>10908.7</v>
      </c>
      <c r="E7" s="57">
        <f>(('BAR BB| Open rates'!E6*0.9)*0.87)+25</f>
        <v>10125.700000000001</v>
      </c>
      <c r="F7" s="57">
        <f>(('BAR BB| Open rates'!F6*0.9)*0.87)+25</f>
        <v>13022.8</v>
      </c>
      <c r="G7" s="57">
        <f>(('BAR BB| Open rates'!G6*0.9)*0.87)+25</f>
        <v>10908.7</v>
      </c>
    </row>
    <row r="8" spans="1:7" s="36" customFormat="1" ht="12" customHeight="1" x14ac:dyDescent="0.2">
      <c r="A8" s="183">
        <v>2</v>
      </c>
      <c r="B8" s="57">
        <f>(('BAR BB| Open rates'!B7*0.9)*0.87)+25</f>
        <v>13257.7</v>
      </c>
      <c r="C8" s="57">
        <f>(('BAR BB| Open rates'!C7*0.9)*0.87)+25</f>
        <v>12474.7</v>
      </c>
      <c r="D8" s="57">
        <f>(('BAR BB| Open rates'!D7*0.9)*0.87)+25</f>
        <v>13257.7</v>
      </c>
      <c r="E8" s="57">
        <f>(('BAR BB| Open rates'!E7*0.9)*0.87)+25</f>
        <v>12474.7</v>
      </c>
      <c r="F8" s="57">
        <f>(('BAR BB| Open rates'!F7*0.9)*0.87)+25</f>
        <v>15371.8</v>
      </c>
      <c r="G8" s="57">
        <f>(('BAR BB| Open rates'!G7*0.9)*0.87)+25</f>
        <v>13257.7</v>
      </c>
    </row>
    <row r="9" spans="1:7" s="36" customFormat="1" ht="12" customHeight="1" x14ac:dyDescent="0.2">
      <c r="A9" s="236" t="s">
        <v>175</v>
      </c>
      <c r="B9" s="43"/>
      <c r="C9" s="43"/>
      <c r="D9" s="43"/>
      <c r="E9" s="43"/>
      <c r="F9" s="43"/>
      <c r="G9" s="43"/>
    </row>
    <row r="10" spans="1:7" s="36" customFormat="1" ht="12" customHeight="1" x14ac:dyDescent="0.2">
      <c r="A10" s="237">
        <v>1</v>
      </c>
      <c r="B10" s="57">
        <f>(('BAR BB| Open rates'!B9*0.9)*0.87)+25</f>
        <v>12474.7</v>
      </c>
      <c r="C10" s="57">
        <f>(('BAR BB| Open rates'!C9*0.9)*0.87)+25</f>
        <v>11691.7</v>
      </c>
      <c r="D10" s="57">
        <f>(('BAR BB| Open rates'!D9*0.9)*0.87)+25</f>
        <v>12474.7</v>
      </c>
      <c r="E10" s="57">
        <f>(('BAR BB| Open rates'!E9*0.9)*0.87)+25</f>
        <v>11691.7</v>
      </c>
      <c r="F10" s="57">
        <f>(('BAR BB| Open rates'!F9*0.9)*0.87)+25</f>
        <v>14588.8</v>
      </c>
      <c r="G10" s="57">
        <f>(('BAR BB| Open rates'!G9*0.9)*0.87)+25</f>
        <v>12474.7</v>
      </c>
    </row>
    <row r="11" spans="1:7" s="36" customFormat="1" ht="12" customHeight="1" x14ac:dyDescent="0.2">
      <c r="A11" s="237">
        <v>2</v>
      </c>
      <c r="B11" s="57">
        <f>(('BAR BB| Open rates'!B10*0.9)*0.87)+25</f>
        <v>14823.7</v>
      </c>
      <c r="C11" s="57">
        <f>(('BAR BB| Open rates'!C10*0.9)*0.87)+25</f>
        <v>14040.7</v>
      </c>
      <c r="D11" s="57">
        <f>(('BAR BB| Open rates'!D10*0.9)*0.87)+25</f>
        <v>14823.7</v>
      </c>
      <c r="E11" s="57">
        <f>(('BAR BB| Open rates'!E10*0.9)*0.87)+25</f>
        <v>14040.7</v>
      </c>
      <c r="F11" s="57">
        <f>(('BAR BB| Open rates'!F10*0.9)*0.87)+25</f>
        <v>16937.8</v>
      </c>
      <c r="G11" s="57">
        <f>(('BAR BB| Open rates'!G10*0.9)*0.87)+25</f>
        <v>14823.7</v>
      </c>
    </row>
    <row r="12" spans="1:7" s="36" customFormat="1" ht="12" customHeight="1" x14ac:dyDescent="0.2">
      <c r="A12" s="236" t="s">
        <v>176</v>
      </c>
      <c r="B12" s="43"/>
      <c r="C12" s="43"/>
      <c r="D12" s="43"/>
      <c r="E12" s="43"/>
      <c r="F12" s="43"/>
      <c r="G12" s="43"/>
    </row>
    <row r="13" spans="1:7" s="36" customFormat="1" ht="12" customHeight="1" x14ac:dyDescent="0.2">
      <c r="A13" s="237">
        <v>1</v>
      </c>
      <c r="B13" s="57">
        <f>(('BAR BB| Open rates'!B12*0.9)*0.87)+25</f>
        <v>16311.4</v>
      </c>
      <c r="C13" s="57">
        <f>(('BAR BB| Open rates'!C12*0.9)*0.87)+25</f>
        <v>15528.4</v>
      </c>
      <c r="D13" s="57">
        <f>(('BAR BB| Open rates'!D12*0.9)*0.87)+25</f>
        <v>16311.4</v>
      </c>
      <c r="E13" s="57">
        <f>(('BAR BB| Open rates'!E12*0.9)*0.87)+25</f>
        <v>15528.4</v>
      </c>
      <c r="F13" s="57">
        <f>(('BAR BB| Open rates'!F12*0.9)*0.87)+25</f>
        <v>18425.5</v>
      </c>
      <c r="G13" s="57">
        <f>(('BAR BB| Open rates'!G12*0.9)*0.87)+25</f>
        <v>16311.4</v>
      </c>
    </row>
    <row r="14" spans="1:7" s="36" customFormat="1" ht="12" customHeight="1" x14ac:dyDescent="0.2">
      <c r="A14" s="237">
        <v>2</v>
      </c>
      <c r="B14" s="57">
        <f>(('BAR BB| Open rates'!B13*0.9)*0.87)+25</f>
        <v>18660.400000000001</v>
      </c>
      <c r="C14" s="57">
        <f>(('BAR BB| Open rates'!C13*0.9)*0.87)+25</f>
        <v>17877.400000000001</v>
      </c>
      <c r="D14" s="57">
        <f>(('BAR BB| Open rates'!D13*0.9)*0.87)+25</f>
        <v>18660.400000000001</v>
      </c>
      <c r="E14" s="57">
        <f>(('BAR BB| Open rates'!E13*0.9)*0.87)+25</f>
        <v>17877.400000000001</v>
      </c>
      <c r="F14" s="57">
        <f>(('BAR BB| Open rates'!F13*0.9)*0.87)+25</f>
        <v>20774.5</v>
      </c>
      <c r="G14" s="57">
        <f>(('BAR BB| Open rates'!G13*0.9)*0.87)+25</f>
        <v>18660.400000000001</v>
      </c>
    </row>
    <row r="15" spans="1:7" s="33" customFormat="1" x14ac:dyDescent="0.2">
      <c r="A15" s="89"/>
    </row>
    <row r="16" spans="1:7" s="33" customFormat="1" ht="12.75" customHeight="1" x14ac:dyDescent="0.2">
      <c r="A16" s="369" t="s">
        <v>172</v>
      </c>
    </row>
    <row r="17" spans="1:1" s="33" customFormat="1" x14ac:dyDescent="0.2">
      <c r="A17" s="369"/>
    </row>
    <row r="18" spans="1:1" s="33" customFormat="1" x14ac:dyDescent="0.2">
      <c r="A18" s="89"/>
    </row>
    <row r="19" spans="1:1" s="33" customFormat="1" ht="37.5" customHeight="1" x14ac:dyDescent="0.2">
      <c r="A19" s="400" t="s">
        <v>422</v>
      </c>
    </row>
    <row r="20" spans="1:1" s="33" customFormat="1" ht="30" customHeight="1" x14ac:dyDescent="0.2">
      <c r="A20" s="400"/>
    </row>
    <row r="21" spans="1:1" s="33" customFormat="1" ht="36" customHeight="1" x14ac:dyDescent="0.2">
      <c r="A21" s="400"/>
    </row>
    <row r="22" spans="1:1" s="33" customFormat="1" ht="55.5" customHeight="1" x14ac:dyDescent="0.2">
      <c r="A22" s="400"/>
    </row>
    <row r="23" spans="1:1" s="33" customFormat="1" x14ac:dyDescent="0.2">
      <c r="A23" s="31"/>
    </row>
    <row r="24" spans="1:1" s="31" customFormat="1" x14ac:dyDescent="0.2">
      <c r="A24" s="177" t="s">
        <v>83</v>
      </c>
    </row>
    <row r="25" spans="1:1" s="6" customFormat="1" ht="24" x14ac:dyDescent="0.2">
      <c r="A25" s="157" t="s">
        <v>412</v>
      </c>
    </row>
    <row r="26" spans="1:1" s="6" customFormat="1" ht="24" x14ac:dyDescent="0.2">
      <c r="A26" s="157" t="s">
        <v>413</v>
      </c>
    </row>
    <row r="27" spans="1:1" s="6" customFormat="1" x14ac:dyDescent="0.2">
      <c r="A27" s="33"/>
    </row>
    <row r="28" spans="1:1" s="6" customFormat="1" ht="12" x14ac:dyDescent="0.2">
      <c r="A28" s="174" t="s">
        <v>74</v>
      </c>
    </row>
    <row r="29" spans="1:1" s="6" customFormat="1" ht="24" x14ac:dyDescent="0.2">
      <c r="A29" s="179" t="s">
        <v>202</v>
      </c>
    </row>
    <row r="30" spans="1:1" s="6" customFormat="1" ht="12" x14ac:dyDescent="0.2">
      <c r="A30" s="178" t="s">
        <v>75</v>
      </c>
    </row>
    <row r="31" spans="1:1" s="36" customFormat="1" ht="24" x14ac:dyDescent="0.2">
      <c r="A31" s="175" t="s">
        <v>76</v>
      </c>
    </row>
    <row r="32" spans="1:1" s="36" customFormat="1" ht="24" x14ac:dyDescent="0.2">
      <c r="A32" s="175" t="s">
        <v>89</v>
      </c>
    </row>
    <row r="33" spans="1:1" s="33" customFormat="1" ht="26.25" customHeight="1" x14ac:dyDescent="0.2">
      <c r="A33" s="175" t="s">
        <v>78</v>
      </c>
    </row>
    <row r="34" spans="1:1" s="33" customFormat="1" x14ac:dyDescent="0.2">
      <c r="A34" s="175" t="s">
        <v>442</v>
      </c>
    </row>
    <row r="35" spans="1:1" s="33" customFormat="1" ht="24" x14ac:dyDescent="0.2">
      <c r="A35" s="175" t="s">
        <v>79</v>
      </c>
    </row>
    <row r="36" spans="1:1" s="33" customFormat="1" ht="24" x14ac:dyDescent="0.2">
      <c r="A36" s="175" t="s">
        <v>187</v>
      </c>
    </row>
    <row r="37" spans="1:1" s="33" customFormat="1" x14ac:dyDescent="0.2">
      <c r="A37" s="175" t="s">
        <v>105</v>
      </c>
    </row>
    <row r="38" spans="1:1" s="33" customFormat="1" ht="24" x14ac:dyDescent="0.2">
      <c r="A38" s="175" t="s">
        <v>203</v>
      </c>
    </row>
    <row r="39" spans="1:1" s="33" customFormat="1" ht="72" x14ac:dyDescent="0.2">
      <c r="A39" s="203" t="s">
        <v>101</v>
      </c>
    </row>
    <row r="40" spans="1:1" s="33" customFormat="1" ht="12.75" customHeight="1" x14ac:dyDescent="0.2">
      <c r="A40" s="221"/>
    </row>
    <row r="41" spans="1:1" s="33" customFormat="1" x14ac:dyDescent="0.2">
      <c r="A41" s="396" t="s">
        <v>420</v>
      </c>
    </row>
    <row r="42" spans="1:1" s="33" customFormat="1" x14ac:dyDescent="0.2">
      <c r="A42" s="397"/>
    </row>
    <row r="43" spans="1:1" s="33" customFormat="1" x14ac:dyDescent="0.2">
      <c r="A43" s="398"/>
    </row>
    <row r="44" spans="1:1" s="33" customFormat="1" x14ac:dyDescent="0.2">
      <c r="A44" s="69"/>
    </row>
    <row r="45" spans="1:1" s="33" customFormat="1" ht="24" x14ac:dyDescent="0.2">
      <c r="A45" s="206" t="s">
        <v>204</v>
      </c>
    </row>
    <row r="46" spans="1:1" s="33" customFormat="1" x14ac:dyDescent="0.2">
      <c r="A46" s="204" t="s">
        <v>419</v>
      </c>
    </row>
    <row r="47" spans="1:1" s="33" customFormat="1" x14ac:dyDescent="0.2">
      <c r="A47" s="6"/>
    </row>
    <row r="48" spans="1:1" s="33" customFormat="1" x14ac:dyDescent="0.2">
      <c r="A48" s="171" t="s">
        <v>81</v>
      </c>
    </row>
    <row r="49" spans="1:1" s="33" customFormat="1" ht="87.75" customHeight="1" x14ac:dyDescent="0.2">
      <c r="A49" s="176" t="s">
        <v>462</v>
      </c>
    </row>
    <row r="50" spans="1:1" s="33" customFormat="1" x14ac:dyDescent="0.2">
      <c r="A50" s="176"/>
    </row>
    <row r="51" spans="1:1" s="33" customFormat="1" x14ac:dyDescent="0.2">
      <c r="A51" s="168"/>
    </row>
    <row r="52" spans="1:1" s="33" customFormat="1" ht="26.25" x14ac:dyDescent="0.2">
      <c r="A52" s="174" t="s">
        <v>301</v>
      </c>
    </row>
    <row r="53" spans="1:1" s="33" customFormat="1" x14ac:dyDescent="0.2">
      <c r="A53" s="170"/>
    </row>
    <row r="54" spans="1:1" s="33" customFormat="1" x14ac:dyDescent="0.2">
      <c r="A54" s="207" t="s">
        <v>414</v>
      </c>
    </row>
    <row r="55" spans="1:1" s="33" customFormat="1" x14ac:dyDescent="0.2">
      <c r="A55" s="205" t="s">
        <v>205</v>
      </c>
    </row>
    <row r="56" spans="1:1" s="33" customFormat="1" x14ac:dyDescent="0.2">
      <c r="A56" s="205"/>
    </row>
    <row r="57" spans="1:1" s="33" customFormat="1" x14ac:dyDescent="0.2">
      <c r="A57" s="207" t="s">
        <v>415</v>
      </c>
    </row>
    <row r="58" spans="1:1" s="33" customFormat="1" x14ac:dyDescent="0.2">
      <c r="A58" s="205" t="s">
        <v>205</v>
      </c>
    </row>
    <row r="59" spans="1:1" s="33" customFormat="1" x14ac:dyDescent="0.2">
      <c r="A59" s="176"/>
    </row>
    <row r="60" spans="1:1" s="33" customFormat="1" x14ac:dyDescent="0.2">
      <c r="A60" s="207" t="s">
        <v>416</v>
      </c>
    </row>
    <row r="61" spans="1:1" s="33" customFormat="1" x14ac:dyDescent="0.2">
      <c r="A61" s="205" t="s">
        <v>205</v>
      </c>
    </row>
    <row r="62" spans="1:1" s="33" customFormat="1" x14ac:dyDescent="0.2">
      <c r="A62" s="176"/>
    </row>
    <row r="63" spans="1:1" s="33" customFormat="1" x14ac:dyDescent="0.2">
      <c r="A63" s="207" t="s">
        <v>417</v>
      </c>
    </row>
    <row r="64" spans="1:1" s="33" customFormat="1" x14ac:dyDescent="0.2">
      <c r="A64" s="205" t="s">
        <v>418</v>
      </c>
    </row>
    <row r="65" spans="1:1" s="33" customFormat="1" x14ac:dyDescent="0.2">
      <c r="A65" s="215"/>
    </row>
    <row r="66" spans="1:1" s="33" customFormat="1" ht="24" x14ac:dyDescent="0.2">
      <c r="A66" s="207" t="s">
        <v>424</v>
      </c>
    </row>
    <row r="67" spans="1:1" s="33" customFormat="1" x14ac:dyDescent="0.2">
      <c r="A67" s="208"/>
    </row>
    <row r="68" spans="1:1" s="33" customFormat="1" x14ac:dyDescent="0.2">
      <c r="A68" s="207" t="s">
        <v>427</v>
      </c>
    </row>
    <row r="69" spans="1:1" s="33" customFormat="1" x14ac:dyDescent="0.2">
      <c r="A69" s="208" t="s">
        <v>425</v>
      </c>
    </row>
    <row r="70" spans="1:1" s="33" customFormat="1" x14ac:dyDescent="0.2">
      <c r="A70" s="205"/>
    </row>
    <row r="71" spans="1:1" s="33" customFormat="1" ht="36" x14ac:dyDescent="0.2">
      <c r="A71" s="207" t="s">
        <v>428</v>
      </c>
    </row>
    <row r="72" spans="1:1" s="33" customFormat="1" x14ac:dyDescent="0.2">
      <c r="A72" s="208" t="s">
        <v>426</v>
      </c>
    </row>
    <row r="73" spans="1:1" s="33" customFormat="1" x14ac:dyDescent="0.2">
      <c r="A73" s="137"/>
    </row>
    <row r="74" spans="1:1" s="33" customFormat="1" ht="24" x14ac:dyDescent="0.2">
      <c r="A74" s="207" t="s">
        <v>429</v>
      </c>
    </row>
    <row r="75" spans="1:1" s="33" customFormat="1" ht="72" x14ac:dyDescent="0.2">
      <c r="A75" s="208" t="s">
        <v>433</v>
      </c>
    </row>
    <row r="76" spans="1:1" s="33" customFormat="1" x14ac:dyDescent="0.2">
      <c r="A76" s="205"/>
    </row>
    <row r="77" spans="1:1" s="33" customFormat="1" x14ac:dyDescent="0.2">
      <c r="A77" s="207" t="s">
        <v>423</v>
      </c>
    </row>
    <row r="78" spans="1:1" s="33" customFormat="1" x14ac:dyDescent="0.2">
      <c r="A78" s="208" t="s">
        <v>288</v>
      </c>
    </row>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1:A43"/>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626"/>
  <sheetViews>
    <sheetView topLeftCell="A16" workbookViewId="0">
      <selection activeCell="A16" sqref="A16:A67"/>
    </sheetView>
  </sheetViews>
  <sheetFormatPr defaultColWidth="9.85546875" defaultRowHeight="12.75" x14ac:dyDescent="0.2"/>
  <cols>
    <col min="1" max="1" width="38.5703125" style="32" customWidth="1"/>
    <col min="2" max="16384" width="9.85546875" style="32"/>
  </cols>
  <sheetData>
    <row r="1" spans="1:4" x14ac:dyDescent="0.2">
      <c r="A1" s="63" t="s">
        <v>61</v>
      </c>
    </row>
    <row r="2" spans="1:4" x14ac:dyDescent="0.2">
      <c r="A2" s="11" t="s">
        <v>398</v>
      </c>
    </row>
    <row r="3" spans="1:4" x14ac:dyDescent="0.2">
      <c r="A3" s="11" t="s">
        <v>275</v>
      </c>
    </row>
    <row r="4" spans="1:4" s="33" customFormat="1" ht="24.75" customHeight="1" x14ac:dyDescent="0.2">
      <c r="A4" s="88" t="s">
        <v>62</v>
      </c>
      <c r="B4" s="115" t="e">
        <f>'BAR BB| Open rates'!#REF!</f>
        <v>#REF!</v>
      </c>
      <c r="C4" s="115" t="e">
        <f>'BAR BB| Open rates'!#REF!</f>
        <v>#REF!</v>
      </c>
      <c r="D4" s="115" t="e">
        <f>'BAR BB| Open rates'!#REF!</f>
        <v>#REF!</v>
      </c>
    </row>
    <row r="5" spans="1:4" s="33" customFormat="1" ht="24.75" customHeight="1" x14ac:dyDescent="0.2">
      <c r="A5" s="104"/>
      <c r="B5" s="115" t="e">
        <f>'BAR BB| Open rates'!#REF!</f>
        <v>#REF!</v>
      </c>
      <c r="C5" s="115" t="e">
        <f>'BAR BB| Open rates'!#REF!</f>
        <v>#REF!</v>
      </c>
      <c r="D5" s="115" t="e">
        <f>'BAR BB| Open rates'!#REF!</f>
        <v>#REF!</v>
      </c>
    </row>
    <row r="6" spans="1:4" s="36" customFormat="1" ht="12" customHeight="1" x14ac:dyDescent="0.2">
      <c r="A6" s="184" t="s">
        <v>63</v>
      </c>
    </row>
    <row r="7" spans="1:4" s="36" customFormat="1" ht="12" customHeight="1" x14ac:dyDescent="0.2">
      <c r="A7" s="183">
        <v>1</v>
      </c>
      <c r="B7" s="57" t="e">
        <f>('BAR BB| Open rates'!#REF!*0.9)*0.87</f>
        <v>#REF!</v>
      </c>
      <c r="C7" s="57" t="e">
        <f>('BAR BB| Open rates'!#REF!*0.9)*0.87</f>
        <v>#REF!</v>
      </c>
      <c r="D7" s="57" t="e">
        <f>('BAR BB| Open rates'!#REF!*0.9)*0.87</f>
        <v>#REF!</v>
      </c>
    </row>
    <row r="8" spans="1:4" s="36" customFormat="1" ht="12" customHeight="1" x14ac:dyDescent="0.2">
      <c r="A8" s="183">
        <v>2</v>
      </c>
      <c r="B8" s="57" t="e">
        <f>('BAR BB| Open rates'!#REF!*0.9)*0.87</f>
        <v>#REF!</v>
      </c>
      <c r="C8" s="57" t="e">
        <f>('BAR BB| Open rates'!#REF!*0.9)*0.87</f>
        <v>#REF!</v>
      </c>
      <c r="D8" s="57" t="e">
        <f>('BAR BB| Open rates'!#REF!*0.9)*0.87</f>
        <v>#REF!</v>
      </c>
    </row>
    <row r="9" spans="1:4" s="36" customFormat="1" ht="12" customHeight="1" x14ac:dyDescent="0.2">
      <c r="A9" s="236" t="s">
        <v>175</v>
      </c>
      <c r="B9" s="43"/>
      <c r="C9" s="43"/>
      <c r="D9" s="43"/>
    </row>
    <row r="10" spans="1:4" s="36" customFormat="1" ht="12" customHeight="1" x14ac:dyDescent="0.2">
      <c r="A10" s="237">
        <v>1</v>
      </c>
      <c r="B10" s="57" t="e">
        <f>('BAR BB| Open rates'!#REF!*0.9)*0.87</f>
        <v>#REF!</v>
      </c>
      <c r="C10" s="57" t="e">
        <f>('BAR BB| Open rates'!#REF!*0.9)*0.87</f>
        <v>#REF!</v>
      </c>
      <c r="D10" s="57" t="e">
        <f>('BAR BB| Open rates'!#REF!*0.9)*0.87</f>
        <v>#REF!</v>
      </c>
    </row>
    <row r="11" spans="1:4" s="36" customFormat="1" ht="12" customHeight="1" x14ac:dyDescent="0.2">
      <c r="A11" s="237">
        <v>2</v>
      </c>
      <c r="B11" s="57" t="e">
        <f>('BAR BB| Open rates'!#REF!*0.9)*0.87</f>
        <v>#REF!</v>
      </c>
      <c r="C11" s="57" t="e">
        <f>('BAR BB| Open rates'!#REF!*0.9)*0.87</f>
        <v>#REF!</v>
      </c>
      <c r="D11" s="57" t="e">
        <f>('BAR BB| Open rates'!#REF!*0.9)*0.87</f>
        <v>#REF!</v>
      </c>
    </row>
    <row r="12" spans="1:4" s="36" customFormat="1" ht="12" customHeight="1" x14ac:dyDescent="0.2">
      <c r="A12" s="236" t="s">
        <v>176</v>
      </c>
      <c r="B12" s="43"/>
      <c r="C12" s="43"/>
      <c r="D12" s="43"/>
    </row>
    <row r="13" spans="1:4" s="36" customFormat="1" ht="12" customHeight="1" x14ac:dyDescent="0.2">
      <c r="A13" s="237">
        <v>1</v>
      </c>
      <c r="B13" s="57" t="e">
        <f>('BAR BB| Open rates'!#REF!*0.9)*0.87</f>
        <v>#REF!</v>
      </c>
      <c r="C13" s="57" t="e">
        <f>('BAR BB| Open rates'!#REF!*0.9)*0.87</f>
        <v>#REF!</v>
      </c>
      <c r="D13" s="57" t="e">
        <f>('BAR BB| Open rates'!#REF!*0.9)*0.87</f>
        <v>#REF!</v>
      </c>
    </row>
    <row r="14" spans="1:4" s="36" customFormat="1" ht="12" customHeight="1" x14ac:dyDescent="0.2">
      <c r="A14" s="237">
        <v>2</v>
      </c>
      <c r="B14" s="57" t="e">
        <f>('BAR BB| Open rates'!#REF!*0.9)*0.87</f>
        <v>#REF!</v>
      </c>
      <c r="C14" s="57" t="e">
        <f>('BAR BB| Open rates'!#REF!*0.9)*0.87</f>
        <v>#REF!</v>
      </c>
      <c r="D14" s="57" t="e">
        <f>('BAR BB| Open rates'!#REF!*0.9)*0.87</f>
        <v>#REF!</v>
      </c>
    </row>
    <row r="15" spans="1:4" s="33" customFormat="1" x14ac:dyDescent="0.2">
      <c r="A15" s="89"/>
    </row>
    <row r="16" spans="1:4" s="33" customFormat="1" ht="12.75" customHeight="1" x14ac:dyDescent="0.2">
      <c r="A16" s="369" t="s">
        <v>172</v>
      </c>
    </row>
    <row r="17" spans="1:1" s="33" customFormat="1" x14ac:dyDescent="0.2">
      <c r="A17" s="369"/>
    </row>
    <row r="18" spans="1:1" s="33" customFormat="1" x14ac:dyDescent="0.2">
      <c r="A18" s="89"/>
    </row>
    <row r="19" spans="1:1" s="33" customFormat="1" ht="12.75" customHeight="1" x14ac:dyDescent="0.2">
      <c r="A19" s="400" t="s">
        <v>411</v>
      </c>
    </row>
    <row r="20" spans="1:1" s="33" customFormat="1" ht="29.25" customHeight="1" x14ac:dyDescent="0.2">
      <c r="A20" s="400"/>
    </row>
    <row r="21" spans="1:1" s="33" customFormat="1" x14ac:dyDescent="0.2">
      <c r="A21" s="400"/>
    </row>
    <row r="22" spans="1:1" s="33" customFormat="1" ht="129.75" customHeight="1" x14ac:dyDescent="0.2">
      <c r="A22" s="400"/>
    </row>
    <row r="23" spans="1:1" s="31" customFormat="1" x14ac:dyDescent="0.2"/>
    <row r="24" spans="1:1" s="6" customFormat="1" ht="12" x14ac:dyDescent="0.2">
      <c r="A24" s="177" t="s">
        <v>83</v>
      </c>
    </row>
    <row r="25" spans="1:1" s="6" customFormat="1" ht="24" x14ac:dyDescent="0.2">
      <c r="A25" s="157" t="s">
        <v>412</v>
      </c>
    </row>
    <row r="26" spans="1:1" s="6" customFormat="1" ht="24" x14ac:dyDescent="0.2">
      <c r="A26" s="157" t="s">
        <v>413</v>
      </c>
    </row>
    <row r="27" spans="1:1" s="6" customFormat="1" x14ac:dyDescent="0.2">
      <c r="A27" s="33"/>
    </row>
    <row r="28" spans="1:1" s="6" customFormat="1" ht="12" x14ac:dyDescent="0.2">
      <c r="A28" s="174" t="s">
        <v>74</v>
      </c>
    </row>
    <row r="29" spans="1:1" s="6" customFormat="1" ht="36" x14ac:dyDescent="0.2">
      <c r="A29" s="179" t="s">
        <v>202</v>
      </c>
    </row>
    <row r="30" spans="1:1" s="36" customFormat="1" ht="12" x14ac:dyDescent="0.2">
      <c r="A30" s="178" t="s">
        <v>75</v>
      </c>
    </row>
    <row r="31" spans="1:1" s="36" customFormat="1" ht="24" x14ac:dyDescent="0.2">
      <c r="A31" s="175" t="s">
        <v>76</v>
      </c>
    </row>
    <row r="32" spans="1:1" s="33" customFormat="1" ht="26.25" customHeight="1" x14ac:dyDescent="0.2">
      <c r="A32" s="175" t="s">
        <v>89</v>
      </c>
    </row>
    <row r="33" spans="1:1" s="33" customFormat="1" x14ac:dyDescent="0.2">
      <c r="A33" s="175" t="s">
        <v>78</v>
      </c>
    </row>
    <row r="34" spans="1:1" s="33" customFormat="1" ht="36" x14ac:dyDescent="0.2">
      <c r="A34" s="175" t="s">
        <v>79</v>
      </c>
    </row>
    <row r="35" spans="1:1" s="33" customFormat="1" ht="24" x14ac:dyDescent="0.2">
      <c r="A35" s="175" t="s">
        <v>187</v>
      </c>
    </row>
    <row r="36" spans="1:1" s="33" customFormat="1" x14ac:dyDescent="0.2">
      <c r="A36" s="175" t="s">
        <v>105</v>
      </c>
    </row>
    <row r="37" spans="1:1" s="33" customFormat="1" ht="24" x14ac:dyDescent="0.2">
      <c r="A37" s="175" t="s">
        <v>203</v>
      </c>
    </row>
    <row r="38" spans="1:1" s="33" customFormat="1" ht="84" x14ac:dyDescent="0.2">
      <c r="A38" s="203" t="s">
        <v>101</v>
      </c>
    </row>
    <row r="39" spans="1:1" s="33" customFormat="1" x14ac:dyDescent="0.2">
      <c r="A39" s="221"/>
    </row>
    <row r="40" spans="1:1" s="33" customFormat="1" x14ac:dyDescent="0.2">
      <c r="A40" s="396" t="s">
        <v>420</v>
      </c>
    </row>
    <row r="41" spans="1:1" s="33" customFormat="1" x14ac:dyDescent="0.2">
      <c r="A41" s="397"/>
    </row>
    <row r="42" spans="1:1" s="33" customFormat="1" x14ac:dyDescent="0.2">
      <c r="A42" s="398"/>
    </row>
    <row r="43" spans="1:1" s="33" customFormat="1" x14ac:dyDescent="0.2">
      <c r="A43" s="69"/>
    </row>
    <row r="44" spans="1:1" s="33" customFormat="1" ht="36" x14ac:dyDescent="0.2">
      <c r="A44" s="206" t="s">
        <v>204</v>
      </c>
    </row>
    <row r="45" spans="1:1" s="33" customFormat="1" x14ac:dyDescent="0.2">
      <c r="A45" s="204" t="s">
        <v>419</v>
      </c>
    </row>
    <row r="46" spans="1:1" s="33" customFormat="1" x14ac:dyDescent="0.2">
      <c r="A46" s="6"/>
    </row>
    <row r="47" spans="1:1" s="33" customFormat="1" x14ac:dyDescent="0.2">
      <c r="A47" s="171" t="s">
        <v>81</v>
      </c>
    </row>
    <row r="48" spans="1:1" s="33" customFormat="1" ht="48" x14ac:dyDescent="0.2">
      <c r="A48" s="176" t="s">
        <v>102</v>
      </c>
    </row>
    <row r="49" spans="1:1" s="33" customFormat="1" ht="48" x14ac:dyDescent="0.2">
      <c r="A49" s="176" t="s">
        <v>104</v>
      </c>
    </row>
    <row r="50" spans="1:1" s="33" customFormat="1" x14ac:dyDescent="0.2">
      <c r="A50" s="168"/>
    </row>
    <row r="51" spans="1:1" s="33" customFormat="1" ht="25.5" x14ac:dyDescent="0.2">
      <c r="A51" s="174" t="s">
        <v>301</v>
      </c>
    </row>
    <row r="52" spans="1:1" s="33" customFormat="1" x14ac:dyDescent="0.2">
      <c r="A52" s="170"/>
    </row>
    <row r="53" spans="1:1" s="33" customFormat="1" ht="24" x14ac:dyDescent="0.2">
      <c r="A53" s="207" t="s">
        <v>414</v>
      </c>
    </row>
    <row r="54" spans="1:1" s="33" customFormat="1" ht="24" x14ac:dyDescent="0.2">
      <c r="A54" s="205" t="s">
        <v>205</v>
      </c>
    </row>
    <row r="55" spans="1:1" s="33" customFormat="1" x14ac:dyDescent="0.2">
      <c r="A55" s="205"/>
    </row>
    <row r="56" spans="1:1" s="33" customFormat="1" x14ac:dyDescent="0.2">
      <c r="A56" s="207" t="s">
        <v>415</v>
      </c>
    </row>
    <row r="57" spans="1:1" s="33" customFormat="1" ht="24" x14ac:dyDescent="0.2">
      <c r="A57" s="205" t="s">
        <v>205</v>
      </c>
    </row>
    <row r="58" spans="1:1" s="33" customFormat="1" x14ac:dyDescent="0.2">
      <c r="A58" s="176"/>
    </row>
    <row r="59" spans="1:1" s="33" customFormat="1" x14ac:dyDescent="0.2">
      <c r="A59" s="207" t="s">
        <v>416</v>
      </c>
    </row>
    <row r="60" spans="1:1" s="33" customFormat="1" ht="24" x14ac:dyDescent="0.2">
      <c r="A60" s="205" t="s">
        <v>205</v>
      </c>
    </row>
    <row r="61" spans="1:1" s="33" customFormat="1" x14ac:dyDescent="0.2">
      <c r="A61" s="176"/>
    </row>
    <row r="62" spans="1:1" s="33" customFormat="1" x14ac:dyDescent="0.2">
      <c r="A62" s="207" t="s">
        <v>417</v>
      </c>
    </row>
    <row r="63" spans="1:1" s="33" customFormat="1" x14ac:dyDescent="0.2">
      <c r="A63" s="205" t="s">
        <v>418</v>
      </c>
    </row>
    <row r="64" spans="1:1" s="33" customFormat="1" x14ac:dyDescent="0.2">
      <c r="A64" s="215"/>
    </row>
    <row r="65" spans="1:1" s="33" customFormat="1" x14ac:dyDescent="0.2">
      <c r="A65" s="207" t="s">
        <v>349</v>
      </c>
    </row>
    <row r="66" spans="1:1" s="33" customFormat="1" x14ac:dyDescent="0.2">
      <c r="A66" s="208" t="s">
        <v>288</v>
      </c>
    </row>
    <row r="67" spans="1:1" s="33" customFormat="1" x14ac:dyDescent="0.2">
      <c r="A67" s="205"/>
    </row>
    <row r="68" spans="1:1" s="33" customFormat="1" x14ac:dyDescent="0.2"/>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3">
    <mergeCell ref="A16:A17"/>
    <mergeCell ref="A19:A22"/>
    <mergeCell ref="A40:A42"/>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92D050"/>
  </sheetPr>
  <dimension ref="A1:G353"/>
  <sheetViews>
    <sheetView workbookViewId="0">
      <pane xSplit="1" topLeftCell="B1" activePane="topRight" state="frozen"/>
      <selection activeCell="A10" sqref="A10"/>
      <selection pane="topRight" activeCell="B1" sqref="B1:E1048576"/>
    </sheetView>
  </sheetViews>
  <sheetFormatPr defaultColWidth="10" defaultRowHeight="12.75" x14ac:dyDescent="0.2"/>
  <cols>
    <col min="1" max="1" width="46.5703125" style="32" customWidth="1"/>
    <col min="2" max="16384" width="10" style="31"/>
  </cols>
  <sheetData>
    <row r="1" spans="1:7" x14ac:dyDescent="0.2">
      <c r="A1" s="63" t="s">
        <v>61</v>
      </c>
    </row>
    <row r="2" spans="1:7" ht="21.75" customHeight="1" x14ac:dyDescent="0.2">
      <c r="A2" s="177" t="s">
        <v>300</v>
      </c>
    </row>
    <row r="3" spans="1:7" x14ac:dyDescent="0.2">
      <c r="A3" s="167" t="s">
        <v>173</v>
      </c>
    </row>
    <row r="4" spans="1:7" ht="21.75" customHeight="1" x14ac:dyDescent="0.2">
      <c r="A4" s="201" t="s">
        <v>62</v>
      </c>
      <c r="B4" s="115">
        <f>'BAR BB| Open rates'!B3</f>
        <v>46157</v>
      </c>
      <c r="C4" s="115">
        <f>'BAR BB| Open rates'!C3</f>
        <v>46159</v>
      </c>
      <c r="D4" s="115">
        <f>'BAR BB| Open rates'!D3</f>
        <v>46164</v>
      </c>
      <c r="E4" s="115">
        <f>'BAR BB| Open rates'!E3</f>
        <v>46166</v>
      </c>
      <c r="F4" s="115">
        <f>'BAR BB| Open rates'!F3</f>
        <v>46171</v>
      </c>
      <c r="G4" s="115">
        <f>'BAR BB| Open rates'!G3</f>
        <v>46173</v>
      </c>
    </row>
    <row r="5" spans="1:7" ht="21.75" customHeight="1" x14ac:dyDescent="0.2">
      <c r="A5" s="202"/>
      <c r="B5" s="115">
        <f>'BAR BB| Open rates'!B4</f>
        <v>46158</v>
      </c>
      <c r="C5" s="115">
        <f>'BAR BB| Open rates'!C4</f>
        <v>46163</v>
      </c>
      <c r="D5" s="115">
        <f>'BAR BB| Open rates'!D4</f>
        <v>46165</v>
      </c>
      <c r="E5" s="115">
        <f>'BAR BB| Open rates'!E4</f>
        <v>46170</v>
      </c>
      <c r="F5" s="115">
        <f>'BAR BB| Open rates'!F4</f>
        <v>46172</v>
      </c>
      <c r="G5" s="115">
        <f>'BAR BB| Open rates'!G4</f>
        <v>46173</v>
      </c>
    </row>
    <row r="6" spans="1:7" x14ac:dyDescent="0.2">
      <c r="A6" s="163" t="s">
        <v>63</v>
      </c>
    </row>
    <row r="7" spans="1:7" x14ac:dyDescent="0.2">
      <c r="A7" s="163">
        <v>1</v>
      </c>
      <c r="B7" s="57">
        <f>'BAR BB| Open rates'!B6*0.9*0.9</f>
        <v>11259</v>
      </c>
      <c r="C7" s="57">
        <f>'BAR BB| Open rates'!C6*0.9*0.9</f>
        <v>10449</v>
      </c>
      <c r="D7" s="57">
        <f>'BAR BB| Open rates'!D6*0.9*0.9</f>
        <v>11259</v>
      </c>
      <c r="E7" s="57">
        <f>'BAR BB| Open rates'!E6*0.9*0.9</f>
        <v>10449</v>
      </c>
      <c r="F7" s="57">
        <f>'BAR BB| Open rates'!F6*0.9*0.9</f>
        <v>13446</v>
      </c>
      <c r="G7" s="57">
        <f>'BAR BB| Open rates'!G6*0.9*0.9</f>
        <v>11259</v>
      </c>
    </row>
    <row r="8" spans="1:7" x14ac:dyDescent="0.2">
      <c r="A8" s="163">
        <v>2</v>
      </c>
      <c r="B8" s="57">
        <f>'BAR BB| Open rates'!B7*0.9*0.9</f>
        <v>13689</v>
      </c>
      <c r="C8" s="57">
        <f>'BAR BB| Open rates'!C7*0.9*0.9</f>
        <v>12879</v>
      </c>
      <c r="D8" s="57">
        <f>'BAR BB| Open rates'!D7*0.9*0.9</f>
        <v>13689</v>
      </c>
      <c r="E8" s="57">
        <f>'BAR BB| Open rates'!E7*0.9*0.9</f>
        <v>12879</v>
      </c>
      <c r="F8" s="57">
        <f>'BAR BB| Open rates'!F7*0.9*0.9</f>
        <v>15876</v>
      </c>
      <c r="G8" s="57">
        <f>'BAR BB| Open rates'!G7*0.9*0.9</f>
        <v>13689</v>
      </c>
    </row>
    <row r="9" spans="1:7" x14ac:dyDescent="0.2">
      <c r="A9" s="163" t="s">
        <v>175</v>
      </c>
      <c r="B9" s="57"/>
      <c r="C9" s="57"/>
      <c r="D9" s="57"/>
      <c r="E9" s="57"/>
      <c r="F9" s="57"/>
      <c r="G9" s="57"/>
    </row>
    <row r="10" spans="1:7" x14ac:dyDescent="0.2">
      <c r="A10" s="163">
        <v>1</v>
      </c>
      <c r="B10" s="57">
        <f>'BAR BB| Open rates'!B9*0.9*0.9</f>
        <v>12879</v>
      </c>
      <c r="C10" s="57">
        <f>'BAR BB| Open rates'!C9*0.9*0.9</f>
        <v>12069</v>
      </c>
      <c r="D10" s="57">
        <f>'BAR BB| Open rates'!D9*0.9*0.9</f>
        <v>12879</v>
      </c>
      <c r="E10" s="57">
        <f>'BAR BB| Open rates'!E9*0.9*0.9</f>
        <v>12069</v>
      </c>
      <c r="F10" s="57">
        <f>'BAR BB| Open rates'!F9*0.9*0.9</f>
        <v>15066</v>
      </c>
      <c r="G10" s="57">
        <f>'BAR BB| Open rates'!G9*0.9*0.9</f>
        <v>12879</v>
      </c>
    </row>
    <row r="11" spans="1:7" x14ac:dyDescent="0.2">
      <c r="A11" s="163">
        <v>2</v>
      </c>
      <c r="B11" s="57">
        <f>'BAR BB| Open rates'!B10*0.9*0.9</f>
        <v>15309</v>
      </c>
      <c r="C11" s="57">
        <f>'BAR BB| Open rates'!C10*0.9*0.9</f>
        <v>14499</v>
      </c>
      <c r="D11" s="57">
        <f>'BAR BB| Open rates'!D10*0.9*0.9</f>
        <v>15309</v>
      </c>
      <c r="E11" s="57">
        <f>'BAR BB| Open rates'!E10*0.9*0.9</f>
        <v>14499</v>
      </c>
      <c r="F11" s="57">
        <f>'BAR BB| Open rates'!F10*0.9*0.9</f>
        <v>17496</v>
      </c>
      <c r="G11" s="57">
        <f>'BAR BB| Open rates'!G10*0.9*0.9</f>
        <v>15309</v>
      </c>
    </row>
    <row r="12" spans="1:7" x14ac:dyDescent="0.2">
      <c r="A12" s="163" t="s">
        <v>176</v>
      </c>
      <c r="B12" s="57"/>
      <c r="C12" s="57"/>
      <c r="D12" s="57"/>
      <c r="E12" s="57"/>
      <c r="F12" s="57"/>
      <c r="G12" s="57"/>
    </row>
    <row r="13" spans="1:7" x14ac:dyDescent="0.2">
      <c r="A13" s="163">
        <v>1</v>
      </c>
      <c r="B13" s="57">
        <f>'BAR BB| Open rates'!B12*0.9*0.9</f>
        <v>16848</v>
      </c>
      <c r="C13" s="57">
        <f>'BAR BB| Open rates'!C12*0.9*0.9</f>
        <v>16038</v>
      </c>
      <c r="D13" s="57">
        <f>'BAR BB| Open rates'!D12*0.9*0.9</f>
        <v>16848</v>
      </c>
      <c r="E13" s="57">
        <f>'BAR BB| Open rates'!E12*0.9*0.9</f>
        <v>16038</v>
      </c>
      <c r="F13" s="57">
        <f>'BAR BB| Open rates'!F12*0.9*0.9</f>
        <v>19035</v>
      </c>
      <c r="G13" s="57">
        <f>'BAR BB| Open rates'!G12*0.9*0.9</f>
        <v>16848</v>
      </c>
    </row>
    <row r="14" spans="1:7" x14ac:dyDescent="0.2">
      <c r="A14" s="163">
        <v>2</v>
      </c>
      <c r="B14" s="57">
        <f>'BAR BB| Open rates'!B13*0.9*0.9</f>
        <v>19278</v>
      </c>
      <c r="C14" s="57">
        <f>'BAR BB| Open rates'!C13*0.9*0.9</f>
        <v>18468</v>
      </c>
      <c r="D14" s="57">
        <f>'BAR BB| Open rates'!D13*0.9*0.9</f>
        <v>19278</v>
      </c>
      <c r="E14" s="57">
        <f>'BAR BB| Open rates'!E13*0.9*0.9</f>
        <v>18468</v>
      </c>
      <c r="F14" s="57">
        <f>'BAR BB| Open rates'!F13*0.9*0.9</f>
        <v>21465</v>
      </c>
      <c r="G14" s="57">
        <f>'BAR BB| Open rates'!G13*0.9*0.9</f>
        <v>19278</v>
      </c>
    </row>
    <row r="15" spans="1:7" x14ac:dyDescent="0.2">
      <c r="A15" s="89"/>
    </row>
    <row r="16" spans="1:7" ht="12.75" customHeight="1" x14ac:dyDescent="0.2">
      <c r="A16" s="369" t="s">
        <v>172</v>
      </c>
    </row>
    <row r="17" spans="1:1" x14ac:dyDescent="0.2">
      <c r="A17" s="369"/>
    </row>
    <row r="18" spans="1:1" x14ac:dyDescent="0.2">
      <c r="A18" s="89"/>
    </row>
    <row r="19" spans="1:1" s="154" customFormat="1" ht="42" customHeight="1" x14ac:dyDescent="0.2">
      <c r="A19" s="400" t="s">
        <v>422</v>
      </c>
    </row>
    <row r="20" spans="1:1" s="154" customFormat="1" ht="42" customHeight="1" x14ac:dyDescent="0.2">
      <c r="A20" s="400"/>
    </row>
    <row r="21" spans="1:1" s="154" customFormat="1" ht="42" customHeight="1" x14ac:dyDescent="0.2">
      <c r="A21" s="400"/>
    </row>
    <row r="22" spans="1:1" s="154" customFormat="1" ht="42" customHeight="1" x14ac:dyDescent="0.2">
      <c r="A22" s="400"/>
    </row>
    <row r="23" spans="1:1" ht="12.75" customHeight="1" x14ac:dyDescent="0.2">
      <c r="A23" s="31"/>
    </row>
    <row r="24" spans="1:1" x14ac:dyDescent="0.2">
      <c r="A24" s="177" t="s">
        <v>83</v>
      </c>
    </row>
    <row r="25" spans="1:1" ht="24" x14ac:dyDescent="0.2">
      <c r="A25" s="157" t="s">
        <v>412</v>
      </c>
    </row>
    <row r="26" spans="1:1" ht="24" x14ac:dyDescent="0.2">
      <c r="A26" s="157" t="s">
        <v>413</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442</v>
      </c>
    </row>
    <row r="35" spans="1:1" ht="24" x14ac:dyDescent="0.2">
      <c r="A35" s="175" t="s">
        <v>79</v>
      </c>
    </row>
    <row r="36" spans="1:1" ht="24" x14ac:dyDescent="0.2">
      <c r="A36" s="175" t="s">
        <v>187</v>
      </c>
    </row>
    <row r="37" spans="1:1" x14ac:dyDescent="0.2">
      <c r="A37" s="175" t="s">
        <v>105</v>
      </c>
    </row>
    <row r="38" spans="1:1" ht="72" customHeight="1" x14ac:dyDescent="0.2">
      <c r="A38" s="175" t="s">
        <v>203</v>
      </c>
    </row>
    <row r="39" spans="1:1" ht="32.25" customHeight="1" x14ac:dyDescent="0.2">
      <c r="A39" s="203" t="s">
        <v>101</v>
      </c>
    </row>
    <row r="40" spans="1:1" ht="15.75" customHeight="1" x14ac:dyDescent="0.2">
      <c r="A40" s="221"/>
    </row>
    <row r="41" spans="1:1" ht="15" customHeight="1" x14ac:dyDescent="0.2">
      <c r="A41" s="396" t="s">
        <v>420</v>
      </c>
    </row>
    <row r="42" spans="1:1" ht="15" customHeight="1" x14ac:dyDescent="0.2">
      <c r="A42" s="397"/>
    </row>
    <row r="43" spans="1:1" x14ac:dyDescent="0.2">
      <c r="A43" s="398"/>
    </row>
    <row r="44" spans="1:1" x14ac:dyDescent="0.2">
      <c r="A44" s="69"/>
    </row>
    <row r="45" spans="1:1" s="154" customFormat="1" ht="27.75" customHeight="1" x14ac:dyDescent="0.2">
      <c r="A45" s="206" t="s">
        <v>204</v>
      </c>
    </row>
    <row r="46" spans="1:1" x14ac:dyDescent="0.2">
      <c r="A46" s="204" t="s">
        <v>419</v>
      </c>
    </row>
    <row r="47" spans="1:1" x14ac:dyDescent="0.2">
      <c r="A47" s="6"/>
    </row>
    <row r="48" spans="1:1" x14ac:dyDescent="0.2">
      <c r="A48" s="171" t="s">
        <v>81</v>
      </c>
    </row>
    <row r="49" spans="1:1" ht="84" x14ac:dyDescent="0.2">
      <c r="A49" s="176" t="s">
        <v>462</v>
      </c>
    </row>
    <row r="50" spans="1:1" x14ac:dyDescent="0.2">
      <c r="A50" s="176"/>
    </row>
    <row r="51" spans="1:1" x14ac:dyDescent="0.2">
      <c r="A51" s="168"/>
    </row>
    <row r="52" spans="1:1" ht="26.25" x14ac:dyDescent="0.2">
      <c r="A52" s="174" t="s">
        <v>301</v>
      </c>
    </row>
    <row r="53" spans="1:1" s="154" customFormat="1" x14ac:dyDescent="0.2">
      <c r="A53" s="170"/>
    </row>
    <row r="54" spans="1:1" s="154" customFormat="1" x14ac:dyDescent="0.2">
      <c r="A54" s="207" t="s">
        <v>414</v>
      </c>
    </row>
    <row r="55" spans="1:1" s="154" customFormat="1" ht="12.75" customHeight="1" x14ac:dyDescent="0.2">
      <c r="A55" s="205" t="s">
        <v>205</v>
      </c>
    </row>
    <row r="56" spans="1:1" s="154" customFormat="1" x14ac:dyDescent="0.2">
      <c r="A56" s="205"/>
    </row>
    <row r="57" spans="1:1" s="154" customFormat="1" x14ac:dyDescent="0.2">
      <c r="A57" s="207" t="s">
        <v>415</v>
      </c>
    </row>
    <row r="58" spans="1:1" s="154" customFormat="1" ht="13.5" customHeight="1" x14ac:dyDescent="0.2">
      <c r="A58" s="205" t="s">
        <v>205</v>
      </c>
    </row>
    <row r="59" spans="1:1" s="154" customFormat="1" x14ac:dyDescent="0.2">
      <c r="A59" s="176"/>
    </row>
    <row r="60" spans="1:1" s="154" customFormat="1" x14ac:dyDescent="0.2">
      <c r="A60" s="207" t="s">
        <v>416</v>
      </c>
    </row>
    <row r="61" spans="1:1" s="154" customFormat="1" ht="12.75" customHeight="1" x14ac:dyDescent="0.2">
      <c r="A61" s="205" t="s">
        <v>205</v>
      </c>
    </row>
    <row r="62" spans="1:1" s="154" customFormat="1" x14ac:dyDescent="0.2">
      <c r="A62" s="176"/>
    </row>
    <row r="63" spans="1:1" s="154" customFormat="1" x14ac:dyDescent="0.2">
      <c r="A63" s="207" t="s">
        <v>417</v>
      </c>
    </row>
    <row r="64" spans="1:1" s="154" customFormat="1" x14ac:dyDescent="0.2">
      <c r="A64" s="205" t="s">
        <v>418</v>
      </c>
    </row>
    <row r="65" spans="1:1" s="154" customFormat="1" ht="23.25" customHeight="1" x14ac:dyDescent="0.2">
      <c r="A65" s="215"/>
    </row>
    <row r="66" spans="1:1" s="154" customFormat="1" ht="24" x14ac:dyDescent="0.2">
      <c r="A66" s="207" t="s">
        <v>424</v>
      </c>
    </row>
    <row r="67" spans="1:1" s="154" customFormat="1" x14ac:dyDescent="0.2">
      <c r="A67" s="208"/>
    </row>
    <row r="68" spans="1:1" s="154" customFormat="1" x14ac:dyDescent="0.2">
      <c r="A68" s="207" t="s">
        <v>427</v>
      </c>
    </row>
    <row r="69" spans="1:1" s="154" customFormat="1" x14ac:dyDescent="0.2">
      <c r="A69" s="208" t="s">
        <v>425</v>
      </c>
    </row>
    <row r="70" spans="1:1" s="154" customFormat="1" x14ac:dyDescent="0.2">
      <c r="A70" s="205"/>
    </row>
    <row r="71" spans="1:1" ht="36" x14ac:dyDescent="0.2">
      <c r="A71" s="207" t="s">
        <v>428</v>
      </c>
    </row>
    <row r="72" spans="1:1" s="154" customFormat="1" x14ac:dyDescent="0.2">
      <c r="A72" s="208" t="s">
        <v>426</v>
      </c>
    </row>
    <row r="73" spans="1:1" s="154" customFormat="1" x14ac:dyDescent="0.2">
      <c r="A73" s="137"/>
    </row>
    <row r="74" spans="1:1" s="154" customFormat="1" ht="24" x14ac:dyDescent="0.2">
      <c r="A74" s="207" t="s">
        <v>429</v>
      </c>
    </row>
    <row r="75" spans="1:1" s="154" customFormat="1" ht="15" customHeight="1" x14ac:dyDescent="0.2">
      <c r="A75" s="208" t="s">
        <v>433</v>
      </c>
    </row>
    <row r="76" spans="1:1" s="154" customFormat="1" x14ac:dyDescent="0.2">
      <c r="A76" s="205"/>
    </row>
    <row r="77" spans="1:1" s="154" customFormat="1" x14ac:dyDescent="0.2">
      <c r="A77" s="207" t="s">
        <v>423</v>
      </c>
    </row>
    <row r="78" spans="1:1" s="154" customFormat="1" x14ac:dyDescent="0.2">
      <c r="A78" s="208" t="s">
        <v>288</v>
      </c>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G353"/>
  <sheetViews>
    <sheetView workbookViewId="0">
      <pane xSplit="1" topLeftCell="B1" activePane="topRight" state="frozen"/>
      <selection activeCell="A10" sqref="A10"/>
      <selection pane="topRight" activeCell="B1" sqref="B1:E1048576"/>
    </sheetView>
  </sheetViews>
  <sheetFormatPr defaultColWidth="10" defaultRowHeight="12.75" x14ac:dyDescent="0.2"/>
  <cols>
    <col min="1" max="1" width="46.5703125" style="32" customWidth="1"/>
    <col min="2" max="16384" width="10" style="31"/>
  </cols>
  <sheetData>
    <row r="1" spans="1:7" x14ac:dyDescent="0.2">
      <c r="A1" s="63" t="s">
        <v>61</v>
      </c>
    </row>
    <row r="2" spans="1:7" ht="24" customHeight="1" x14ac:dyDescent="0.2">
      <c r="A2" s="177" t="s">
        <v>300</v>
      </c>
    </row>
    <row r="3" spans="1:7" x14ac:dyDescent="0.2">
      <c r="A3" s="167" t="s">
        <v>421</v>
      </c>
    </row>
    <row r="4" spans="1:7" ht="21.75" customHeight="1" x14ac:dyDescent="0.2">
      <c r="A4" s="201" t="s">
        <v>62</v>
      </c>
      <c r="B4" s="115">
        <f>'BAR BB| Open rates'!B3</f>
        <v>46157</v>
      </c>
      <c r="C4" s="115">
        <f>'BAR BB| Open rates'!C3</f>
        <v>46159</v>
      </c>
      <c r="D4" s="115">
        <f>'BAR BB| Open rates'!D3</f>
        <v>46164</v>
      </c>
      <c r="E4" s="115">
        <f>'BAR BB| Open rates'!E3</f>
        <v>46166</v>
      </c>
      <c r="F4" s="115">
        <f>'BAR BB| Open rates'!F3</f>
        <v>46171</v>
      </c>
      <c r="G4" s="115">
        <f>'BAR BB| Open rates'!G3</f>
        <v>46173</v>
      </c>
    </row>
    <row r="5" spans="1:7" ht="21.75" customHeight="1" x14ac:dyDescent="0.2">
      <c r="A5" s="202"/>
      <c r="B5" s="115">
        <f>'BAR BB| Open rates'!B4</f>
        <v>46158</v>
      </c>
      <c r="C5" s="115">
        <f>'BAR BB| Open rates'!C4</f>
        <v>46163</v>
      </c>
      <c r="D5" s="115">
        <f>'BAR BB| Open rates'!D4</f>
        <v>46165</v>
      </c>
      <c r="E5" s="115">
        <f>'BAR BB| Open rates'!E4</f>
        <v>46170</v>
      </c>
      <c r="F5" s="115">
        <f>'BAR BB| Open rates'!F4</f>
        <v>46172</v>
      </c>
      <c r="G5" s="115">
        <f>'BAR BB| Open rates'!G4</f>
        <v>46173</v>
      </c>
    </row>
    <row r="6" spans="1:7" x14ac:dyDescent="0.2">
      <c r="A6" s="163" t="s">
        <v>63</v>
      </c>
    </row>
    <row r="7" spans="1:7" x14ac:dyDescent="0.2">
      <c r="A7" s="163">
        <v>1</v>
      </c>
      <c r="B7" s="57">
        <f>'BAR BB| Open rates'!B6*0.9*0.85</f>
        <v>10633.5</v>
      </c>
      <c r="C7" s="57">
        <f>'BAR BB| Open rates'!C6*0.9*0.85</f>
        <v>9868.5</v>
      </c>
      <c r="D7" s="57">
        <f>'BAR BB| Open rates'!D6*0.9*0.85</f>
        <v>10633.5</v>
      </c>
      <c r="E7" s="57">
        <f>'BAR BB| Open rates'!E6*0.9*0.85</f>
        <v>9868.5</v>
      </c>
      <c r="F7" s="57">
        <f>'BAR BB| Open rates'!F6*0.9*0.85</f>
        <v>12699</v>
      </c>
      <c r="G7" s="57">
        <f>'BAR BB| Open rates'!G6*0.9*0.85</f>
        <v>10633.5</v>
      </c>
    </row>
    <row r="8" spans="1:7" x14ac:dyDescent="0.2">
      <c r="A8" s="163">
        <v>2</v>
      </c>
      <c r="B8" s="57">
        <f>'BAR BB| Open rates'!B7*0.9*0.85</f>
        <v>12928.5</v>
      </c>
      <c r="C8" s="57">
        <f>'BAR BB| Open rates'!C7*0.9*0.85</f>
        <v>12163.5</v>
      </c>
      <c r="D8" s="57">
        <f>'BAR BB| Open rates'!D7*0.9*0.85</f>
        <v>12928.5</v>
      </c>
      <c r="E8" s="57">
        <f>'BAR BB| Open rates'!E7*0.9*0.85</f>
        <v>12163.5</v>
      </c>
      <c r="F8" s="57">
        <f>'BAR BB| Open rates'!F7*0.9*0.85</f>
        <v>14994</v>
      </c>
      <c r="G8" s="57">
        <f>'BAR BB| Open rates'!G7*0.9*0.85</f>
        <v>12928.5</v>
      </c>
    </row>
    <row r="9" spans="1:7" x14ac:dyDescent="0.2">
      <c r="A9" s="163" t="s">
        <v>175</v>
      </c>
      <c r="B9" s="57"/>
      <c r="C9" s="57"/>
      <c r="D9" s="57"/>
      <c r="E9" s="57"/>
      <c r="F9" s="57"/>
      <c r="G9" s="57"/>
    </row>
    <row r="10" spans="1:7" x14ac:dyDescent="0.2">
      <c r="A10" s="163">
        <v>1</v>
      </c>
      <c r="B10" s="57">
        <f>'BAR BB| Open rates'!B9*0.9*0.85</f>
        <v>12163.5</v>
      </c>
      <c r="C10" s="57">
        <f>'BAR BB| Open rates'!C9*0.9*0.85</f>
        <v>11398.5</v>
      </c>
      <c r="D10" s="57">
        <f>'BAR BB| Open rates'!D9*0.9*0.85</f>
        <v>12163.5</v>
      </c>
      <c r="E10" s="57">
        <f>'BAR BB| Open rates'!E9*0.9*0.85</f>
        <v>11398.5</v>
      </c>
      <c r="F10" s="57">
        <f>'BAR BB| Open rates'!F9*0.9*0.85</f>
        <v>14229</v>
      </c>
      <c r="G10" s="57">
        <f>'BAR BB| Open rates'!G9*0.9*0.85</f>
        <v>12163.5</v>
      </c>
    </row>
    <row r="11" spans="1:7" x14ac:dyDescent="0.2">
      <c r="A11" s="163">
        <v>2</v>
      </c>
      <c r="B11" s="57">
        <f>'BAR BB| Open rates'!B10*0.9*0.85</f>
        <v>14458.5</v>
      </c>
      <c r="C11" s="57">
        <f>'BAR BB| Open rates'!C10*0.9*0.85</f>
        <v>13693.5</v>
      </c>
      <c r="D11" s="57">
        <f>'BAR BB| Open rates'!D10*0.9*0.85</f>
        <v>14458.5</v>
      </c>
      <c r="E11" s="57">
        <f>'BAR BB| Open rates'!E10*0.9*0.85</f>
        <v>13693.5</v>
      </c>
      <c r="F11" s="57">
        <f>'BAR BB| Open rates'!F10*0.9*0.85</f>
        <v>16524</v>
      </c>
      <c r="G11" s="57">
        <f>'BAR BB| Open rates'!G10*0.9*0.85</f>
        <v>14458.5</v>
      </c>
    </row>
    <row r="12" spans="1:7" x14ac:dyDescent="0.2">
      <c r="A12" s="163" t="s">
        <v>176</v>
      </c>
      <c r="B12" s="57"/>
      <c r="C12" s="57"/>
      <c r="D12" s="57"/>
      <c r="E12" s="57"/>
      <c r="F12" s="57"/>
      <c r="G12" s="57"/>
    </row>
    <row r="13" spans="1:7" x14ac:dyDescent="0.2">
      <c r="A13" s="163">
        <v>1</v>
      </c>
      <c r="B13" s="57">
        <f>'BAR BB| Open rates'!B12*0.9*0.85</f>
        <v>15912</v>
      </c>
      <c r="C13" s="57">
        <f>'BAR BB| Open rates'!C12*0.9*0.85</f>
        <v>15147</v>
      </c>
      <c r="D13" s="57">
        <f>'BAR BB| Open rates'!D12*0.9*0.85</f>
        <v>15912</v>
      </c>
      <c r="E13" s="57">
        <f>'BAR BB| Open rates'!E12*0.9*0.85</f>
        <v>15147</v>
      </c>
      <c r="F13" s="57">
        <f>'BAR BB| Open rates'!F12*0.9*0.85</f>
        <v>17977.5</v>
      </c>
      <c r="G13" s="57">
        <f>'BAR BB| Open rates'!G12*0.9*0.85</f>
        <v>15912</v>
      </c>
    </row>
    <row r="14" spans="1:7" x14ac:dyDescent="0.2">
      <c r="A14" s="163">
        <v>2</v>
      </c>
      <c r="B14" s="57">
        <f>'BAR BB| Open rates'!B13*0.9*0.85</f>
        <v>18207</v>
      </c>
      <c r="C14" s="57">
        <f>'BAR BB| Open rates'!C13*0.9*0.85</f>
        <v>17442</v>
      </c>
      <c r="D14" s="57">
        <f>'BAR BB| Open rates'!D13*0.9*0.85</f>
        <v>18207</v>
      </c>
      <c r="E14" s="57">
        <f>'BAR BB| Open rates'!E13*0.9*0.85</f>
        <v>17442</v>
      </c>
      <c r="F14" s="57">
        <f>'BAR BB| Open rates'!F13*0.9*0.85</f>
        <v>20272.5</v>
      </c>
      <c r="G14" s="57">
        <f>'BAR BB| Open rates'!G13*0.9*0.85</f>
        <v>18207</v>
      </c>
    </row>
    <row r="15" spans="1:7" x14ac:dyDescent="0.2">
      <c r="A15" s="89"/>
    </row>
    <row r="16" spans="1:7" ht="12.75" customHeight="1" x14ac:dyDescent="0.2">
      <c r="A16" s="369" t="s">
        <v>172</v>
      </c>
    </row>
    <row r="17" spans="1:1" x14ac:dyDescent="0.2">
      <c r="A17" s="369"/>
    </row>
    <row r="18" spans="1:1" x14ac:dyDescent="0.2">
      <c r="A18" s="89"/>
    </row>
    <row r="19" spans="1:1" s="154" customFormat="1" ht="41.25" customHeight="1" x14ac:dyDescent="0.2">
      <c r="A19" s="400" t="s">
        <v>422</v>
      </c>
    </row>
    <row r="20" spans="1:1" s="154" customFormat="1" ht="41.25" customHeight="1" x14ac:dyDescent="0.2">
      <c r="A20" s="400"/>
    </row>
    <row r="21" spans="1:1" s="154" customFormat="1" ht="41.25" customHeight="1" x14ac:dyDescent="0.2">
      <c r="A21" s="400"/>
    </row>
    <row r="22" spans="1:1" s="154" customFormat="1" ht="41.25" customHeight="1" x14ac:dyDescent="0.2">
      <c r="A22" s="400"/>
    </row>
    <row r="23" spans="1:1" ht="12.75" customHeight="1" x14ac:dyDescent="0.2">
      <c r="A23" s="31"/>
    </row>
    <row r="24" spans="1:1" x14ac:dyDescent="0.2">
      <c r="A24" s="177" t="s">
        <v>83</v>
      </c>
    </row>
    <row r="25" spans="1:1" ht="24" x14ac:dyDescent="0.2">
      <c r="A25" s="157" t="s">
        <v>412</v>
      </c>
    </row>
    <row r="26" spans="1:1" ht="24" x14ac:dyDescent="0.2">
      <c r="A26" s="157" t="s">
        <v>413</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442</v>
      </c>
    </row>
    <row r="35" spans="1:1" ht="24" x14ac:dyDescent="0.2">
      <c r="A35" s="175" t="s">
        <v>79</v>
      </c>
    </row>
    <row r="36" spans="1:1" ht="24" x14ac:dyDescent="0.2">
      <c r="A36" s="175" t="s">
        <v>187</v>
      </c>
    </row>
    <row r="37" spans="1:1" x14ac:dyDescent="0.2">
      <c r="A37" s="175" t="s">
        <v>105</v>
      </c>
    </row>
    <row r="38" spans="1:1" ht="72" customHeight="1" x14ac:dyDescent="0.2">
      <c r="A38" s="175" t="s">
        <v>203</v>
      </c>
    </row>
    <row r="39" spans="1:1" ht="15.75" customHeight="1" x14ac:dyDescent="0.2">
      <c r="A39" s="203" t="s">
        <v>101</v>
      </c>
    </row>
    <row r="40" spans="1:1" ht="15.75" customHeight="1" x14ac:dyDescent="0.2">
      <c r="A40" s="221"/>
    </row>
    <row r="41" spans="1:1" ht="15" customHeight="1" x14ac:dyDescent="0.2">
      <c r="A41" s="396" t="s">
        <v>420</v>
      </c>
    </row>
    <row r="42" spans="1:1" ht="15" customHeight="1" x14ac:dyDescent="0.2">
      <c r="A42" s="397"/>
    </row>
    <row r="43" spans="1:1" x14ac:dyDescent="0.2">
      <c r="A43" s="398"/>
    </row>
    <row r="44" spans="1:1" x14ac:dyDescent="0.2">
      <c r="A44" s="69"/>
    </row>
    <row r="45" spans="1:1" s="154" customFormat="1" ht="27.75" customHeight="1" x14ac:dyDescent="0.2">
      <c r="A45" s="206" t="s">
        <v>204</v>
      </c>
    </row>
    <row r="46" spans="1:1" x14ac:dyDescent="0.2">
      <c r="A46" s="204" t="s">
        <v>419</v>
      </c>
    </row>
    <row r="47" spans="1:1" x14ac:dyDescent="0.2">
      <c r="A47" s="6"/>
    </row>
    <row r="48" spans="1:1" x14ac:dyDescent="0.2">
      <c r="A48" s="171" t="s">
        <v>81</v>
      </c>
    </row>
    <row r="49" spans="1:1" ht="84" x14ac:dyDescent="0.2">
      <c r="A49" s="176" t="s">
        <v>462</v>
      </c>
    </row>
    <row r="50" spans="1:1" x14ac:dyDescent="0.2">
      <c r="A50" s="176"/>
    </row>
    <row r="51" spans="1:1" x14ac:dyDescent="0.2">
      <c r="A51" s="168"/>
    </row>
    <row r="52" spans="1:1" ht="26.25" x14ac:dyDescent="0.2">
      <c r="A52" s="174" t="s">
        <v>301</v>
      </c>
    </row>
    <row r="53" spans="1:1" s="154" customFormat="1" x14ac:dyDescent="0.2">
      <c r="A53" s="170"/>
    </row>
    <row r="54" spans="1:1" s="154" customFormat="1" x14ac:dyDescent="0.2">
      <c r="A54" s="207" t="s">
        <v>414</v>
      </c>
    </row>
    <row r="55" spans="1:1" s="154" customFormat="1" ht="12.75" customHeight="1" x14ac:dyDescent="0.2">
      <c r="A55" s="205" t="s">
        <v>205</v>
      </c>
    </row>
    <row r="56" spans="1:1" s="154" customFormat="1" x14ac:dyDescent="0.2">
      <c r="A56" s="205"/>
    </row>
    <row r="57" spans="1:1" s="154" customFormat="1" x14ac:dyDescent="0.2">
      <c r="A57" s="207" t="s">
        <v>415</v>
      </c>
    </row>
    <row r="58" spans="1:1" s="154" customFormat="1" ht="13.5" customHeight="1" x14ac:dyDescent="0.2">
      <c r="A58" s="205" t="s">
        <v>205</v>
      </c>
    </row>
    <row r="59" spans="1:1" s="154" customFormat="1" x14ac:dyDescent="0.2">
      <c r="A59" s="176"/>
    </row>
    <row r="60" spans="1:1" s="154" customFormat="1" x14ac:dyDescent="0.2">
      <c r="A60" s="207" t="s">
        <v>416</v>
      </c>
    </row>
    <row r="61" spans="1:1" s="154" customFormat="1" ht="12.75" customHeight="1" x14ac:dyDescent="0.2">
      <c r="A61" s="205" t="s">
        <v>205</v>
      </c>
    </row>
    <row r="62" spans="1:1" s="154" customFormat="1" x14ac:dyDescent="0.2">
      <c r="A62" s="176"/>
    </row>
    <row r="63" spans="1:1" s="154" customFormat="1" x14ac:dyDescent="0.2">
      <c r="A63" s="207" t="s">
        <v>417</v>
      </c>
    </row>
    <row r="64" spans="1:1" s="154" customFormat="1" x14ac:dyDescent="0.2">
      <c r="A64" s="205" t="s">
        <v>418</v>
      </c>
    </row>
    <row r="65" spans="1:1" s="154" customFormat="1" ht="23.25" customHeight="1" x14ac:dyDescent="0.2">
      <c r="A65" s="215"/>
    </row>
    <row r="66" spans="1:1" s="154" customFormat="1" ht="24" x14ac:dyDescent="0.2">
      <c r="A66" s="207" t="s">
        <v>424</v>
      </c>
    </row>
    <row r="67" spans="1:1" s="154" customFormat="1" x14ac:dyDescent="0.2">
      <c r="A67" s="208"/>
    </row>
    <row r="68" spans="1:1" s="154" customFormat="1" x14ac:dyDescent="0.2">
      <c r="A68" s="207" t="s">
        <v>427</v>
      </c>
    </row>
    <row r="69" spans="1:1" s="154" customFormat="1" x14ac:dyDescent="0.2">
      <c r="A69" s="208" t="s">
        <v>425</v>
      </c>
    </row>
    <row r="70" spans="1:1" s="154" customFormat="1" x14ac:dyDescent="0.2">
      <c r="A70" s="205"/>
    </row>
    <row r="71" spans="1:1" ht="36" x14ac:dyDescent="0.2">
      <c r="A71" s="207" t="s">
        <v>428</v>
      </c>
    </row>
    <row r="72" spans="1:1" s="154" customFormat="1" x14ac:dyDescent="0.2">
      <c r="A72" s="208" t="s">
        <v>426</v>
      </c>
    </row>
    <row r="73" spans="1:1" s="154" customFormat="1" x14ac:dyDescent="0.2">
      <c r="A73" s="137"/>
    </row>
    <row r="74" spans="1:1" s="154" customFormat="1" ht="24" x14ac:dyDescent="0.2">
      <c r="A74" s="207" t="s">
        <v>429</v>
      </c>
    </row>
    <row r="75" spans="1:1" s="154" customFormat="1" ht="21" customHeight="1" x14ac:dyDescent="0.2">
      <c r="A75" s="208" t="s">
        <v>433</v>
      </c>
    </row>
    <row r="76" spans="1:1" s="154" customFormat="1" x14ac:dyDescent="0.2">
      <c r="A76" s="205"/>
    </row>
    <row r="77" spans="1:1" s="154" customFormat="1" x14ac:dyDescent="0.2">
      <c r="A77" s="207" t="s">
        <v>423</v>
      </c>
    </row>
    <row r="78" spans="1:1" s="154" customFormat="1" x14ac:dyDescent="0.2">
      <c r="A78" s="208" t="s">
        <v>288</v>
      </c>
    </row>
    <row r="79" spans="1:1" s="154" customFormat="1" x14ac:dyDescent="0.2">
      <c r="A79" s="205"/>
    </row>
    <row r="80" spans="1:1" s="154" customFormat="1" x14ac:dyDescent="0.2">
      <c r="A80" s="176"/>
    </row>
    <row r="81" spans="1:1" s="154" customFormat="1" x14ac:dyDescent="0.2">
      <c r="A81" s="207"/>
    </row>
    <row r="82" spans="1:1" s="154" customFormat="1" x14ac:dyDescent="0.2">
      <c r="A82" s="205"/>
    </row>
    <row r="83" spans="1:1" s="154" customFormat="1" x14ac:dyDescent="0.2">
      <c r="A83" s="176"/>
    </row>
    <row r="84" spans="1:1" s="154" customFormat="1" x14ac:dyDescent="0.2">
      <c r="A84" s="207"/>
    </row>
    <row r="85" spans="1:1" s="154" customFormat="1" x14ac:dyDescent="0.2">
      <c r="A85" s="205"/>
    </row>
    <row r="86" spans="1:1" x14ac:dyDescent="0.2">
      <c r="A86" s="170"/>
    </row>
    <row r="87" spans="1:1" x14ac:dyDescent="0.2">
      <c r="A87" s="207"/>
    </row>
    <row r="88" spans="1:1" x14ac:dyDescent="0.2">
      <c r="A88" s="205"/>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19:A22"/>
    <mergeCell ref="A41:A43"/>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I105"/>
  <sheetViews>
    <sheetView showGridLines="0" zoomScaleNormal="100" workbookViewId="0">
      <pane xSplit="1" ySplit="1" topLeftCell="B41" activePane="bottomRight" state="frozen"/>
      <selection activeCell="B1" sqref="B1:D1048576"/>
      <selection pane="topRight" activeCell="B1" sqref="B1:D1048576"/>
      <selection pane="bottomLeft" activeCell="B1" sqref="B1:D1048576"/>
      <selection pane="bottomRight" activeCell="A44" sqref="A44"/>
    </sheetView>
  </sheetViews>
  <sheetFormatPr defaultColWidth="9.140625" defaultRowHeight="12.75" x14ac:dyDescent="0.2"/>
  <cols>
    <col min="1" max="1" width="49.7109375" style="32" customWidth="1"/>
    <col min="2" max="35" width="9.85546875" style="32" customWidth="1"/>
    <col min="36" max="16384" width="9.140625" style="32"/>
  </cols>
  <sheetData>
    <row r="1" spans="1:35" x14ac:dyDescent="0.2">
      <c r="A1" s="63" t="s">
        <v>61</v>
      </c>
    </row>
    <row r="2" spans="1:35" x14ac:dyDescent="0.2">
      <c r="A2" s="222" t="s">
        <v>305</v>
      </c>
    </row>
    <row r="3" spans="1:35" x14ac:dyDescent="0.2">
      <c r="A3" s="222"/>
    </row>
    <row r="4" spans="1:35" s="33" customFormat="1" ht="26.25" customHeight="1" x14ac:dyDescent="0.2">
      <c r="A4" s="64" t="s">
        <v>62</v>
      </c>
      <c r="B4" s="134">
        <f>'BAR BB| Open rates'!H3</f>
        <v>46174</v>
      </c>
      <c r="C4" s="115">
        <f>'BAR BB| Open rates'!I3</f>
        <v>46178</v>
      </c>
      <c r="D4" s="115">
        <f>'BAR BB| Open rates'!J3</f>
        <v>46188</v>
      </c>
      <c r="E4" s="115">
        <f>'BAR BB| Open rates'!K3</f>
        <v>46194</v>
      </c>
      <c r="F4" s="115">
        <f>'BAR BB| Open rates'!L3</f>
        <v>46199</v>
      </c>
      <c r="G4" s="115">
        <f>'BAR BB| Open rates'!M3</f>
        <v>46201</v>
      </c>
      <c r="H4" s="115">
        <f>'BAR BB| Open rates'!N3</f>
        <v>46204</v>
      </c>
      <c r="I4" s="115">
        <f>'BAR BB| Open rates'!O3</f>
        <v>46206</v>
      </c>
      <c r="J4" s="115">
        <f>'BAR BB| Open rates'!P3</f>
        <v>46208</v>
      </c>
      <c r="K4" s="115">
        <f>'BAR BB| Open rates'!Q3</f>
        <v>46213</v>
      </c>
      <c r="L4" s="115">
        <f>'BAR BB| Open rates'!R3</f>
        <v>46215</v>
      </c>
      <c r="M4" s="115">
        <f>'BAR BB| Open rates'!S3</f>
        <v>46220</v>
      </c>
      <c r="N4" s="115">
        <f>'BAR BB| Open rates'!T3</f>
        <v>46222</v>
      </c>
      <c r="O4" s="115">
        <f>'BAR BB| Open rates'!U3</f>
        <v>46227</v>
      </c>
      <c r="P4" s="115">
        <f>'BAR BB| Open rates'!V3</f>
        <v>46229</v>
      </c>
      <c r="Q4" s="115">
        <f>'BAR BB| Open rates'!W3</f>
        <v>46234</v>
      </c>
      <c r="R4" s="115">
        <f>'BAR BB| Open rates'!X3</f>
        <v>46236</v>
      </c>
      <c r="S4" s="115">
        <f>'BAR BB| Open rates'!Y3</f>
        <v>46241</v>
      </c>
      <c r="T4" s="115">
        <f>'BAR BB| Open rates'!Z3</f>
        <v>46243</v>
      </c>
      <c r="U4" s="115">
        <f>'BAR BB| Open rates'!AA3</f>
        <v>46248</v>
      </c>
      <c r="V4" s="115">
        <f>'BAR BB| Open rates'!AB3</f>
        <v>46250</v>
      </c>
      <c r="W4" s="115">
        <f>'BAR BB| Open rates'!AC3</f>
        <v>46255</v>
      </c>
      <c r="X4" s="115">
        <f>'BAR BB| Open rates'!AD3</f>
        <v>46257</v>
      </c>
      <c r="Y4" s="115">
        <f>'BAR BB| Open rates'!AE3</f>
        <v>46262</v>
      </c>
      <c r="Z4" s="115">
        <f>'BAR BB| Open rates'!AF3</f>
        <v>46264</v>
      </c>
      <c r="AA4" s="115">
        <f>'BAR BB| Open rates'!AG3</f>
        <v>46266</v>
      </c>
      <c r="AB4" s="115">
        <f>'BAR BB| Open rates'!AH3</f>
        <v>46269</v>
      </c>
      <c r="AC4" s="115">
        <f>'BAR BB| Open rates'!AI3</f>
        <v>46271</v>
      </c>
      <c r="AD4" s="115">
        <f>'BAR BB| Open rates'!AJ3</f>
        <v>46276</v>
      </c>
      <c r="AE4" s="115">
        <f>'BAR BB| Open rates'!AK3</f>
        <v>46278</v>
      </c>
      <c r="AF4" s="115">
        <f>'BAR BB| Open rates'!AL3</f>
        <v>46283</v>
      </c>
      <c r="AG4" s="115">
        <f>'BAR BB| Open rates'!AM3</f>
        <v>46285</v>
      </c>
      <c r="AH4" s="115">
        <f>'BAR BB| Open rates'!AN3</f>
        <v>46290</v>
      </c>
      <c r="AI4" s="115">
        <f>'BAR BB| Open rates'!AO3</f>
        <v>46292</v>
      </c>
    </row>
    <row r="5" spans="1:35" s="33" customFormat="1" ht="26.25" customHeight="1" x14ac:dyDescent="0.2">
      <c r="A5" s="107"/>
      <c r="B5" s="134">
        <f>'BAR BB| Open rates'!H4</f>
        <v>46177</v>
      </c>
      <c r="C5" s="115">
        <f>'BAR BB| Open rates'!I4</f>
        <v>46187</v>
      </c>
      <c r="D5" s="115">
        <f>'BAR BB| Open rates'!J4</f>
        <v>46193</v>
      </c>
      <c r="E5" s="115">
        <f>'BAR BB| Open rates'!K4</f>
        <v>46198</v>
      </c>
      <c r="F5" s="115">
        <f>'BAR BB| Open rates'!L4</f>
        <v>46200</v>
      </c>
      <c r="G5" s="115">
        <f>'BAR BB| Open rates'!M4</f>
        <v>46203</v>
      </c>
      <c r="H5" s="115">
        <f>'BAR BB| Open rates'!N4</f>
        <v>46205</v>
      </c>
      <c r="I5" s="115">
        <f>'BAR BB| Open rates'!O4</f>
        <v>46207</v>
      </c>
      <c r="J5" s="115">
        <f>'BAR BB| Open rates'!P4</f>
        <v>46212</v>
      </c>
      <c r="K5" s="115">
        <f>'BAR BB| Open rates'!Q4</f>
        <v>46214</v>
      </c>
      <c r="L5" s="115">
        <f>'BAR BB| Open rates'!R4</f>
        <v>46219</v>
      </c>
      <c r="M5" s="115">
        <f>'BAR BB| Open rates'!S4</f>
        <v>46221</v>
      </c>
      <c r="N5" s="115">
        <f>'BAR BB| Open rates'!T4</f>
        <v>46226</v>
      </c>
      <c r="O5" s="115">
        <f>'BAR BB| Open rates'!U4</f>
        <v>46228</v>
      </c>
      <c r="P5" s="115">
        <f>'BAR BB| Open rates'!V4</f>
        <v>46233</v>
      </c>
      <c r="Q5" s="115">
        <f>'BAR BB| Open rates'!W4</f>
        <v>46235</v>
      </c>
      <c r="R5" s="115">
        <f>'BAR BB| Open rates'!X4</f>
        <v>46240</v>
      </c>
      <c r="S5" s="115">
        <f>'BAR BB| Open rates'!Y4</f>
        <v>46242</v>
      </c>
      <c r="T5" s="115">
        <f>'BAR BB| Open rates'!Z4</f>
        <v>46247</v>
      </c>
      <c r="U5" s="115">
        <f>'BAR BB| Open rates'!AA4</f>
        <v>46249</v>
      </c>
      <c r="V5" s="115">
        <f>'BAR BB| Open rates'!AB4</f>
        <v>46254</v>
      </c>
      <c r="W5" s="115">
        <f>'BAR BB| Open rates'!AC4</f>
        <v>46256</v>
      </c>
      <c r="X5" s="115">
        <f>'BAR BB| Open rates'!AD4</f>
        <v>46261</v>
      </c>
      <c r="Y5" s="115">
        <f>'BAR BB| Open rates'!AE4</f>
        <v>46263</v>
      </c>
      <c r="Z5" s="115">
        <f>'BAR BB| Open rates'!AF4</f>
        <v>46265</v>
      </c>
      <c r="AA5" s="115">
        <f>'BAR BB| Open rates'!AG4</f>
        <v>46268</v>
      </c>
      <c r="AB5" s="115">
        <f>'BAR BB| Open rates'!AH4</f>
        <v>46270</v>
      </c>
      <c r="AC5" s="115">
        <f>'BAR BB| Open rates'!AI4</f>
        <v>46275</v>
      </c>
      <c r="AD5" s="115">
        <f>'BAR BB| Open rates'!AJ4</f>
        <v>46277</v>
      </c>
      <c r="AE5" s="115">
        <f>'BAR BB| Open rates'!AK4</f>
        <v>46282</v>
      </c>
      <c r="AF5" s="115">
        <f>'BAR BB| Open rates'!AL4</f>
        <v>46284</v>
      </c>
      <c r="AG5" s="115">
        <f>'BAR BB| Open rates'!AM4</f>
        <v>46289</v>
      </c>
      <c r="AH5" s="115">
        <f>'BAR BB| Open rates'!AN4</f>
        <v>46291</v>
      </c>
      <c r="AI5" s="115">
        <f>'BAR BB| Open rates'!AO4</f>
        <v>46295</v>
      </c>
    </row>
    <row r="6" spans="1:35" s="36" customFormat="1" ht="12" customHeight="1" x14ac:dyDescent="0.2">
      <c r="A6" s="163" t="s">
        <v>63</v>
      </c>
    </row>
    <row r="7" spans="1:35" s="36" customFormat="1" ht="12" customHeight="1" x14ac:dyDescent="0.2">
      <c r="A7" s="163">
        <v>1</v>
      </c>
      <c r="B7" s="57">
        <f>'BAR BB| Open rates'!H6*0.9</f>
        <v>12510</v>
      </c>
      <c r="C7" s="57">
        <f>'BAR BB| Open rates'!I6*0.9</f>
        <v>18720</v>
      </c>
      <c r="D7" s="57">
        <f>'BAR BB| Open rates'!J6*0.9</f>
        <v>35910</v>
      </c>
      <c r="E7" s="57">
        <f>'BAR BB| Open rates'!K6*0.9</f>
        <v>14940</v>
      </c>
      <c r="F7" s="57">
        <f>'BAR BB| Open rates'!L6*0.9</f>
        <v>16920</v>
      </c>
      <c r="G7" s="57">
        <f>'BAR BB| Open rates'!M6*0.9</f>
        <v>14940</v>
      </c>
      <c r="H7" s="57">
        <f>'BAR BB| Open rates'!N6*0.9</f>
        <v>18720</v>
      </c>
      <c r="I7" s="57">
        <f>'BAR BB| Open rates'!O6*0.9</f>
        <v>20520</v>
      </c>
      <c r="J7" s="57">
        <f>'BAR BB| Open rates'!P6*0.9</f>
        <v>18720</v>
      </c>
      <c r="K7" s="57">
        <f>'BAR BB| Open rates'!Q6*0.9</f>
        <v>20520</v>
      </c>
      <c r="L7" s="57">
        <f>'BAR BB| Open rates'!R6*0.9</f>
        <v>18720</v>
      </c>
      <c r="M7" s="57">
        <f>'BAR BB| Open rates'!S6*0.9</f>
        <v>20520</v>
      </c>
      <c r="N7" s="57">
        <f>'BAR BB| Open rates'!T6*0.9</f>
        <v>18720</v>
      </c>
      <c r="O7" s="57">
        <f>'BAR BB| Open rates'!U6*0.9</f>
        <v>20520</v>
      </c>
      <c r="P7" s="57">
        <f>'BAR BB| Open rates'!V6*0.9</f>
        <v>18720</v>
      </c>
      <c r="Q7" s="57">
        <f>'BAR BB| Open rates'!W6*0.9</f>
        <v>20520</v>
      </c>
      <c r="R7" s="57">
        <f>'BAR BB| Open rates'!X6*0.9</f>
        <v>18720</v>
      </c>
      <c r="S7" s="57">
        <f>'BAR BB| Open rates'!Y6*0.9</f>
        <v>20520</v>
      </c>
      <c r="T7" s="57">
        <f>'BAR BB| Open rates'!Z6*0.9</f>
        <v>18720</v>
      </c>
      <c r="U7" s="57">
        <f>'BAR BB| Open rates'!AA6*0.9</f>
        <v>20520</v>
      </c>
      <c r="V7" s="57">
        <f>'BAR BB| Open rates'!AB6*0.9</f>
        <v>18720</v>
      </c>
      <c r="W7" s="57">
        <f>'BAR BB| Open rates'!AC6*0.9</f>
        <v>20520</v>
      </c>
      <c r="X7" s="57">
        <f>'BAR BB| Open rates'!AD6*0.9</f>
        <v>14940</v>
      </c>
      <c r="Y7" s="57">
        <f>'BAR BB| Open rates'!AE6*0.9</f>
        <v>16920</v>
      </c>
      <c r="Z7" s="57">
        <f>'BAR BB| Open rates'!AF6*0.9</f>
        <v>14940</v>
      </c>
      <c r="AA7" s="57">
        <f>'BAR BB| Open rates'!AG6*0.9</f>
        <v>16920</v>
      </c>
      <c r="AB7" s="57">
        <f>'BAR BB| Open rates'!AH6*0.9</f>
        <v>16920</v>
      </c>
      <c r="AC7" s="57">
        <f>'BAR BB| Open rates'!AI6*0.9</f>
        <v>14940</v>
      </c>
      <c r="AD7" s="57">
        <f>'BAR BB| Open rates'!AJ6*0.9</f>
        <v>16920</v>
      </c>
      <c r="AE7" s="57">
        <f>'BAR BB| Open rates'!AK6*0.9</f>
        <v>14940</v>
      </c>
      <c r="AF7" s="57">
        <f>'BAR BB| Open rates'!AL6*0.9</f>
        <v>16920</v>
      </c>
      <c r="AG7" s="57">
        <f>'BAR BB| Open rates'!AM6*0.9</f>
        <v>14940</v>
      </c>
      <c r="AH7" s="57">
        <f>'BAR BB| Open rates'!AN6*0.9</f>
        <v>16920</v>
      </c>
      <c r="AI7" s="57">
        <f>'BAR BB| Open rates'!AO6*0.9</f>
        <v>14940</v>
      </c>
    </row>
    <row r="8" spans="1:35" s="36" customFormat="1" ht="12" customHeight="1" x14ac:dyDescent="0.2">
      <c r="A8" s="163">
        <v>2</v>
      </c>
      <c r="B8" s="57">
        <f>'BAR BB| Open rates'!H7*0.9</f>
        <v>15210</v>
      </c>
      <c r="C8" s="57">
        <f>'BAR BB| Open rates'!I7*0.9</f>
        <v>21420</v>
      </c>
      <c r="D8" s="57">
        <f>'BAR BB| Open rates'!J7*0.9</f>
        <v>38610</v>
      </c>
      <c r="E8" s="57">
        <f>'BAR BB| Open rates'!K7*0.9</f>
        <v>17640</v>
      </c>
      <c r="F8" s="57">
        <f>'BAR BB| Open rates'!L7*0.9</f>
        <v>19620</v>
      </c>
      <c r="G8" s="57">
        <f>'BAR BB| Open rates'!M7*0.9</f>
        <v>17640</v>
      </c>
      <c r="H8" s="57">
        <f>'BAR BB| Open rates'!N7*0.9</f>
        <v>21420</v>
      </c>
      <c r="I8" s="57">
        <f>'BAR BB| Open rates'!O7*0.9</f>
        <v>23220</v>
      </c>
      <c r="J8" s="57">
        <f>'BAR BB| Open rates'!P7*0.9</f>
        <v>21420</v>
      </c>
      <c r="K8" s="57">
        <f>'BAR BB| Open rates'!Q7*0.9</f>
        <v>23220</v>
      </c>
      <c r="L8" s="57">
        <f>'BAR BB| Open rates'!R7*0.9</f>
        <v>21420</v>
      </c>
      <c r="M8" s="57">
        <f>'BAR BB| Open rates'!S7*0.9</f>
        <v>23220</v>
      </c>
      <c r="N8" s="57">
        <f>'BAR BB| Open rates'!T7*0.9</f>
        <v>21420</v>
      </c>
      <c r="O8" s="57">
        <f>'BAR BB| Open rates'!U7*0.9</f>
        <v>23220</v>
      </c>
      <c r="P8" s="57">
        <f>'BAR BB| Open rates'!V7*0.9</f>
        <v>21420</v>
      </c>
      <c r="Q8" s="57">
        <f>'BAR BB| Open rates'!W7*0.9</f>
        <v>23220</v>
      </c>
      <c r="R8" s="57">
        <f>'BAR BB| Open rates'!X7*0.9</f>
        <v>21420</v>
      </c>
      <c r="S8" s="57">
        <f>'BAR BB| Open rates'!Y7*0.9</f>
        <v>23220</v>
      </c>
      <c r="T8" s="57">
        <f>'BAR BB| Open rates'!Z7*0.9</f>
        <v>21420</v>
      </c>
      <c r="U8" s="57">
        <f>'BAR BB| Open rates'!AA7*0.9</f>
        <v>23220</v>
      </c>
      <c r="V8" s="57">
        <f>'BAR BB| Open rates'!AB7*0.9</f>
        <v>21420</v>
      </c>
      <c r="W8" s="57">
        <f>'BAR BB| Open rates'!AC7*0.9</f>
        <v>23220</v>
      </c>
      <c r="X8" s="57">
        <f>'BAR BB| Open rates'!AD7*0.9</f>
        <v>17640</v>
      </c>
      <c r="Y8" s="57">
        <f>'BAR BB| Open rates'!AE7*0.9</f>
        <v>19620</v>
      </c>
      <c r="Z8" s="57">
        <f>'BAR BB| Open rates'!AF7*0.9</f>
        <v>17640</v>
      </c>
      <c r="AA8" s="57">
        <f>'BAR BB| Open rates'!AG7*0.9</f>
        <v>19620</v>
      </c>
      <c r="AB8" s="57">
        <f>'BAR BB| Open rates'!AH7*0.9</f>
        <v>19620</v>
      </c>
      <c r="AC8" s="57">
        <f>'BAR BB| Open rates'!AI7*0.9</f>
        <v>17640</v>
      </c>
      <c r="AD8" s="57">
        <f>'BAR BB| Open rates'!AJ7*0.9</f>
        <v>19620</v>
      </c>
      <c r="AE8" s="57">
        <f>'BAR BB| Open rates'!AK7*0.9</f>
        <v>17640</v>
      </c>
      <c r="AF8" s="57">
        <f>'BAR BB| Open rates'!AL7*0.9</f>
        <v>19620</v>
      </c>
      <c r="AG8" s="57">
        <f>'BAR BB| Open rates'!AM7*0.9</f>
        <v>17640</v>
      </c>
      <c r="AH8" s="57">
        <f>'BAR BB| Open rates'!AN7*0.9</f>
        <v>19620</v>
      </c>
      <c r="AI8" s="57">
        <f>'BAR BB| Open rates'!AO7*0.9</f>
        <v>17640</v>
      </c>
    </row>
    <row r="9" spans="1:35"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36" customFormat="1" ht="12" customHeight="1" x14ac:dyDescent="0.2">
      <c r="A10" s="163">
        <v>1</v>
      </c>
      <c r="B10" s="57">
        <f>'BAR BB| Open rates'!H9*0.9</f>
        <v>15210</v>
      </c>
      <c r="C10" s="57">
        <f>'BAR BB| Open rates'!I9*0.9</f>
        <v>21420</v>
      </c>
      <c r="D10" s="57">
        <f>'BAR BB| Open rates'!J9*0.9</f>
        <v>38610</v>
      </c>
      <c r="E10" s="57">
        <f>'BAR BB| Open rates'!K9*0.9</f>
        <v>17640</v>
      </c>
      <c r="F10" s="57">
        <f>'BAR BB| Open rates'!L9*0.9</f>
        <v>19620</v>
      </c>
      <c r="G10" s="57">
        <f>'BAR BB| Open rates'!M9*0.9</f>
        <v>17640</v>
      </c>
      <c r="H10" s="57">
        <f>'BAR BB| Open rates'!N9*0.9</f>
        <v>21420</v>
      </c>
      <c r="I10" s="57">
        <f>'BAR BB| Open rates'!O9*0.9</f>
        <v>23220</v>
      </c>
      <c r="J10" s="57">
        <f>'BAR BB| Open rates'!P9*0.9</f>
        <v>21420</v>
      </c>
      <c r="K10" s="57">
        <f>'BAR BB| Open rates'!Q9*0.9</f>
        <v>23220</v>
      </c>
      <c r="L10" s="57">
        <f>'BAR BB| Open rates'!R9*0.9</f>
        <v>21420</v>
      </c>
      <c r="M10" s="57">
        <f>'BAR BB| Open rates'!S9*0.9</f>
        <v>23220</v>
      </c>
      <c r="N10" s="57">
        <f>'BAR BB| Open rates'!T9*0.9</f>
        <v>21420</v>
      </c>
      <c r="O10" s="57">
        <f>'BAR BB| Open rates'!U9*0.9</f>
        <v>23220</v>
      </c>
      <c r="P10" s="57">
        <f>'BAR BB| Open rates'!V9*0.9</f>
        <v>21420</v>
      </c>
      <c r="Q10" s="57">
        <f>'BAR BB| Open rates'!W9*0.9</f>
        <v>23220</v>
      </c>
      <c r="R10" s="57">
        <f>'BAR BB| Open rates'!X9*0.9</f>
        <v>21420</v>
      </c>
      <c r="S10" s="57">
        <f>'BAR BB| Open rates'!Y9*0.9</f>
        <v>23220</v>
      </c>
      <c r="T10" s="57">
        <f>'BAR BB| Open rates'!Z9*0.9</f>
        <v>21420</v>
      </c>
      <c r="U10" s="57">
        <f>'BAR BB| Open rates'!AA9*0.9</f>
        <v>23220</v>
      </c>
      <c r="V10" s="57">
        <f>'BAR BB| Open rates'!AB9*0.9</f>
        <v>21420</v>
      </c>
      <c r="W10" s="57">
        <f>'BAR BB| Open rates'!AC9*0.9</f>
        <v>23220</v>
      </c>
      <c r="X10" s="57">
        <f>'BAR BB| Open rates'!AD9*0.9</f>
        <v>17640</v>
      </c>
      <c r="Y10" s="57">
        <f>'BAR BB| Open rates'!AE9*0.9</f>
        <v>19620</v>
      </c>
      <c r="Z10" s="57">
        <f>'BAR BB| Open rates'!AF9*0.9</f>
        <v>17640</v>
      </c>
      <c r="AA10" s="57">
        <f>'BAR BB| Open rates'!AG9*0.9</f>
        <v>19620</v>
      </c>
      <c r="AB10" s="57">
        <f>'BAR BB| Open rates'!AH9*0.9</f>
        <v>19620</v>
      </c>
      <c r="AC10" s="57">
        <f>'BAR BB| Open rates'!AI9*0.9</f>
        <v>17640</v>
      </c>
      <c r="AD10" s="57">
        <f>'BAR BB| Open rates'!AJ9*0.9</f>
        <v>19620</v>
      </c>
      <c r="AE10" s="57">
        <f>'BAR BB| Open rates'!AK9*0.9</f>
        <v>17640</v>
      </c>
      <c r="AF10" s="57">
        <f>'BAR BB| Open rates'!AL9*0.9</f>
        <v>19620</v>
      </c>
      <c r="AG10" s="57">
        <f>'BAR BB| Open rates'!AM9*0.9</f>
        <v>17640</v>
      </c>
      <c r="AH10" s="57">
        <f>'BAR BB| Open rates'!AN9*0.9</f>
        <v>19620</v>
      </c>
      <c r="AI10" s="57">
        <f>'BAR BB| Open rates'!AO9*0.9</f>
        <v>17640</v>
      </c>
    </row>
    <row r="11" spans="1:35" s="36" customFormat="1" ht="12" customHeight="1" x14ac:dyDescent="0.2">
      <c r="A11" s="163">
        <v>2</v>
      </c>
      <c r="B11" s="57">
        <f>'BAR BB| Open rates'!H10*0.9</f>
        <v>17910</v>
      </c>
      <c r="C11" s="57">
        <f>'BAR BB| Open rates'!I10*0.9</f>
        <v>24120</v>
      </c>
      <c r="D11" s="57">
        <f>'BAR BB| Open rates'!J10*0.9</f>
        <v>41310</v>
      </c>
      <c r="E11" s="57">
        <f>'BAR BB| Open rates'!K10*0.9</f>
        <v>20340</v>
      </c>
      <c r="F11" s="57">
        <f>'BAR BB| Open rates'!L10*0.9</f>
        <v>22320</v>
      </c>
      <c r="G11" s="57">
        <f>'BAR BB| Open rates'!M10*0.9</f>
        <v>20340</v>
      </c>
      <c r="H11" s="57">
        <f>'BAR BB| Open rates'!N10*0.9</f>
        <v>24120</v>
      </c>
      <c r="I11" s="57">
        <f>'BAR BB| Open rates'!O10*0.9</f>
        <v>25920</v>
      </c>
      <c r="J11" s="57">
        <f>'BAR BB| Open rates'!P10*0.9</f>
        <v>24120</v>
      </c>
      <c r="K11" s="57">
        <f>'BAR BB| Open rates'!Q10*0.9</f>
        <v>25920</v>
      </c>
      <c r="L11" s="57">
        <f>'BAR BB| Open rates'!R10*0.9</f>
        <v>24120</v>
      </c>
      <c r="M11" s="57">
        <f>'BAR BB| Open rates'!S10*0.9</f>
        <v>25920</v>
      </c>
      <c r="N11" s="57">
        <f>'BAR BB| Open rates'!T10*0.9</f>
        <v>24120</v>
      </c>
      <c r="O11" s="57">
        <f>'BAR BB| Open rates'!U10*0.9</f>
        <v>25920</v>
      </c>
      <c r="P11" s="57">
        <f>'BAR BB| Open rates'!V10*0.9</f>
        <v>24120</v>
      </c>
      <c r="Q11" s="57">
        <f>'BAR BB| Open rates'!W10*0.9</f>
        <v>25920</v>
      </c>
      <c r="R11" s="57">
        <f>'BAR BB| Open rates'!X10*0.9</f>
        <v>24120</v>
      </c>
      <c r="S11" s="57">
        <f>'BAR BB| Open rates'!Y10*0.9</f>
        <v>25920</v>
      </c>
      <c r="T11" s="57">
        <f>'BAR BB| Open rates'!Z10*0.9</f>
        <v>24120</v>
      </c>
      <c r="U11" s="57">
        <f>'BAR BB| Open rates'!AA10*0.9</f>
        <v>25920</v>
      </c>
      <c r="V11" s="57">
        <f>'BAR BB| Open rates'!AB10*0.9</f>
        <v>24120</v>
      </c>
      <c r="W11" s="57">
        <f>'BAR BB| Open rates'!AC10*0.9</f>
        <v>25920</v>
      </c>
      <c r="X11" s="57">
        <f>'BAR BB| Open rates'!AD10*0.9</f>
        <v>20340</v>
      </c>
      <c r="Y11" s="57">
        <f>'BAR BB| Open rates'!AE10*0.9</f>
        <v>22320</v>
      </c>
      <c r="Z11" s="57">
        <f>'BAR BB| Open rates'!AF10*0.9</f>
        <v>20340</v>
      </c>
      <c r="AA11" s="57">
        <f>'BAR BB| Open rates'!AG10*0.9</f>
        <v>22320</v>
      </c>
      <c r="AB11" s="57">
        <f>'BAR BB| Open rates'!AH10*0.9</f>
        <v>22320</v>
      </c>
      <c r="AC11" s="57">
        <f>'BAR BB| Open rates'!AI10*0.9</f>
        <v>20340</v>
      </c>
      <c r="AD11" s="57">
        <f>'BAR BB| Open rates'!AJ10*0.9</f>
        <v>22320</v>
      </c>
      <c r="AE11" s="57">
        <f>'BAR BB| Open rates'!AK10*0.9</f>
        <v>20340</v>
      </c>
      <c r="AF11" s="57">
        <f>'BAR BB| Open rates'!AL10*0.9</f>
        <v>22320</v>
      </c>
      <c r="AG11" s="57">
        <f>'BAR BB| Open rates'!AM10*0.9</f>
        <v>20340</v>
      </c>
      <c r="AH11" s="57">
        <f>'BAR BB| Open rates'!AN10*0.9</f>
        <v>22320</v>
      </c>
      <c r="AI11" s="57">
        <f>'BAR BB| Open rates'!AO10*0.9</f>
        <v>20340</v>
      </c>
    </row>
    <row r="12" spans="1:35"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s="36" customFormat="1" ht="12" customHeight="1" x14ac:dyDescent="0.2">
      <c r="A13" s="163">
        <v>1</v>
      </c>
      <c r="B13" s="57">
        <f>'BAR BB| Open rates'!H12*0.9</f>
        <v>18720</v>
      </c>
      <c r="C13" s="57">
        <f>'BAR BB| Open rates'!I12*0.9</f>
        <v>24930</v>
      </c>
      <c r="D13" s="57">
        <f>'BAR BB| Open rates'!J12*0.9</f>
        <v>42120</v>
      </c>
      <c r="E13" s="57">
        <f>'BAR BB| Open rates'!K12*0.9</f>
        <v>21150</v>
      </c>
      <c r="F13" s="57">
        <f>'BAR BB| Open rates'!L12*0.9</f>
        <v>23130</v>
      </c>
      <c r="G13" s="57">
        <f>'BAR BB| Open rates'!M12*0.9</f>
        <v>21150</v>
      </c>
      <c r="H13" s="57">
        <f>'BAR BB| Open rates'!N12*0.9</f>
        <v>24930</v>
      </c>
      <c r="I13" s="57">
        <f>'BAR BB| Open rates'!O12*0.9</f>
        <v>26730</v>
      </c>
      <c r="J13" s="57">
        <f>'BAR BB| Open rates'!P12*0.9</f>
        <v>24930</v>
      </c>
      <c r="K13" s="57">
        <f>'BAR BB| Open rates'!Q12*0.9</f>
        <v>26730</v>
      </c>
      <c r="L13" s="57">
        <f>'BAR BB| Open rates'!R12*0.9</f>
        <v>24930</v>
      </c>
      <c r="M13" s="57">
        <f>'BAR BB| Open rates'!S12*0.9</f>
        <v>26730</v>
      </c>
      <c r="N13" s="57">
        <f>'BAR BB| Open rates'!T12*0.9</f>
        <v>24930</v>
      </c>
      <c r="O13" s="57">
        <f>'BAR BB| Open rates'!U12*0.9</f>
        <v>26730</v>
      </c>
      <c r="P13" s="57">
        <f>'BAR BB| Open rates'!V12*0.9</f>
        <v>24930</v>
      </c>
      <c r="Q13" s="57">
        <f>'BAR BB| Open rates'!W12*0.9</f>
        <v>26730</v>
      </c>
      <c r="R13" s="57">
        <f>'BAR BB| Open rates'!X12*0.9</f>
        <v>24930</v>
      </c>
      <c r="S13" s="57">
        <f>'BAR BB| Open rates'!Y12*0.9</f>
        <v>26730</v>
      </c>
      <c r="T13" s="57">
        <f>'BAR BB| Open rates'!Z12*0.9</f>
        <v>24930</v>
      </c>
      <c r="U13" s="57">
        <f>'BAR BB| Open rates'!AA12*0.9</f>
        <v>26730</v>
      </c>
      <c r="V13" s="57">
        <f>'BAR BB| Open rates'!AB12*0.9</f>
        <v>24930</v>
      </c>
      <c r="W13" s="57">
        <f>'BAR BB| Open rates'!AC12*0.9</f>
        <v>26730</v>
      </c>
      <c r="X13" s="57">
        <f>'BAR BB| Open rates'!AD12*0.9</f>
        <v>21150</v>
      </c>
      <c r="Y13" s="57">
        <f>'BAR BB| Open rates'!AE12*0.9</f>
        <v>23130</v>
      </c>
      <c r="Z13" s="57">
        <f>'BAR BB| Open rates'!AF12*0.9</f>
        <v>21150</v>
      </c>
      <c r="AA13" s="57">
        <f>'BAR BB| Open rates'!AG12*0.9</f>
        <v>23130</v>
      </c>
      <c r="AB13" s="57">
        <f>'BAR BB| Open rates'!AH12*0.9</f>
        <v>23130</v>
      </c>
      <c r="AC13" s="57">
        <f>'BAR BB| Open rates'!AI12*0.9</f>
        <v>21150</v>
      </c>
      <c r="AD13" s="57">
        <f>'BAR BB| Open rates'!AJ12*0.9</f>
        <v>23130</v>
      </c>
      <c r="AE13" s="57">
        <f>'BAR BB| Open rates'!AK12*0.9</f>
        <v>21150</v>
      </c>
      <c r="AF13" s="57">
        <f>'BAR BB| Open rates'!AL12*0.9</f>
        <v>23130</v>
      </c>
      <c r="AG13" s="57">
        <f>'BAR BB| Open rates'!AM12*0.9</f>
        <v>21150</v>
      </c>
      <c r="AH13" s="57">
        <f>'BAR BB| Open rates'!AN12*0.9</f>
        <v>23130</v>
      </c>
      <c r="AI13" s="57">
        <f>'BAR BB| Open rates'!AO12*0.9</f>
        <v>21150</v>
      </c>
    </row>
    <row r="14" spans="1:35" s="36" customFormat="1" ht="12" customHeight="1" x14ac:dyDescent="0.2">
      <c r="A14" s="163">
        <v>2</v>
      </c>
      <c r="B14" s="57">
        <f>'BAR BB| Open rates'!H13*0.9</f>
        <v>21420</v>
      </c>
      <c r="C14" s="57">
        <f>'BAR BB| Open rates'!I13*0.9</f>
        <v>27630</v>
      </c>
      <c r="D14" s="57">
        <f>'BAR BB| Open rates'!J13*0.9</f>
        <v>44820</v>
      </c>
      <c r="E14" s="57">
        <f>'BAR BB| Open rates'!K13*0.9</f>
        <v>23850</v>
      </c>
      <c r="F14" s="57">
        <f>'BAR BB| Open rates'!L13*0.9</f>
        <v>25830</v>
      </c>
      <c r="G14" s="57">
        <f>'BAR BB| Open rates'!M13*0.9</f>
        <v>23850</v>
      </c>
      <c r="H14" s="57">
        <f>'BAR BB| Open rates'!N13*0.9</f>
        <v>27630</v>
      </c>
      <c r="I14" s="57">
        <f>'BAR BB| Open rates'!O13*0.9</f>
        <v>29430</v>
      </c>
      <c r="J14" s="57">
        <f>'BAR BB| Open rates'!P13*0.9</f>
        <v>27630</v>
      </c>
      <c r="K14" s="57">
        <f>'BAR BB| Open rates'!Q13*0.9</f>
        <v>29430</v>
      </c>
      <c r="L14" s="57">
        <f>'BAR BB| Open rates'!R13*0.9</f>
        <v>27630</v>
      </c>
      <c r="M14" s="57">
        <f>'BAR BB| Open rates'!S13*0.9</f>
        <v>29430</v>
      </c>
      <c r="N14" s="57">
        <f>'BAR BB| Open rates'!T13*0.9</f>
        <v>27630</v>
      </c>
      <c r="O14" s="57">
        <f>'BAR BB| Open rates'!U13*0.9</f>
        <v>29430</v>
      </c>
      <c r="P14" s="57">
        <f>'BAR BB| Open rates'!V13*0.9</f>
        <v>27630</v>
      </c>
      <c r="Q14" s="57">
        <f>'BAR BB| Open rates'!W13*0.9</f>
        <v>29430</v>
      </c>
      <c r="R14" s="57">
        <f>'BAR BB| Open rates'!X13*0.9</f>
        <v>27630</v>
      </c>
      <c r="S14" s="57">
        <f>'BAR BB| Open rates'!Y13*0.9</f>
        <v>29430</v>
      </c>
      <c r="T14" s="57">
        <f>'BAR BB| Open rates'!Z13*0.9</f>
        <v>27630</v>
      </c>
      <c r="U14" s="57">
        <f>'BAR BB| Open rates'!AA13*0.9</f>
        <v>29430</v>
      </c>
      <c r="V14" s="57">
        <f>'BAR BB| Open rates'!AB13*0.9</f>
        <v>27630</v>
      </c>
      <c r="W14" s="57">
        <f>'BAR BB| Open rates'!AC13*0.9</f>
        <v>29430</v>
      </c>
      <c r="X14" s="57">
        <f>'BAR BB| Open rates'!AD13*0.9</f>
        <v>23850</v>
      </c>
      <c r="Y14" s="57">
        <f>'BAR BB| Open rates'!AE13*0.9</f>
        <v>25830</v>
      </c>
      <c r="Z14" s="57">
        <f>'BAR BB| Open rates'!AF13*0.9</f>
        <v>23850</v>
      </c>
      <c r="AA14" s="57">
        <f>'BAR BB| Open rates'!AG13*0.9</f>
        <v>25830</v>
      </c>
      <c r="AB14" s="57">
        <f>'BAR BB| Open rates'!AH13*0.9</f>
        <v>25830</v>
      </c>
      <c r="AC14" s="57">
        <f>'BAR BB| Open rates'!AI13*0.9</f>
        <v>23850</v>
      </c>
      <c r="AD14" s="57">
        <f>'BAR BB| Open rates'!AJ13*0.9</f>
        <v>25830</v>
      </c>
      <c r="AE14" s="57">
        <f>'BAR BB| Open rates'!AK13*0.9</f>
        <v>23850</v>
      </c>
      <c r="AF14" s="57">
        <f>'BAR BB| Open rates'!AL13*0.9</f>
        <v>25830</v>
      </c>
      <c r="AG14" s="57">
        <f>'BAR BB| Open rates'!AM13*0.9</f>
        <v>23850</v>
      </c>
      <c r="AH14" s="57">
        <f>'BAR BB| Open rates'!AN13*0.9</f>
        <v>25830</v>
      </c>
      <c r="AI14" s="57">
        <f>'BAR BB| Open rates'!AO13*0.9</f>
        <v>23850</v>
      </c>
    </row>
    <row r="16" spans="1:35" s="36" customFormat="1" ht="12" customHeight="1" x14ac:dyDescent="0.2">
      <c r="A16" s="401" t="s">
        <v>172</v>
      </c>
    </row>
    <row r="17" spans="1:1" s="36" customFormat="1" ht="12" customHeight="1" x14ac:dyDescent="0.2">
      <c r="A17" s="401"/>
    </row>
    <row r="18" spans="1:1" ht="13.5" thickBot="1" x14ac:dyDescent="0.25">
      <c r="A18" s="33"/>
    </row>
    <row r="19" spans="1:1" ht="198" customHeight="1" thickBot="1" x14ac:dyDescent="0.25">
      <c r="A19" s="334" t="s">
        <v>461</v>
      </c>
    </row>
    <row r="20" spans="1:1" ht="12" customHeight="1" x14ac:dyDescent="0.2"/>
    <row r="21" spans="1:1" x14ac:dyDescent="0.2">
      <c r="A21" s="97" t="s">
        <v>83</v>
      </c>
    </row>
    <row r="22" spans="1:1" ht="34.5" customHeight="1" x14ac:dyDescent="0.2">
      <c r="A22" s="186" t="s">
        <v>444</v>
      </c>
    </row>
    <row r="23" spans="1:1" ht="24" x14ac:dyDescent="0.2">
      <c r="A23" s="186" t="s">
        <v>445</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t="s">
        <v>105</v>
      </c>
    </row>
    <row r="33" spans="1:1" x14ac:dyDescent="0.2">
      <c r="A33" s="223" t="s">
        <v>309</v>
      </c>
    </row>
    <row r="34" spans="1:1" ht="24" x14ac:dyDescent="0.2">
      <c r="A34" s="175" t="s">
        <v>203</v>
      </c>
    </row>
    <row r="35" spans="1:1" ht="37.5" customHeight="1" x14ac:dyDescent="0.2">
      <c r="A35" s="340" t="s">
        <v>459</v>
      </c>
    </row>
    <row r="36" spans="1:1" x14ac:dyDescent="0.2">
      <c r="A36" s="387" t="s">
        <v>101</v>
      </c>
    </row>
    <row r="37" spans="1:1" x14ac:dyDescent="0.2">
      <c r="A37" s="388"/>
    </row>
    <row r="38" spans="1:1" x14ac:dyDescent="0.2">
      <c r="A38" s="389"/>
    </row>
    <row r="39" spans="1:1" x14ac:dyDescent="0.2">
      <c r="A39" s="223"/>
    </row>
    <row r="40" spans="1:1" ht="36" customHeight="1" x14ac:dyDescent="0.2">
      <c r="A40" s="206" t="s">
        <v>204</v>
      </c>
    </row>
    <row r="41" spans="1:1" x14ac:dyDescent="0.2">
      <c r="A41" s="244" t="s">
        <v>446</v>
      </c>
    </row>
    <row r="42" spans="1:1" x14ac:dyDescent="0.2">
      <c r="A42" s="339" t="s">
        <v>460</v>
      </c>
    </row>
    <row r="43" spans="1:1" x14ac:dyDescent="0.2">
      <c r="A43" s="174" t="s">
        <v>81</v>
      </c>
    </row>
    <row r="44" spans="1:1" ht="89.25" customHeight="1" x14ac:dyDescent="0.2">
      <c r="A44" s="176" t="s">
        <v>487</v>
      </c>
    </row>
    <row r="45" spans="1:1" x14ac:dyDescent="0.2">
      <c r="A45" s="176"/>
    </row>
    <row r="46" spans="1:1" x14ac:dyDescent="0.2">
      <c r="A46" s="223"/>
    </row>
    <row r="47" spans="1:1" ht="26.25" x14ac:dyDescent="0.2">
      <c r="A47" s="174" t="s">
        <v>310</v>
      </c>
    </row>
    <row r="48" spans="1:1" x14ac:dyDescent="0.2">
      <c r="A48" s="207" t="s">
        <v>447</v>
      </c>
    </row>
    <row r="49" spans="1:1" ht="9.75" customHeight="1" x14ac:dyDescent="0.2">
      <c r="A49" s="225" t="s">
        <v>205</v>
      </c>
    </row>
    <row r="50" spans="1:1" x14ac:dyDescent="0.2">
      <c r="A50" s="225"/>
    </row>
    <row r="51" spans="1:1" ht="36" x14ac:dyDescent="0.2">
      <c r="A51" s="207" t="s">
        <v>448</v>
      </c>
    </row>
    <row r="52" spans="1:1" x14ac:dyDescent="0.2">
      <c r="A52" s="225" t="s">
        <v>313</v>
      </c>
    </row>
    <row r="53" spans="1:1" x14ac:dyDescent="0.2">
      <c r="A53" s="15"/>
    </row>
    <row r="54" spans="1:1" x14ac:dyDescent="0.2">
      <c r="A54" s="224" t="s">
        <v>449</v>
      </c>
    </row>
    <row r="55" spans="1:1" ht="3.75" customHeight="1" x14ac:dyDescent="0.2">
      <c r="A55" s="226"/>
    </row>
    <row r="56" spans="1:1" ht="24" x14ac:dyDescent="0.2">
      <c r="A56" s="255" t="s">
        <v>450</v>
      </c>
    </row>
    <row r="57" spans="1:1" ht="9.75" customHeight="1" x14ac:dyDescent="0.2">
      <c r="A57" s="225" t="s">
        <v>316</v>
      </c>
    </row>
    <row r="58" spans="1:1" x14ac:dyDescent="0.2">
      <c r="A58" s="335"/>
    </row>
    <row r="59" spans="1:1" ht="17.25" customHeight="1" x14ac:dyDescent="0.2">
      <c r="A59" s="336" t="s">
        <v>451</v>
      </c>
    </row>
    <row r="60" spans="1:1" ht="9.75" customHeight="1" x14ac:dyDescent="0.2">
      <c r="A60" s="335"/>
    </row>
    <row r="61" spans="1:1" ht="59.25" customHeight="1" x14ac:dyDescent="0.2">
      <c r="A61" s="337" t="s">
        <v>452</v>
      </c>
    </row>
    <row r="62" spans="1:1" x14ac:dyDescent="0.2">
      <c r="A62" s="227"/>
    </row>
    <row r="63" spans="1:1" ht="13.5" thickBot="1" x14ac:dyDescent="0.25">
      <c r="A63" s="226"/>
    </row>
    <row r="64" spans="1:1" ht="75" customHeight="1" x14ac:dyDescent="0.2">
      <c r="A64" s="232" t="s">
        <v>453</v>
      </c>
    </row>
    <row r="65" spans="1:1" ht="24.75" thickBot="1" x14ac:dyDescent="0.25">
      <c r="A65" s="233" t="s">
        <v>141</v>
      </c>
    </row>
    <row r="67" spans="1:1" ht="24" x14ac:dyDescent="0.2">
      <c r="A67" s="177" t="s">
        <v>318</v>
      </c>
    </row>
    <row r="68" spans="1:1" x14ac:dyDescent="0.2">
      <c r="A68" s="207" t="s">
        <v>365</v>
      </c>
    </row>
    <row r="69" spans="1:1" x14ac:dyDescent="0.2">
      <c r="A69" s="205" t="s">
        <v>206</v>
      </c>
    </row>
    <row r="70" spans="1:1" s="31" customFormat="1" x14ac:dyDescent="0.2">
      <c r="A70" s="176"/>
    </row>
    <row r="71" spans="1:1" s="31" customFormat="1" x14ac:dyDescent="0.2">
      <c r="A71" s="207" t="s">
        <v>249</v>
      </c>
    </row>
    <row r="72" spans="1:1" s="31" customFormat="1" x14ac:dyDescent="0.2">
      <c r="A72" s="205" t="s">
        <v>319</v>
      </c>
    </row>
    <row r="73" spans="1:1" s="31" customFormat="1" x14ac:dyDescent="0.2">
      <c r="A73" s="176"/>
    </row>
    <row r="74" spans="1:1" s="31" customFormat="1" x14ac:dyDescent="0.2">
      <c r="A74" s="207" t="s">
        <v>366</v>
      </c>
    </row>
    <row r="75" spans="1:1" s="31" customFormat="1" x14ac:dyDescent="0.2">
      <c r="A75" s="205" t="s">
        <v>367</v>
      </c>
    </row>
    <row r="76" spans="1:1" s="31" customFormat="1" ht="15.75" customHeight="1" x14ac:dyDescent="0.2">
      <c r="A76" s="205"/>
    </row>
    <row r="77" spans="1:1" s="31" customFormat="1" ht="27" customHeight="1" x14ac:dyDescent="0.2">
      <c r="A77" s="338" t="s">
        <v>454</v>
      </c>
    </row>
    <row r="78" spans="1:1" s="154" customFormat="1" ht="17.25" customHeight="1" x14ac:dyDescent="0.2">
      <c r="A78" s="176"/>
    </row>
    <row r="79" spans="1:1" s="31" customFormat="1" ht="24" x14ac:dyDescent="0.2">
      <c r="A79" s="255" t="s">
        <v>455</v>
      </c>
    </row>
    <row r="80" spans="1:1" s="31" customFormat="1" ht="6" customHeight="1" x14ac:dyDescent="0.2">
      <c r="A80" s="205"/>
    </row>
    <row r="81" spans="1:1" s="31" customFormat="1" x14ac:dyDescent="0.2">
      <c r="A81" s="205"/>
    </row>
    <row r="82" spans="1:1" s="31" customFormat="1" x14ac:dyDescent="0.2">
      <c r="A82" s="338" t="s">
        <v>456</v>
      </c>
    </row>
    <row r="83" spans="1:1" s="31" customFormat="1" ht="15.75" customHeight="1" x14ac:dyDescent="0.2">
      <c r="A83" s="205"/>
    </row>
    <row r="84" spans="1:1" s="31" customFormat="1" ht="50.25" customHeight="1" x14ac:dyDescent="0.2">
      <c r="A84" s="338" t="s">
        <v>457</v>
      </c>
    </row>
    <row r="85" spans="1:1" s="31" customFormat="1" ht="15.75" customHeight="1" x14ac:dyDescent="0.2">
      <c r="A85" s="176"/>
    </row>
    <row r="86" spans="1:1" s="154" customFormat="1" ht="17.25" customHeight="1" thickBot="1" x14ac:dyDescent="0.25">
      <c r="A86" s="229"/>
    </row>
    <row r="87" spans="1:1" s="31" customFormat="1" ht="60" x14ac:dyDescent="0.2">
      <c r="A87" s="234" t="s">
        <v>458</v>
      </c>
    </row>
    <row r="88" spans="1:1" s="31" customFormat="1" ht="13.5" thickBot="1" x14ac:dyDescent="0.25">
      <c r="A88" s="235" t="s">
        <v>329</v>
      </c>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I185"/>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G46" sqref="G46"/>
    </sheetView>
  </sheetViews>
  <sheetFormatPr defaultColWidth="9.140625" defaultRowHeight="12.75" x14ac:dyDescent="0.2"/>
  <cols>
    <col min="1" max="1" width="36.85546875" style="32" customWidth="1"/>
    <col min="2" max="35" width="9.85546875" style="32" customWidth="1"/>
    <col min="36" max="16384" width="9.140625" style="32"/>
  </cols>
  <sheetData>
    <row r="1" spans="1:35" x14ac:dyDescent="0.2">
      <c r="A1" s="63" t="s">
        <v>61</v>
      </c>
    </row>
    <row r="2" spans="1:35" x14ac:dyDescent="0.2">
      <c r="A2" s="222" t="s">
        <v>305</v>
      </c>
    </row>
    <row r="3" spans="1:35" x14ac:dyDescent="0.2">
      <c r="A3" s="222" t="s">
        <v>306</v>
      </c>
    </row>
    <row r="4" spans="1:35" s="33" customFormat="1" ht="26.25" customHeight="1" x14ac:dyDescent="0.2">
      <c r="A4" s="88" t="s">
        <v>62</v>
      </c>
      <c r="B4" s="115">
        <f>'BAR BB| Open rates'!H3</f>
        <v>46174</v>
      </c>
      <c r="C4" s="115">
        <f>'BAR BB| Open rates'!I3</f>
        <v>46178</v>
      </c>
      <c r="D4" s="115">
        <f>'BAR BB| Open rates'!J3</f>
        <v>46188</v>
      </c>
      <c r="E4" s="115">
        <f>'BAR BB| Open rates'!K3</f>
        <v>46194</v>
      </c>
      <c r="F4" s="115">
        <f>'BAR BB| Open rates'!L3</f>
        <v>46199</v>
      </c>
      <c r="G4" s="115">
        <f>'BAR BB| Open rates'!M3</f>
        <v>46201</v>
      </c>
      <c r="H4" s="115">
        <f>'BAR BB| Open rates'!N3</f>
        <v>46204</v>
      </c>
      <c r="I4" s="115">
        <f>'BAR BB| Open rates'!O3</f>
        <v>46206</v>
      </c>
      <c r="J4" s="115">
        <f>'BAR BB| Open rates'!P3</f>
        <v>46208</v>
      </c>
      <c r="K4" s="115">
        <f>'BAR BB| Open rates'!Q3</f>
        <v>46213</v>
      </c>
      <c r="L4" s="115">
        <f>'BAR BB| Open rates'!R3</f>
        <v>46215</v>
      </c>
      <c r="M4" s="115">
        <f>'BAR BB| Open rates'!S3</f>
        <v>46220</v>
      </c>
      <c r="N4" s="115">
        <f>'BAR BB| Open rates'!T3</f>
        <v>46222</v>
      </c>
      <c r="O4" s="115">
        <f>'BAR BB| Open rates'!U3</f>
        <v>46227</v>
      </c>
      <c r="P4" s="115">
        <f>'BAR BB| Open rates'!V3</f>
        <v>46229</v>
      </c>
      <c r="Q4" s="115">
        <f>'BAR BB| Open rates'!W3</f>
        <v>46234</v>
      </c>
      <c r="R4" s="115">
        <f>'BAR BB| Open rates'!X3</f>
        <v>46236</v>
      </c>
      <c r="S4" s="115">
        <f>'BAR BB| Open rates'!Y3</f>
        <v>46241</v>
      </c>
      <c r="T4" s="115">
        <f>'BAR BB| Open rates'!Z3</f>
        <v>46243</v>
      </c>
      <c r="U4" s="115">
        <f>'BAR BB| Open rates'!AA3</f>
        <v>46248</v>
      </c>
      <c r="V4" s="115">
        <f>'BAR BB| Open rates'!AB3</f>
        <v>46250</v>
      </c>
      <c r="W4" s="115">
        <f>'BAR BB| Open rates'!AC3</f>
        <v>46255</v>
      </c>
      <c r="X4" s="115">
        <f>'BAR BB| Open rates'!AD3</f>
        <v>46257</v>
      </c>
      <c r="Y4" s="115">
        <f>'BAR BB| Open rates'!AE3</f>
        <v>46262</v>
      </c>
      <c r="Z4" s="115">
        <f>'BAR BB| Open rates'!AF3</f>
        <v>46264</v>
      </c>
      <c r="AA4" s="115">
        <f>'BAR BB| Open rates'!AG3</f>
        <v>46266</v>
      </c>
      <c r="AB4" s="115">
        <f>'BAR BB| Open rates'!AH3</f>
        <v>46269</v>
      </c>
      <c r="AC4" s="115">
        <f>'BAR BB| Open rates'!AI3</f>
        <v>46271</v>
      </c>
      <c r="AD4" s="115">
        <f>'BAR BB| Open rates'!AJ3</f>
        <v>46276</v>
      </c>
      <c r="AE4" s="115">
        <f>'BAR BB| Open rates'!AK3</f>
        <v>46278</v>
      </c>
      <c r="AF4" s="115">
        <f>'BAR BB| Open rates'!AL3</f>
        <v>46283</v>
      </c>
      <c r="AG4" s="115">
        <f>'BAR BB| Open rates'!AM3</f>
        <v>46285</v>
      </c>
      <c r="AH4" s="115">
        <f>'BAR BB| Open rates'!AN3</f>
        <v>46290</v>
      </c>
      <c r="AI4" s="115">
        <f>'BAR BB| Open rates'!AO3</f>
        <v>46292</v>
      </c>
    </row>
    <row r="5" spans="1:35" s="33" customFormat="1" ht="26.25" customHeight="1" x14ac:dyDescent="0.2">
      <c r="A5" s="104"/>
      <c r="B5" s="115">
        <f>'BAR BB| Open rates'!H4</f>
        <v>46177</v>
      </c>
      <c r="C5" s="115">
        <f>'BAR BB| Open rates'!I4</f>
        <v>46187</v>
      </c>
      <c r="D5" s="115">
        <f>'BAR BB| Open rates'!J4</f>
        <v>46193</v>
      </c>
      <c r="E5" s="115">
        <f>'BAR BB| Open rates'!K4</f>
        <v>46198</v>
      </c>
      <c r="F5" s="115">
        <f>'BAR BB| Open rates'!L4</f>
        <v>46200</v>
      </c>
      <c r="G5" s="115">
        <f>'BAR BB| Open rates'!M4</f>
        <v>46203</v>
      </c>
      <c r="H5" s="115">
        <f>'BAR BB| Open rates'!N4</f>
        <v>46205</v>
      </c>
      <c r="I5" s="115">
        <f>'BAR BB| Open rates'!O4</f>
        <v>46207</v>
      </c>
      <c r="J5" s="115">
        <f>'BAR BB| Open rates'!P4</f>
        <v>46212</v>
      </c>
      <c r="K5" s="115">
        <f>'BAR BB| Open rates'!Q4</f>
        <v>46214</v>
      </c>
      <c r="L5" s="115">
        <f>'BAR BB| Open rates'!R4</f>
        <v>46219</v>
      </c>
      <c r="M5" s="115">
        <f>'BAR BB| Open rates'!S4</f>
        <v>46221</v>
      </c>
      <c r="N5" s="115">
        <f>'BAR BB| Open rates'!T4</f>
        <v>46226</v>
      </c>
      <c r="O5" s="115">
        <f>'BAR BB| Open rates'!U4</f>
        <v>46228</v>
      </c>
      <c r="P5" s="115">
        <f>'BAR BB| Open rates'!V4</f>
        <v>46233</v>
      </c>
      <c r="Q5" s="115">
        <f>'BAR BB| Open rates'!W4</f>
        <v>46235</v>
      </c>
      <c r="R5" s="115">
        <f>'BAR BB| Open rates'!X4</f>
        <v>46240</v>
      </c>
      <c r="S5" s="115">
        <f>'BAR BB| Open rates'!Y4</f>
        <v>46242</v>
      </c>
      <c r="T5" s="115">
        <f>'BAR BB| Open rates'!Z4</f>
        <v>46247</v>
      </c>
      <c r="U5" s="115">
        <f>'BAR BB| Open rates'!AA4</f>
        <v>46249</v>
      </c>
      <c r="V5" s="115">
        <f>'BAR BB| Open rates'!AB4</f>
        <v>46254</v>
      </c>
      <c r="W5" s="115">
        <f>'BAR BB| Open rates'!AC4</f>
        <v>46256</v>
      </c>
      <c r="X5" s="115">
        <f>'BAR BB| Open rates'!AD4</f>
        <v>46261</v>
      </c>
      <c r="Y5" s="115">
        <f>'BAR BB| Open rates'!AE4</f>
        <v>46263</v>
      </c>
      <c r="Z5" s="115">
        <f>'BAR BB| Open rates'!AF4</f>
        <v>46265</v>
      </c>
      <c r="AA5" s="115">
        <f>'BAR BB| Open rates'!AG4</f>
        <v>46268</v>
      </c>
      <c r="AB5" s="115">
        <f>'BAR BB| Open rates'!AH4</f>
        <v>46270</v>
      </c>
      <c r="AC5" s="115">
        <f>'BAR BB| Open rates'!AI4</f>
        <v>46275</v>
      </c>
      <c r="AD5" s="115">
        <f>'BAR BB| Open rates'!AJ4</f>
        <v>46277</v>
      </c>
      <c r="AE5" s="115">
        <f>'BAR BB| Open rates'!AK4</f>
        <v>46282</v>
      </c>
      <c r="AF5" s="115">
        <f>'BAR BB| Open rates'!AL4</f>
        <v>46284</v>
      </c>
      <c r="AG5" s="115">
        <f>'BAR BB| Open rates'!AM4</f>
        <v>46289</v>
      </c>
      <c r="AH5" s="115">
        <f>'BAR BB| Open rates'!AN4</f>
        <v>46291</v>
      </c>
      <c r="AI5" s="115">
        <f>'BAR BB| Open rates'!AO4</f>
        <v>46295</v>
      </c>
    </row>
    <row r="6" spans="1:35" s="36" customFormat="1" ht="12" customHeight="1" x14ac:dyDescent="0.2">
      <c r="A6" s="163" t="s">
        <v>63</v>
      </c>
    </row>
    <row r="7" spans="1:35" s="36" customFormat="1" ht="12" customHeight="1" x14ac:dyDescent="0.2">
      <c r="A7" s="163">
        <v>1</v>
      </c>
      <c r="B7" s="57">
        <f>'BAR BB| Open rates'!H6*0.87*0.9</f>
        <v>10883.7</v>
      </c>
      <c r="C7" s="57">
        <f>'BAR BB| Open rates'!I6*0.87*0.9</f>
        <v>16286.4</v>
      </c>
      <c r="D7" s="57">
        <f>'BAR BB| Open rates'!J6*0.87*0.9</f>
        <v>31241.7</v>
      </c>
      <c r="E7" s="57">
        <f>'BAR BB| Open rates'!K6*0.87*0.9</f>
        <v>12997.800000000001</v>
      </c>
      <c r="F7" s="57">
        <f>'BAR BB| Open rates'!L6*0.87*0.9</f>
        <v>14720.4</v>
      </c>
      <c r="G7" s="57">
        <f>'BAR BB| Open rates'!M6*0.87*0.9</f>
        <v>12997.800000000001</v>
      </c>
      <c r="H7" s="57">
        <f>'BAR BB| Open rates'!N6*0.87*0.9</f>
        <v>16286.4</v>
      </c>
      <c r="I7" s="57">
        <f>'BAR BB| Open rates'!O6*0.87*0.9</f>
        <v>17852.400000000001</v>
      </c>
      <c r="J7" s="57">
        <f>'BAR BB| Open rates'!P6*0.87*0.9</f>
        <v>16286.4</v>
      </c>
      <c r="K7" s="57">
        <f>'BAR BB| Open rates'!Q6*0.87*0.9</f>
        <v>17852.400000000001</v>
      </c>
      <c r="L7" s="57">
        <f>'BAR BB| Open rates'!R6*0.87*0.9</f>
        <v>16286.4</v>
      </c>
      <c r="M7" s="57">
        <f>'BAR BB| Open rates'!S6*0.87*0.9</f>
        <v>17852.400000000001</v>
      </c>
      <c r="N7" s="57">
        <f>'BAR BB| Open rates'!T6*0.87*0.9</f>
        <v>16286.4</v>
      </c>
      <c r="O7" s="57">
        <f>'BAR BB| Open rates'!U6*0.87*0.9</f>
        <v>17852.400000000001</v>
      </c>
      <c r="P7" s="57">
        <f>'BAR BB| Open rates'!V6*0.87*0.9</f>
        <v>16286.4</v>
      </c>
      <c r="Q7" s="57">
        <f>'BAR BB| Open rates'!W6*0.87*0.9</f>
        <v>17852.400000000001</v>
      </c>
      <c r="R7" s="57">
        <f>'BAR BB| Open rates'!X6*0.87*0.9</f>
        <v>16286.4</v>
      </c>
      <c r="S7" s="57">
        <f>'BAR BB| Open rates'!Y6*0.87*0.9</f>
        <v>17852.400000000001</v>
      </c>
      <c r="T7" s="57">
        <f>'BAR BB| Open rates'!Z6*0.87*0.9</f>
        <v>16286.4</v>
      </c>
      <c r="U7" s="57">
        <f>'BAR BB| Open rates'!AA6*0.87*0.9</f>
        <v>17852.400000000001</v>
      </c>
      <c r="V7" s="57">
        <f>'BAR BB| Open rates'!AB6*0.87*0.9</f>
        <v>16286.4</v>
      </c>
      <c r="W7" s="57">
        <f>'BAR BB| Open rates'!AC6*0.87*0.9</f>
        <v>17852.400000000001</v>
      </c>
      <c r="X7" s="57">
        <f>'BAR BB| Open rates'!AD6*0.87*0.9</f>
        <v>12997.800000000001</v>
      </c>
      <c r="Y7" s="57">
        <f>'BAR BB| Open rates'!AE6*0.87*0.9</f>
        <v>14720.4</v>
      </c>
      <c r="Z7" s="57">
        <f>'BAR BB| Open rates'!AF6*0.87*0.9</f>
        <v>12997.800000000001</v>
      </c>
      <c r="AA7" s="57">
        <f>'BAR BB| Open rates'!AG6*0.87*0.9</f>
        <v>14720.4</v>
      </c>
      <c r="AB7" s="57">
        <f>'BAR BB| Open rates'!AH6*0.87*0.9</f>
        <v>14720.4</v>
      </c>
      <c r="AC7" s="57">
        <f>'BAR BB| Open rates'!AI6*0.87*0.9</f>
        <v>12997.800000000001</v>
      </c>
      <c r="AD7" s="57">
        <f>'BAR BB| Open rates'!AJ6*0.87*0.9</f>
        <v>14720.4</v>
      </c>
      <c r="AE7" s="57">
        <f>'BAR BB| Open rates'!AK6*0.87*0.9</f>
        <v>12997.800000000001</v>
      </c>
      <c r="AF7" s="57">
        <f>'BAR BB| Open rates'!AL6*0.87*0.9</f>
        <v>14720.4</v>
      </c>
      <c r="AG7" s="57">
        <f>'BAR BB| Open rates'!AM6*0.87*0.9</f>
        <v>12997.800000000001</v>
      </c>
      <c r="AH7" s="57">
        <f>'BAR BB| Open rates'!AN6*0.87*0.9</f>
        <v>14720.4</v>
      </c>
      <c r="AI7" s="57">
        <f>'BAR BB| Open rates'!AO6*0.87*0.9</f>
        <v>12997.800000000001</v>
      </c>
    </row>
    <row r="8" spans="1:35" s="36" customFormat="1" ht="12" customHeight="1" x14ac:dyDescent="0.2">
      <c r="A8" s="163">
        <v>2</v>
      </c>
      <c r="B8" s="57">
        <f>'BAR BB| Open rates'!H7*0.87*0.9</f>
        <v>13232.7</v>
      </c>
      <c r="C8" s="57">
        <f>'BAR BB| Open rates'!I7*0.87*0.9</f>
        <v>18635.400000000001</v>
      </c>
      <c r="D8" s="57">
        <f>'BAR BB| Open rates'!J7*0.87*0.9</f>
        <v>33590.700000000004</v>
      </c>
      <c r="E8" s="57">
        <f>'BAR BB| Open rates'!K7*0.87*0.9</f>
        <v>15346.800000000001</v>
      </c>
      <c r="F8" s="57">
        <f>'BAR BB| Open rates'!L7*0.87*0.9</f>
        <v>17069.400000000001</v>
      </c>
      <c r="G8" s="57">
        <f>'BAR BB| Open rates'!M7*0.87*0.9</f>
        <v>15346.800000000001</v>
      </c>
      <c r="H8" s="57">
        <f>'BAR BB| Open rates'!N7*0.87*0.9</f>
        <v>18635.400000000001</v>
      </c>
      <c r="I8" s="57">
        <f>'BAR BB| Open rates'!O7*0.87*0.9</f>
        <v>20201.400000000001</v>
      </c>
      <c r="J8" s="57">
        <f>'BAR BB| Open rates'!P7*0.87*0.9</f>
        <v>18635.400000000001</v>
      </c>
      <c r="K8" s="57">
        <f>'BAR BB| Open rates'!Q7*0.87*0.9</f>
        <v>20201.400000000001</v>
      </c>
      <c r="L8" s="57">
        <f>'BAR BB| Open rates'!R7*0.87*0.9</f>
        <v>18635.400000000001</v>
      </c>
      <c r="M8" s="57">
        <f>'BAR BB| Open rates'!S7*0.87*0.9</f>
        <v>20201.400000000001</v>
      </c>
      <c r="N8" s="57">
        <f>'BAR BB| Open rates'!T7*0.87*0.9</f>
        <v>18635.400000000001</v>
      </c>
      <c r="O8" s="57">
        <f>'BAR BB| Open rates'!U7*0.87*0.9</f>
        <v>20201.400000000001</v>
      </c>
      <c r="P8" s="57">
        <f>'BAR BB| Open rates'!V7*0.87*0.9</f>
        <v>18635.400000000001</v>
      </c>
      <c r="Q8" s="57">
        <f>'BAR BB| Open rates'!W7*0.87*0.9</f>
        <v>20201.400000000001</v>
      </c>
      <c r="R8" s="57">
        <f>'BAR BB| Open rates'!X7*0.87*0.9</f>
        <v>18635.400000000001</v>
      </c>
      <c r="S8" s="57">
        <f>'BAR BB| Open rates'!Y7*0.87*0.9</f>
        <v>20201.400000000001</v>
      </c>
      <c r="T8" s="57">
        <f>'BAR BB| Open rates'!Z7*0.87*0.9</f>
        <v>18635.400000000001</v>
      </c>
      <c r="U8" s="57">
        <f>'BAR BB| Open rates'!AA7*0.87*0.9</f>
        <v>20201.400000000001</v>
      </c>
      <c r="V8" s="57">
        <f>'BAR BB| Open rates'!AB7*0.87*0.9</f>
        <v>18635.400000000001</v>
      </c>
      <c r="W8" s="57">
        <f>'BAR BB| Open rates'!AC7*0.87*0.9</f>
        <v>20201.400000000001</v>
      </c>
      <c r="X8" s="57">
        <f>'BAR BB| Open rates'!AD7*0.87*0.9</f>
        <v>15346.800000000001</v>
      </c>
      <c r="Y8" s="57">
        <f>'BAR BB| Open rates'!AE7*0.87*0.9</f>
        <v>17069.400000000001</v>
      </c>
      <c r="Z8" s="57">
        <f>'BAR BB| Open rates'!AF7*0.87*0.9</f>
        <v>15346.800000000001</v>
      </c>
      <c r="AA8" s="57">
        <f>'BAR BB| Open rates'!AG7*0.87*0.9</f>
        <v>17069.400000000001</v>
      </c>
      <c r="AB8" s="57">
        <f>'BAR BB| Open rates'!AH7*0.87*0.9</f>
        <v>17069.400000000001</v>
      </c>
      <c r="AC8" s="57">
        <f>'BAR BB| Open rates'!AI7*0.87*0.9</f>
        <v>15346.800000000001</v>
      </c>
      <c r="AD8" s="57">
        <f>'BAR BB| Open rates'!AJ7*0.87*0.9</f>
        <v>17069.400000000001</v>
      </c>
      <c r="AE8" s="57">
        <f>'BAR BB| Open rates'!AK7*0.87*0.9</f>
        <v>15346.800000000001</v>
      </c>
      <c r="AF8" s="57">
        <f>'BAR BB| Open rates'!AL7*0.87*0.9</f>
        <v>17069.400000000001</v>
      </c>
      <c r="AG8" s="57">
        <f>'BAR BB| Open rates'!AM7*0.87*0.9</f>
        <v>15346.800000000001</v>
      </c>
      <c r="AH8" s="57">
        <f>'BAR BB| Open rates'!AN7*0.87*0.9</f>
        <v>17069.400000000001</v>
      </c>
      <c r="AI8" s="57">
        <f>'BAR BB| Open rates'!AO7*0.87*0.9</f>
        <v>15346.800000000001</v>
      </c>
    </row>
    <row r="9" spans="1:35"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36" customFormat="1" ht="12" customHeight="1" x14ac:dyDescent="0.2">
      <c r="A10" s="163">
        <v>1</v>
      </c>
      <c r="B10" s="57">
        <f>'BAR BB| Open rates'!H9*0.87*0.9</f>
        <v>13232.7</v>
      </c>
      <c r="C10" s="57">
        <f>'BAR BB| Open rates'!I9*0.87*0.9</f>
        <v>18635.400000000001</v>
      </c>
      <c r="D10" s="57">
        <f>'BAR BB| Open rates'!J9*0.87*0.9</f>
        <v>33590.700000000004</v>
      </c>
      <c r="E10" s="57">
        <f>'BAR BB| Open rates'!K9*0.87*0.9</f>
        <v>15346.800000000001</v>
      </c>
      <c r="F10" s="57">
        <f>'BAR BB| Open rates'!L9*0.87*0.9</f>
        <v>17069.400000000001</v>
      </c>
      <c r="G10" s="57">
        <f>'BAR BB| Open rates'!M9*0.87*0.9</f>
        <v>15346.800000000001</v>
      </c>
      <c r="H10" s="57">
        <f>'BAR BB| Open rates'!N9*0.87*0.9</f>
        <v>18635.400000000001</v>
      </c>
      <c r="I10" s="57">
        <f>'BAR BB| Open rates'!O9*0.87*0.9</f>
        <v>20201.400000000001</v>
      </c>
      <c r="J10" s="57">
        <f>'BAR BB| Open rates'!P9*0.87*0.9</f>
        <v>18635.400000000001</v>
      </c>
      <c r="K10" s="57">
        <f>'BAR BB| Open rates'!Q9*0.87*0.9</f>
        <v>20201.400000000001</v>
      </c>
      <c r="L10" s="57">
        <f>'BAR BB| Open rates'!R9*0.87*0.9</f>
        <v>18635.400000000001</v>
      </c>
      <c r="M10" s="57">
        <f>'BAR BB| Open rates'!S9*0.87*0.9</f>
        <v>20201.400000000001</v>
      </c>
      <c r="N10" s="57">
        <f>'BAR BB| Open rates'!T9*0.87*0.9</f>
        <v>18635.400000000001</v>
      </c>
      <c r="O10" s="57">
        <f>'BAR BB| Open rates'!U9*0.87*0.9</f>
        <v>20201.400000000001</v>
      </c>
      <c r="P10" s="57">
        <f>'BAR BB| Open rates'!V9*0.87*0.9</f>
        <v>18635.400000000001</v>
      </c>
      <c r="Q10" s="57">
        <f>'BAR BB| Open rates'!W9*0.87*0.9</f>
        <v>20201.400000000001</v>
      </c>
      <c r="R10" s="57">
        <f>'BAR BB| Open rates'!X9*0.87*0.9</f>
        <v>18635.400000000001</v>
      </c>
      <c r="S10" s="57">
        <f>'BAR BB| Open rates'!Y9*0.87*0.9</f>
        <v>20201.400000000001</v>
      </c>
      <c r="T10" s="57">
        <f>'BAR BB| Open rates'!Z9*0.87*0.9</f>
        <v>18635.400000000001</v>
      </c>
      <c r="U10" s="57">
        <f>'BAR BB| Open rates'!AA9*0.87*0.9</f>
        <v>20201.400000000001</v>
      </c>
      <c r="V10" s="57">
        <f>'BAR BB| Open rates'!AB9*0.87*0.9</f>
        <v>18635.400000000001</v>
      </c>
      <c r="W10" s="57">
        <f>'BAR BB| Open rates'!AC9*0.87*0.9</f>
        <v>20201.400000000001</v>
      </c>
      <c r="X10" s="57">
        <f>'BAR BB| Open rates'!AD9*0.87*0.9</f>
        <v>15346.800000000001</v>
      </c>
      <c r="Y10" s="57">
        <f>'BAR BB| Open rates'!AE9*0.87*0.9</f>
        <v>17069.400000000001</v>
      </c>
      <c r="Z10" s="57">
        <f>'BAR BB| Open rates'!AF9*0.87*0.9</f>
        <v>15346.800000000001</v>
      </c>
      <c r="AA10" s="57">
        <f>'BAR BB| Open rates'!AG9*0.87*0.9</f>
        <v>17069.400000000001</v>
      </c>
      <c r="AB10" s="57">
        <f>'BAR BB| Open rates'!AH9*0.87*0.9</f>
        <v>17069.400000000001</v>
      </c>
      <c r="AC10" s="57">
        <f>'BAR BB| Open rates'!AI9*0.87*0.9</f>
        <v>15346.800000000001</v>
      </c>
      <c r="AD10" s="57">
        <f>'BAR BB| Open rates'!AJ9*0.87*0.9</f>
        <v>17069.400000000001</v>
      </c>
      <c r="AE10" s="57">
        <f>'BAR BB| Open rates'!AK9*0.87*0.9</f>
        <v>15346.800000000001</v>
      </c>
      <c r="AF10" s="57">
        <f>'BAR BB| Open rates'!AL9*0.87*0.9</f>
        <v>17069.400000000001</v>
      </c>
      <c r="AG10" s="57">
        <f>'BAR BB| Open rates'!AM9*0.87*0.9</f>
        <v>15346.800000000001</v>
      </c>
      <c r="AH10" s="57">
        <f>'BAR BB| Open rates'!AN9*0.87*0.9</f>
        <v>17069.400000000001</v>
      </c>
      <c r="AI10" s="57">
        <f>'BAR BB| Open rates'!AO9*0.87*0.9</f>
        <v>15346.800000000001</v>
      </c>
    </row>
    <row r="11" spans="1:35" s="36" customFormat="1" ht="12" customHeight="1" x14ac:dyDescent="0.2">
      <c r="A11" s="163">
        <v>2</v>
      </c>
      <c r="B11" s="57">
        <f>'BAR BB| Open rates'!H10*0.87*0.9</f>
        <v>15581.7</v>
      </c>
      <c r="C11" s="57">
        <f>'BAR BB| Open rates'!I10*0.87*0.9</f>
        <v>20984.400000000001</v>
      </c>
      <c r="D11" s="57">
        <f>'BAR BB| Open rates'!J10*0.87*0.9</f>
        <v>35939.700000000004</v>
      </c>
      <c r="E11" s="57">
        <f>'BAR BB| Open rates'!K10*0.87*0.9</f>
        <v>17695.8</v>
      </c>
      <c r="F11" s="57">
        <f>'BAR BB| Open rates'!L10*0.87*0.9</f>
        <v>19418.400000000001</v>
      </c>
      <c r="G11" s="57">
        <f>'BAR BB| Open rates'!M10*0.87*0.9</f>
        <v>17695.8</v>
      </c>
      <c r="H11" s="57">
        <f>'BAR BB| Open rates'!N10*0.87*0.9</f>
        <v>20984.400000000001</v>
      </c>
      <c r="I11" s="57">
        <f>'BAR BB| Open rates'!O10*0.87*0.9</f>
        <v>22550.400000000001</v>
      </c>
      <c r="J11" s="57">
        <f>'BAR BB| Open rates'!P10*0.87*0.9</f>
        <v>20984.400000000001</v>
      </c>
      <c r="K11" s="57">
        <f>'BAR BB| Open rates'!Q10*0.87*0.9</f>
        <v>22550.400000000001</v>
      </c>
      <c r="L11" s="57">
        <f>'BAR BB| Open rates'!R10*0.87*0.9</f>
        <v>20984.400000000001</v>
      </c>
      <c r="M11" s="57">
        <f>'BAR BB| Open rates'!S10*0.87*0.9</f>
        <v>22550.400000000001</v>
      </c>
      <c r="N11" s="57">
        <f>'BAR BB| Open rates'!T10*0.87*0.9</f>
        <v>20984.400000000001</v>
      </c>
      <c r="O11" s="57">
        <f>'BAR BB| Open rates'!U10*0.87*0.9</f>
        <v>22550.400000000001</v>
      </c>
      <c r="P11" s="57">
        <f>'BAR BB| Open rates'!V10*0.87*0.9</f>
        <v>20984.400000000001</v>
      </c>
      <c r="Q11" s="57">
        <f>'BAR BB| Open rates'!W10*0.87*0.9</f>
        <v>22550.400000000001</v>
      </c>
      <c r="R11" s="57">
        <f>'BAR BB| Open rates'!X10*0.87*0.9</f>
        <v>20984.400000000001</v>
      </c>
      <c r="S11" s="57">
        <f>'BAR BB| Open rates'!Y10*0.87*0.9</f>
        <v>22550.400000000001</v>
      </c>
      <c r="T11" s="57">
        <f>'BAR BB| Open rates'!Z10*0.87*0.9</f>
        <v>20984.400000000001</v>
      </c>
      <c r="U11" s="57">
        <f>'BAR BB| Open rates'!AA10*0.87*0.9</f>
        <v>22550.400000000001</v>
      </c>
      <c r="V11" s="57">
        <f>'BAR BB| Open rates'!AB10*0.87*0.9</f>
        <v>20984.400000000001</v>
      </c>
      <c r="W11" s="57">
        <f>'BAR BB| Open rates'!AC10*0.87*0.9</f>
        <v>22550.400000000001</v>
      </c>
      <c r="X11" s="57">
        <f>'BAR BB| Open rates'!AD10*0.87*0.9</f>
        <v>17695.8</v>
      </c>
      <c r="Y11" s="57">
        <f>'BAR BB| Open rates'!AE10*0.87*0.9</f>
        <v>19418.400000000001</v>
      </c>
      <c r="Z11" s="57">
        <f>'BAR BB| Open rates'!AF10*0.87*0.9</f>
        <v>17695.8</v>
      </c>
      <c r="AA11" s="57">
        <f>'BAR BB| Open rates'!AG10*0.87*0.9</f>
        <v>19418.400000000001</v>
      </c>
      <c r="AB11" s="57">
        <f>'BAR BB| Open rates'!AH10*0.87*0.9</f>
        <v>19418.400000000001</v>
      </c>
      <c r="AC11" s="57">
        <f>'BAR BB| Open rates'!AI10*0.87*0.9</f>
        <v>17695.8</v>
      </c>
      <c r="AD11" s="57">
        <f>'BAR BB| Open rates'!AJ10*0.87*0.9</f>
        <v>19418.400000000001</v>
      </c>
      <c r="AE11" s="57">
        <f>'BAR BB| Open rates'!AK10*0.87*0.9</f>
        <v>17695.8</v>
      </c>
      <c r="AF11" s="57">
        <f>'BAR BB| Open rates'!AL10*0.87*0.9</f>
        <v>19418.400000000001</v>
      </c>
      <c r="AG11" s="57">
        <f>'BAR BB| Open rates'!AM10*0.87*0.9</f>
        <v>17695.8</v>
      </c>
      <c r="AH11" s="57">
        <f>'BAR BB| Open rates'!AN10*0.87*0.9</f>
        <v>19418.400000000001</v>
      </c>
      <c r="AI11" s="57">
        <f>'BAR BB| Open rates'!AO10*0.87*0.9</f>
        <v>17695.8</v>
      </c>
    </row>
    <row r="12" spans="1:35"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s="36" customFormat="1" ht="12" customHeight="1" x14ac:dyDescent="0.2">
      <c r="A13" s="163">
        <v>1</v>
      </c>
      <c r="B13" s="57">
        <f>'BAR BB| Open rates'!H12*0.87*0.9</f>
        <v>16286.4</v>
      </c>
      <c r="C13" s="57">
        <f>'BAR BB| Open rates'!I12*0.87*0.9</f>
        <v>21689.100000000002</v>
      </c>
      <c r="D13" s="57">
        <f>'BAR BB| Open rates'!J12*0.87*0.9</f>
        <v>36644.400000000001</v>
      </c>
      <c r="E13" s="57">
        <f>'BAR BB| Open rates'!K12*0.87*0.9</f>
        <v>18400.5</v>
      </c>
      <c r="F13" s="57">
        <f>'BAR BB| Open rates'!L12*0.87*0.9</f>
        <v>20123.100000000002</v>
      </c>
      <c r="G13" s="57">
        <f>'BAR BB| Open rates'!M12*0.87*0.9</f>
        <v>18400.5</v>
      </c>
      <c r="H13" s="57">
        <f>'BAR BB| Open rates'!N12*0.87*0.9</f>
        <v>21689.100000000002</v>
      </c>
      <c r="I13" s="57">
        <f>'BAR BB| Open rates'!O12*0.87*0.9</f>
        <v>23255.100000000002</v>
      </c>
      <c r="J13" s="57">
        <f>'BAR BB| Open rates'!P12*0.87*0.9</f>
        <v>21689.100000000002</v>
      </c>
      <c r="K13" s="57">
        <f>'BAR BB| Open rates'!Q12*0.87*0.9</f>
        <v>23255.100000000002</v>
      </c>
      <c r="L13" s="57">
        <f>'BAR BB| Open rates'!R12*0.87*0.9</f>
        <v>21689.100000000002</v>
      </c>
      <c r="M13" s="57">
        <f>'BAR BB| Open rates'!S12*0.87*0.9</f>
        <v>23255.100000000002</v>
      </c>
      <c r="N13" s="57">
        <f>'BAR BB| Open rates'!T12*0.87*0.9</f>
        <v>21689.100000000002</v>
      </c>
      <c r="O13" s="57">
        <f>'BAR BB| Open rates'!U12*0.87*0.9</f>
        <v>23255.100000000002</v>
      </c>
      <c r="P13" s="57">
        <f>'BAR BB| Open rates'!V12*0.87*0.9</f>
        <v>21689.100000000002</v>
      </c>
      <c r="Q13" s="57">
        <f>'BAR BB| Open rates'!W12*0.87*0.9</f>
        <v>23255.100000000002</v>
      </c>
      <c r="R13" s="57">
        <f>'BAR BB| Open rates'!X12*0.87*0.9</f>
        <v>21689.100000000002</v>
      </c>
      <c r="S13" s="57">
        <f>'BAR BB| Open rates'!Y12*0.87*0.9</f>
        <v>23255.100000000002</v>
      </c>
      <c r="T13" s="57">
        <f>'BAR BB| Open rates'!Z12*0.87*0.9</f>
        <v>21689.100000000002</v>
      </c>
      <c r="U13" s="57">
        <f>'BAR BB| Open rates'!AA12*0.87*0.9</f>
        <v>23255.100000000002</v>
      </c>
      <c r="V13" s="57">
        <f>'BAR BB| Open rates'!AB12*0.87*0.9</f>
        <v>21689.100000000002</v>
      </c>
      <c r="W13" s="57">
        <f>'BAR BB| Open rates'!AC12*0.87*0.9</f>
        <v>23255.100000000002</v>
      </c>
      <c r="X13" s="57">
        <f>'BAR BB| Open rates'!AD12*0.87*0.9</f>
        <v>18400.5</v>
      </c>
      <c r="Y13" s="57">
        <f>'BAR BB| Open rates'!AE12*0.87*0.9</f>
        <v>20123.100000000002</v>
      </c>
      <c r="Z13" s="57">
        <f>'BAR BB| Open rates'!AF12*0.87*0.9</f>
        <v>18400.5</v>
      </c>
      <c r="AA13" s="57">
        <f>'BAR BB| Open rates'!AG12*0.87*0.9</f>
        <v>20123.100000000002</v>
      </c>
      <c r="AB13" s="57">
        <f>'BAR BB| Open rates'!AH12*0.87*0.9</f>
        <v>20123.100000000002</v>
      </c>
      <c r="AC13" s="57">
        <f>'BAR BB| Open rates'!AI12*0.87*0.9</f>
        <v>18400.5</v>
      </c>
      <c r="AD13" s="57">
        <f>'BAR BB| Open rates'!AJ12*0.87*0.9</f>
        <v>20123.100000000002</v>
      </c>
      <c r="AE13" s="57">
        <f>'BAR BB| Open rates'!AK12*0.87*0.9</f>
        <v>18400.5</v>
      </c>
      <c r="AF13" s="57">
        <f>'BAR BB| Open rates'!AL12*0.87*0.9</f>
        <v>20123.100000000002</v>
      </c>
      <c r="AG13" s="57">
        <f>'BAR BB| Open rates'!AM12*0.87*0.9</f>
        <v>18400.5</v>
      </c>
      <c r="AH13" s="57">
        <f>'BAR BB| Open rates'!AN12*0.87*0.9</f>
        <v>20123.100000000002</v>
      </c>
      <c r="AI13" s="57">
        <f>'BAR BB| Open rates'!AO12*0.87*0.9</f>
        <v>18400.5</v>
      </c>
    </row>
    <row r="14" spans="1:35" s="36" customFormat="1" ht="12" customHeight="1" x14ac:dyDescent="0.2">
      <c r="A14" s="163">
        <v>2</v>
      </c>
      <c r="B14" s="57">
        <f>'BAR BB| Open rates'!H13*0.87*0.9</f>
        <v>18635.400000000001</v>
      </c>
      <c r="C14" s="57">
        <f>'BAR BB| Open rates'!I13*0.87*0.9</f>
        <v>24038.100000000002</v>
      </c>
      <c r="D14" s="57">
        <f>'BAR BB| Open rates'!J13*0.87*0.9</f>
        <v>38993.4</v>
      </c>
      <c r="E14" s="57">
        <f>'BAR BB| Open rates'!K13*0.87*0.9</f>
        <v>20749.5</v>
      </c>
      <c r="F14" s="57">
        <f>'BAR BB| Open rates'!L13*0.87*0.9</f>
        <v>22472.100000000002</v>
      </c>
      <c r="G14" s="57">
        <f>'BAR BB| Open rates'!M13*0.87*0.9</f>
        <v>20749.5</v>
      </c>
      <c r="H14" s="57">
        <f>'BAR BB| Open rates'!N13*0.87*0.9</f>
        <v>24038.100000000002</v>
      </c>
      <c r="I14" s="57">
        <f>'BAR BB| Open rates'!O13*0.87*0.9</f>
        <v>25604.100000000002</v>
      </c>
      <c r="J14" s="57">
        <f>'BAR BB| Open rates'!P13*0.87*0.9</f>
        <v>24038.100000000002</v>
      </c>
      <c r="K14" s="57">
        <f>'BAR BB| Open rates'!Q13*0.87*0.9</f>
        <v>25604.100000000002</v>
      </c>
      <c r="L14" s="57">
        <f>'BAR BB| Open rates'!R13*0.87*0.9</f>
        <v>24038.100000000002</v>
      </c>
      <c r="M14" s="57">
        <f>'BAR BB| Open rates'!S13*0.87*0.9</f>
        <v>25604.100000000002</v>
      </c>
      <c r="N14" s="57">
        <f>'BAR BB| Open rates'!T13*0.87*0.9</f>
        <v>24038.100000000002</v>
      </c>
      <c r="O14" s="57">
        <f>'BAR BB| Open rates'!U13*0.87*0.9</f>
        <v>25604.100000000002</v>
      </c>
      <c r="P14" s="57">
        <f>'BAR BB| Open rates'!V13*0.87*0.9</f>
        <v>24038.100000000002</v>
      </c>
      <c r="Q14" s="57">
        <f>'BAR BB| Open rates'!W13*0.87*0.9</f>
        <v>25604.100000000002</v>
      </c>
      <c r="R14" s="57">
        <f>'BAR BB| Open rates'!X13*0.87*0.9</f>
        <v>24038.100000000002</v>
      </c>
      <c r="S14" s="57">
        <f>'BAR BB| Open rates'!Y13*0.87*0.9</f>
        <v>25604.100000000002</v>
      </c>
      <c r="T14" s="57">
        <f>'BAR BB| Open rates'!Z13*0.87*0.9</f>
        <v>24038.100000000002</v>
      </c>
      <c r="U14" s="57">
        <f>'BAR BB| Open rates'!AA13*0.87*0.9</f>
        <v>25604.100000000002</v>
      </c>
      <c r="V14" s="57">
        <f>'BAR BB| Open rates'!AB13*0.87*0.9</f>
        <v>24038.100000000002</v>
      </c>
      <c r="W14" s="57">
        <f>'BAR BB| Open rates'!AC13*0.87*0.9</f>
        <v>25604.100000000002</v>
      </c>
      <c r="X14" s="57">
        <f>'BAR BB| Open rates'!AD13*0.87*0.9</f>
        <v>20749.5</v>
      </c>
      <c r="Y14" s="57">
        <f>'BAR BB| Open rates'!AE13*0.87*0.9</f>
        <v>22472.100000000002</v>
      </c>
      <c r="Z14" s="57">
        <f>'BAR BB| Open rates'!AF13*0.87*0.9</f>
        <v>20749.5</v>
      </c>
      <c r="AA14" s="57">
        <f>'BAR BB| Open rates'!AG13*0.87*0.9</f>
        <v>22472.100000000002</v>
      </c>
      <c r="AB14" s="57">
        <f>'BAR BB| Open rates'!AH13*0.87*0.9</f>
        <v>22472.100000000002</v>
      </c>
      <c r="AC14" s="57">
        <f>'BAR BB| Open rates'!AI13*0.87*0.9</f>
        <v>20749.5</v>
      </c>
      <c r="AD14" s="57">
        <f>'BAR BB| Open rates'!AJ13*0.87*0.9</f>
        <v>22472.100000000002</v>
      </c>
      <c r="AE14" s="57">
        <f>'BAR BB| Open rates'!AK13*0.87*0.9</f>
        <v>20749.5</v>
      </c>
      <c r="AF14" s="57">
        <f>'BAR BB| Open rates'!AL13*0.87*0.9</f>
        <v>22472.100000000002</v>
      </c>
      <c r="AG14" s="57">
        <f>'BAR BB| Open rates'!AM13*0.87*0.9</f>
        <v>20749.5</v>
      </c>
      <c r="AH14" s="57">
        <f>'BAR BB| Open rates'!AN13*0.87*0.9</f>
        <v>22472.100000000002</v>
      </c>
      <c r="AI14" s="57">
        <f>'BAR BB| Open rates'!AO13*0.87*0.9</f>
        <v>20749.5</v>
      </c>
    </row>
    <row r="15" spans="1:35" s="36" customFormat="1" ht="12" customHeight="1" x14ac:dyDescent="0.2">
      <c r="A15" s="193"/>
      <c r="B15" s="194"/>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row>
    <row r="16" spans="1:35" s="36" customFormat="1" ht="12" customHeight="1" x14ac:dyDescent="0.2">
      <c r="A16" s="401" t="s">
        <v>172</v>
      </c>
    </row>
    <row r="17" spans="1:1" s="36" customFormat="1" ht="12" customHeight="1" x14ac:dyDescent="0.2">
      <c r="A17" s="401"/>
    </row>
    <row r="18" spans="1:1" ht="13.5" thickBot="1" x14ac:dyDescent="0.25">
      <c r="A18" s="33"/>
    </row>
    <row r="19" spans="1:1" ht="264.75" customHeight="1" thickBot="1" x14ac:dyDescent="0.25">
      <c r="A19" s="334" t="s">
        <v>461</v>
      </c>
    </row>
    <row r="20" spans="1:1" ht="12" customHeight="1" x14ac:dyDescent="0.2">
      <c r="A20" s="33"/>
    </row>
    <row r="21" spans="1:1" x14ac:dyDescent="0.2">
      <c r="A21" s="341" t="s">
        <v>83</v>
      </c>
    </row>
    <row r="22" spans="1:1" ht="34.5" customHeight="1" x14ac:dyDescent="0.2">
      <c r="A22" s="186" t="s">
        <v>444</v>
      </c>
    </row>
    <row r="23" spans="1:1" ht="24" x14ac:dyDescent="0.2">
      <c r="A23" s="186" t="s">
        <v>445</v>
      </c>
    </row>
    <row r="24" spans="1:1" x14ac:dyDescent="0.2">
      <c r="A24" s="36"/>
    </row>
    <row r="25" spans="1:1" x14ac:dyDescent="0.2">
      <c r="A25" s="342"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340" t="s">
        <v>309</v>
      </c>
    </row>
    <row r="34" spans="1:1" ht="24" x14ac:dyDescent="0.2">
      <c r="A34" s="175" t="s">
        <v>203</v>
      </c>
    </row>
    <row r="35" spans="1:1" ht="61.5" customHeight="1" x14ac:dyDescent="0.2">
      <c r="A35" s="340" t="s">
        <v>459</v>
      </c>
    </row>
    <row r="36" spans="1:1" ht="12.75" customHeight="1" x14ac:dyDescent="0.2">
      <c r="A36" s="387" t="s">
        <v>101</v>
      </c>
    </row>
    <row r="37" spans="1:1" x14ac:dyDescent="0.2">
      <c r="A37" s="388"/>
    </row>
    <row r="38" spans="1:1" x14ac:dyDescent="0.2">
      <c r="A38" s="389"/>
    </row>
    <row r="39" spans="1:1" x14ac:dyDescent="0.2">
      <c r="A39" s="223"/>
    </row>
    <row r="40" spans="1:1" ht="39.75" customHeight="1" x14ac:dyDescent="0.2">
      <c r="A40" s="206" t="s">
        <v>204</v>
      </c>
    </row>
    <row r="41" spans="1:1" x14ac:dyDescent="0.2">
      <c r="A41" s="244" t="s">
        <v>446</v>
      </c>
    </row>
    <row r="42" spans="1:1" ht="24" x14ac:dyDescent="0.2">
      <c r="A42" s="339" t="s">
        <v>460</v>
      </c>
    </row>
    <row r="43" spans="1:1" x14ac:dyDescent="0.2">
      <c r="A43" s="174" t="s">
        <v>81</v>
      </c>
    </row>
    <row r="44" spans="1:1" ht="108" x14ac:dyDescent="0.2">
      <c r="A44" s="176" t="s">
        <v>462</v>
      </c>
    </row>
    <row r="45" spans="1:1" x14ac:dyDescent="0.2">
      <c r="A45" s="176"/>
    </row>
    <row r="46" spans="1:1" x14ac:dyDescent="0.2">
      <c r="A46" s="223"/>
    </row>
    <row r="47" spans="1:1" ht="25.5" x14ac:dyDescent="0.2">
      <c r="A47" s="174" t="s">
        <v>310</v>
      </c>
    </row>
    <row r="48" spans="1:1" ht="24" x14ac:dyDescent="0.2">
      <c r="A48" s="207" t="s">
        <v>447</v>
      </c>
    </row>
    <row r="49" spans="1:1" x14ac:dyDescent="0.2">
      <c r="A49" s="225" t="s">
        <v>205</v>
      </c>
    </row>
    <row r="50" spans="1:1" x14ac:dyDescent="0.2">
      <c r="A50" s="225"/>
    </row>
    <row r="51" spans="1:1" ht="48" x14ac:dyDescent="0.2">
      <c r="A51" s="207" t="s">
        <v>448</v>
      </c>
    </row>
    <row r="52" spans="1:1" x14ac:dyDescent="0.2">
      <c r="A52" s="225" t="s">
        <v>313</v>
      </c>
    </row>
    <row r="53" spans="1:1" x14ac:dyDescent="0.2">
      <c r="A53" s="15"/>
    </row>
    <row r="54" spans="1:1" x14ac:dyDescent="0.2">
      <c r="A54" s="224" t="s">
        <v>449</v>
      </c>
    </row>
    <row r="55" spans="1:1" x14ac:dyDescent="0.2">
      <c r="A55" s="226"/>
    </row>
    <row r="56" spans="1:1" ht="36" x14ac:dyDescent="0.2">
      <c r="A56" s="255" t="s">
        <v>450</v>
      </c>
    </row>
    <row r="57" spans="1:1" ht="37.5" customHeight="1" x14ac:dyDescent="0.2">
      <c r="A57" s="225" t="s">
        <v>316</v>
      </c>
    </row>
    <row r="58" spans="1:1" x14ac:dyDescent="0.2">
      <c r="A58" s="335"/>
    </row>
    <row r="59" spans="1:1" x14ac:dyDescent="0.2">
      <c r="A59" s="336" t="s">
        <v>451</v>
      </c>
    </row>
    <row r="60" spans="1:1" x14ac:dyDescent="0.2">
      <c r="A60" s="335"/>
    </row>
    <row r="61" spans="1:1" ht="84" x14ac:dyDescent="0.2">
      <c r="A61" s="337" t="s">
        <v>452</v>
      </c>
    </row>
    <row r="62" spans="1:1" x14ac:dyDescent="0.2">
      <c r="A62" s="227"/>
    </row>
    <row r="63" spans="1:1" ht="13.5" thickBot="1" x14ac:dyDescent="0.25">
      <c r="A63" s="226"/>
    </row>
    <row r="64" spans="1:1" ht="120" x14ac:dyDescent="0.2">
      <c r="A64" s="232" t="s">
        <v>453</v>
      </c>
    </row>
    <row r="65" spans="1:1" ht="24.75" thickBot="1" x14ac:dyDescent="0.25">
      <c r="A65" s="233" t="s">
        <v>141</v>
      </c>
    </row>
    <row r="67" spans="1:1" ht="24" x14ac:dyDescent="0.2">
      <c r="A67" s="177" t="s">
        <v>318</v>
      </c>
    </row>
    <row r="68" spans="1:1" ht="24" x14ac:dyDescent="0.2">
      <c r="A68" s="207" t="s">
        <v>365</v>
      </c>
    </row>
    <row r="69" spans="1:1" x14ac:dyDescent="0.2">
      <c r="A69" s="205" t="s">
        <v>206</v>
      </c>
    </row>
    <row r="70" spans="1:1" s="31" customFormat="1" x14ac:dyDescent="0.2">
      <c r="A70" s="176"/>
    </row>
    <row r="71" spans="1:1" s="31" customFormat="1" x14ac:dyDescent="0.2">
      <c r="A71" s="207" t="s">
        <v>249</v>
      </c>
    </row>
    <row r="72" spans="1:1" s="31" customFormat="1" x14ac:dyDescent="0.2">
      <c r="A72" s="205" t="s">
        <v>319</v>
      </c>
    </row>
    <row r="73" spans="1:1" s="31" customFormat="1" x14ac:dyDescent="0.2">
      <c r="A73" s="176"/>
    </row>
    <row r="74" spans="1:1" s="31" customFormat="1" x14ac:dyDescent="0.2">
      <c r="A74" s="207" t="s">
        <v>366</v>
      </c>
    </row>
    <row r="75" spans="1:1" s="31" customFormat="1" x14ac:dyDescent="0.2">
      <c r="A75" s="205" t="s">
        <v>367</v>
      </c>
    </row>
    <row r="76" spans="1:1" s="31" customFormat="1" ht="15.75" customHeight="1" x14ac:dyDescent="0.2">
      <c r="A76" s="205"/>
    </row>
    <row r="77" spans="1:1" s="31" customFormat="1" ht="54.75" customHeight="1" x14ac:dyDescent="0.2">
      <c r="A77" s="338" t="s">
        <v>454</v>
      </c>
    </row>
    <row r="78" spans="1:1" s="154" customFormat="1" ht="17.25" customHeight="1" x14ac:dyDescent="0.2">
      <c r="A78" s="176"/>
    </row>
    <row r="79" spans="1:1" s="31" customFormat="1" ht="24" x14ac:dyDescent="0.2">
      <c r="A79" s="255" t="s">
        <v>455</v>
      </c>
    </row>
    <row r="80" spans="1:1" s="31" customFormat="1" x14ac:dyDescent="0.2">
      <c r="A80" s="205"/>
    </row>
    <row r="81" spans="1:1" s="31" customFormat="1" x14ac:dyDescent="0.2">
      <c r="A81" s="205"/>
    </row>
    <row r="82" spans="1:1" s="31" customFormat="1" ht="24" x14ac:dyDescent="0.2">
      <c r="A82" s="338" t="s">
        <v>456</v>
      </c>
    </row>
    <row r="83" spans="1:1" s="31" customFormat="1" x14ac:dyDescent="0.2">
      <c r="A83" s="205"/>
    </row>
    <row r="84" spans="1:1" s="31" customFormat="1" ht="60" x14ac:dyDescent="0.2">
      <c r="A84" s="338" t="s">
        <v>457</v>
      </c>
    </row>
    <row r="85" spans="1:1" s="31" customFormat="1" x14ac:dyDescent="0.2">
      <c r="A85" s="176"/>
    </row>
    <row r="86" spans="1:1" s="154" customFormat="1" ht="13.5" thickBot="1" x14ac:dyDescent="0.25">
      <c r="A86" s="229"/>
    </row>
    <row r="87" spans="1:1" s="154" customFormat="1" ht="84" x14ac:dyDescent="0.2">
      <c r="A87" s="234" t="s">
        <v>458</v>
      </c>
    </row>
    <row r="88" spans="1:1" s="154" customFormat="1" ht="23.25" customHeight="1" thickBot="1" x14ac:dyDescent="0.25">
      <c r="A88" s="235" t="s">
        <v>329</v>
      </c>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I193"/>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F44" sqref="F44"/>
    </sheetView>
  </sheetViews>
  <sheetFormatPr defaultColWidth="9.140625" defaultRowHeight="12.75" x14ac:dyDescent="0.2"/>
  <cols>
    <col min="1" max="1" width="43.42578125" style="32" customWidth="1"/>
    <col min="2" max="4" width="10" style="32" customWidth="1"/>
    <col min="5" max="23" width="10.28515625" style="32" customWidth="1"/>
    <col min="24" max="35" width="9.85546875" style="32" customWidth="1"/>
    <col min="36" max="16384" width="9.140625" style="32"/>
  </cols>
  <sheetData>
    <row r="1" spans="1:35" x14ac:dyDescent="0.2">
      <c r="A1" s="63" t="s">
        <v>61</v>
      </c>
    </row>
    <row r="2" spans="1:35" x14ac:dyDescent="0.2">
      <c r="A2" s="222" t="s">
        <v>305</v>
      </c>
    </row>
    <row r="3" spans="1:35" x14ac:dyDescent="0.2">
      <c r="A3" s="222" t="s">
        <v>326</v>
      </c>
    </row>
    <row r="4" spans="1:35" s="33" customFormat="1" ht="26.25" customHeight="1" x14ac:dyDescent="0.2">
      <c r="A4" s="88" t="s">
        <v>62</v>
      </c>
      <c r="B4" s="115">
        <f>'BAR BB| Open rates'!H3</f>
        <v>46174</v>
      </c>
      <c r="C4" s="115">
        <f>'BAR BB| Open rates'!I3</f>
        <v>46178</v>
      </c>
      <c r="D4" s="115">
        <f>'BAR BB| Open rates'!J3</f>
        <v>46188</v>
      </c>
      <c r="E4" s="115">
        <f>'BAR BB| Open rates'!K3</f>
        <v>46194</v>
      </c>
      <c r="F4" s="115">
        <f>'BAR BB| Open rates'!L3</f>
        <v>46199</v>
      </c>
      <c r="G4" s="115">
        <f>'BAR BB| Open rates'!M3</f>
        <v>46201</v>
      </c>
      <c r="H4" s="115">
        <f>'BAR BB| Open rates'!N3</f>
        <v>46204</v>
      </c>
      <c r="I4" s="115">
        <f>'BAR BB| Open rates'!O3</f>
        <v>46206</v>
      </c>
      <c r="J4" s="115">
        <f>'BAR BB| Open rates'!P3</f>
        <v>46208</v>
      </c>
      <c r="K4" s="115">
        <f>'BAR BB| Open rates'!Q3</f>
        <v>46213</v>
      </c>
      <c r="L4" s="115">
        <f>'BAR BB| Open rates'!R3</f>
        <v>46215</v>
      </c>
      <c r="M4" s="115">
        <f>'BAR BB| Open rates'!S3</f>
        <v>46220</v>
      </c>
      <c r="N4" s="115">
        <f>'BAR BB| Open rates'!T3</f>
        <v>46222</v>
      </c>
      <c r="O4" s="115">
        <f>'BAR BB| Open rates'!U3</f>
        <v>46227</v>
      </c>
      <c r="P4" s="115">
        <f>'BAR BB| Open rates'!V3</f>
        <v>46229</v>
      </c>
      <c r="Q4" s="115">
        <f>'BAR BB| Open rates'!W3</f>
        <v>46234</v>
      </c>
      <c r="R4" s="115">
        <f>'BAR BB| Open rates'!X3</f>
        <v>46236</v>
      </c>
      <c r="S4" s="115">
        <f>'BAR BB| Open rates'!Y3</f>
        <v>46241</v>
      </c>
      <c r="T4" s="115">
        <f>'BAR BB| Open rates'!Z3</f>
        <v>46243</v>
      </c>
      <c r="U4" s="115">
        <f>'BAR BB| Open rates'!AA3</f>
        <v>46248</v>
      </c>
      <c r="V4" s="115">
        <f>'BAR BB| Open rates'!AB3</f>
        <v>46250</v>
      </c>
      <c r="W4" s="115">
        <f>'BAR BB| Open rates'!AC3</f>
        <v>46255</v>
      </c>
      <c r="X4" s="115">
        <f>'BAR BB| Open rates'!AD3</f>
        <v>46257</v>
      </c>
      <c r="Y4" s="115">
        <f>'BAR BB| Open rates'!AE3</f>
        <v>46262</v>
      </c>
      <c r="Z4" s="115">
        <f>'BAR BB| Open rates'!AF3</f>
        <v>46264</v>
      </c>
      <c r="AA4" s="115">
        <f>'BAR BB| Open rates'!AG3</f>
        <v>46266</v>
      </c>
      <c r="AB4" s="115">
        <f>'BAR BB| Open rates'!AH3</f>
        <v>46269</v>
      </c>
      <c r="AC4" s="115">
        <f>'BAR BB| Open rates'!AI3</f>
        <v>46271</v>
      </c>
      <c r="AD4" s="115">
        <f>'BAR BB| Open rates'!AJ3</f>
        <v>46276</v>
      </c>
      <c r="AE4" s="115">
        <f>'BAR BB| Open rates'!AK3</f>
        <v>46278</v>
      </c>
      <c r="AF4" s="115">
        <f>'BAR BB| Open rates'!AL3</f>
        <v>46283</v>
      </c>
      <c r="AG4" s="115">
        <f>'BAR BB| Open rates'!AM3</f>
        <v>46285</v>
      </c>
      <c r="AH4" s="115">
        <f>'BAR BB| Open rates'!AN3</f>
        <v>46290</v>
      </c>
      <c r="AI4" s="115">
        <f>'BAR BB| Open rates'!AO3</f>
        <v>46292</v>
      </c>
    </row>
    <row r="5" spans="1:35" s="33" customFormat="1" ht="26.25" customHeight="1" x14ac:dyDescent="0.2">
      <c r="A5" s="104"/>
      <c r="B5" s="115">
        <f>'BAR BB| Open rates'!H4</f>
        <v>46177</v>
      </c>
      <c r="C5" s="115">
        <f>'BAR BB| Open rates'!I4</f>
        <v>46187</v>
      </c>
      <c r="D5" s="115">
        <f>'BAR BB| Open rates'!J4</f>
        <v>46193</v>
      </c>
      <c r="E5" s="115">
        <f>'BAR BB| Open rates'!K4</f>
        <v>46198</v>
      </c>
      <c r="F5" s="115">
        <f>'BAR BB| Open rates'!L4</f>
        <v>46200</v>
      </c>
      <c r="G5" s="115">
        <f>'BAR BB| Open rates'!M4</f>
        <v>46203</v>
      </c>
      <c r="H5" s="115">
        <f>'BAR BB| Open rates'!N4</f>
        <v>46205</v>
      </c>
      <c r="I5" s="115">
        <f>'BAR BB| Open rates'!O4</f>
        <v>46207</v>
      </c>
      <c r="J5" s="115">
        <f>'BAR BB| Open rates'!P4</f>
        <v>46212</v>
      </c>
      <c r="K5" s="115">
        <f>'BAR BB| Open rates'!Q4</f>
        <v>46214</v>
      </c>
      <c r="L5" s="115">
        <f>'BAR BB| Open rates'!R4</f>
        <v>46219</v>
      </c>
      <c r="M5" s="115">
        <f>'BAR BB| Open rates'!S4</f>
        <v>46221</v>
      </c>
      <c r="N5" s="115">
        <f>'BAR BB| Open rates'!T4</f>
        <v>46226</v>
      </c>
      <c r="O5" s="115">
        <f>'BAR BB| Open rates'!U4</f>
        <v>46228</v>
      </c>
      <c r="P5" s="115">
        <f>'BAR BB| Open rates'!V4</f>
        <v>46233</v>
      </c>
      <c r="Q5" s="115">
        <f>'BAR BB| Open rates'!W4</f>
        <v>46235</v>
      </c>
      <c r="R5" s="115">
        <f>'BAR BB| Open rates'!X4</f>
        <v>46240</v>
      </c>
      <c r="S5" s="115">
        <f>'BAR BB| Open rates'!Y4</f>
        <v>46242</v>
      </c>
      <c r="T5" s="115">
        <f>'BAR BB| Open rates'!Z4</f>
        <v>46247</v>
      </c>
      <c r="U5" s="115">
        <f>'BAR BB| Open rates'!AA4</f>
        <v>46249</v>
      </c>
      <c r="V5" s="115">
        <f>'BAR BB| Open rates'!AB4</f>
        <v>46254</v>
      </c>
      <c r="W5" s="115">
        <f>'BAR BB| Open rates'!AC4</f>
        <v>46256</v>
      </c>
      <c r="X5" s="115">
        <f>'BAR BB| Open rates'!AD4</f>
        <v>46261</v>
      </c>
      <c r="Y5" s="115">
        <f>'BAR BB| Open rates'!AE4</f>
        <v>46263</v>
      </c>
      <c r="Z5" s="115">
        <f>'BAR BB| Open rates'!AF4</f>
        <v>46265</v>
      </c>
      <c r="AA5" s="115">
        <f>'BAR BB| Open rates'!AG4</f>
        <v>46268</v>
      </c>
      <c r="AB5" s="115">
        <f>'BAR BB| Open rates'!AH4</f>
        <v>46270</v>
      </c>
      <c r="AC5" s="115">
        <f>'BAR BB| Open rates'!AI4</f>
        <v>46275</v>
      </c>
      <c r="AD5" s="115">
        <f>'BAR BB| Open rates'!AJ4</f>
        <v>46277</v>
      </c>
      <c r="AE5" s="115">
        <f>'BAR BB| Open rates'!AK4</f>
        <v>46282</v>
      </c>
      <c r="AF5" s="115">
        <f>'BAR BB| Open rates'!AL4</f>
        <v>46284</v>
      </c>
      <c r="AG5" s="115">
        <f>'BAR BB| Open rates'!AM4</f>
        <v>46289</v>
      </c>
      <c r="AH5" s="115">
        <f>'BAR BB| Open rates'!AN4</f>
        <v>46291</v>
      </c>
      <c r="AI5" s="115">
        <f>'BAR BB| Open rates'!AO4</f>
        <v>46295</v>
      </c>
    </row>
    <row r="6" spans="1:35" s="36" customFormat="1" ht="12" customHeight="1" x14ac:dyDescent="0.2">
      <c r="A6" s="163" t="s">
        <v>63</v>
      </c>
    </row>
    <row r="7" spans="1:35" s="36" customFormat="1" ht="12" customHeight="1" x14ac:dyDescent="0.2">
      <c r="A7" s="163">
        <v>1</v>
      </c>
      <c r="B7" s="57">
        <f>'BAR BB| Open rates'!H6*0.87*0.9+25</f>
        <v>10908.7</v>
      </c>
      <c r="C7" s="57">
        <f>'BAR BB| Open rates'!I6*0.87*0.9+25</f>
        <v>16311.4</v>
      </c>
      <c r="D7" s="57">
        <f>'BAR BB| Open rates'!J6*0.87*0.9+25</f>
        <v>31266.7</v>
      </c>
      <c r="E7" s="57">
        <f>'BAR BB| Open rates'!K6*0.87*0.9+25</f>
        <v>13022.800000000001</v>
      </c>
      <c r="F7" s="57">
        <f>'BAR BB| Open rates'!L6*0.87*0.9+25</f>
        <v>14745.4</v>
      </c>
      <c r="G7" s="57">
        <f>'BAR BB| Open rates'!M6*0.87*0.9+25</f>
        <v>13022.800000000001</v>
      </c>
      <c r="H7" s="57">
        <f>'BAR BB| Open rates'!N6*0.87*0.9+25</f>
        <v>16311.4</v>
      </c>
      <c r="I7" s="57">
        <f>'BAR BB| Open rates'!O6*0.87*0.9+25</f>
        <v>17877.400000000001</v>
      </c>
      <c r="J7" s="57">
        <f>'BAR BB| Open rates'!P6*0.87*0.9+25</f>
        <v>16311.4</v>
      </c>
      <c r="K7" s="57">
        <f>'BAR BB| Open rates'!Q6*0.87*0.9+25</f>
        <v>17877.400000000001</v>
      </c>
      <c r="L7" s="57">
        <f>'BAR BB| Open rates'!R6*0.87*0.9+25</f>
        <v>16311.4</v>
      </c>
      <c r="M7" s="57">
        <f>'BAR BB| Open rates'!S6*0.87*0.9+25</f>
        <v>17877.400000000001</v>
      </c>
      <c r="N7" s="57">
        <f>'BAR BB| Open rates'!T6*0.87*0.9+25</f>
        <v>16311.4</v>
      </c>
      <c r="O7" s="57">
        <f>'BAR BB| Open rates'!U6*0.87*0.9+25</f>
        <v>17877.400000000001</v>
      </c>
      <c r="P7" s="57">
        <f>'BAR BB| Open rates'!V6*0.87*0.9+25</f>
        <v>16311.4</v>
      </c>
      <c r="Q7" s="57">
        <f>'BAR BB| Open rates'!W6*0.87*0.9+25</f>
        <v>17877.400000000001</v>
      </c>
      <c r="R7" s="57">
        <f>'BAR BB| Open rates'!X6*0.87*0.9+25</f>
        <v>16311.4</v>
      </c>
      <c r="S7" s="57">
        <f>'BAR BB| Open rates'!Y6*0.87*0.9+25</f>
        <v>17877.400000000001</v>
      </c>
      <c r="T7" s="57">
        <f>'BAR BB| Open rates'!Z6*0.87*0.9+25</f>
        <v>16311.4</v>
      </c>
      <c r="U7" s="57">
        <f>'BAR BB| Open rates'!AA6*0.87*0.9+25</f>
        <v>17877.400000000001</v>
      </c>
      <c r="V7" s="57">
        <f>'BAR BB| Open rates'!AB6*0.87*0.9+25</f>
        <v>16311.4</v>
      </c>
      <c r="W7" s="57">
        <f>'BAR BB| Open rates'!AC6*0.87*0.9+25</f>
        <v>17877.400000000001</v>
      </c>
      <c r="X7" s="57">
        <f>'BAR BB| Open rates'!AD6*0.87*0.9+25</f>
        <v>13022.800000000001</v>
      </c>
      <c r="Y7" s="57">
        <f>'BAR BB| Open rates'!AE6*0.87*0.9+25</f>
        <v>14745.4</v>
      </c>
      <c r="Z7" s="57">
        <f>'BAR BB| Open rates'!AF6*0.87*0.9+25</f>
        <v>13022.800000000001</v>
      </c>
      <c r="AA7" s="57">
        <f>'BAR BB| Open rates'!AG6*0.87*0.9+25</f>
        <v>14745.4</v>
      </c>
      <c r="AB7" s="57">
        <f>'BAR BB| Open rates'!AH6*0.87*0.9+25</f>
        <v>14745.4</v>
      </c>
      <c r="AC7" s="57">
        <f>'BAR BB| Open rates'!AI6*0.87*0.9+25</f>
        <v>13022.800000000001</v>
      </c>
      <c r="AD7" s="57">
        <f>'BAR BB| Open rates'!AJ6*0.87*0.9+25</f>
        <v>14745.4</v>
      </c>
      <c r="AE7" s="57">
        <f>'BAR BB| Open rates'!AK6*0.87*0.9+25</f>
        <v>13022.800000000001</v>
      </c>
      <c r="AF7" s="57">
        <f>'BAR BB| Open rates'!AL6*0.87*0.9+25</f>
        <v>14745.4</v>
      </c>
      <c r="AG7" s="57">
        <f>'BAR BB| Open rates'!AM6*0.87*0.9+25</f>
        <v>13022.800000000001</v>
      </c>
      <c r="AH7" s="57">
        <f>'BAR BB| Open rates'!AN6*0.87*0.9+25</f>
        <v>14745.4</v>
      </c>
      <c r="AI7" s="57">
        <f>'BAR BB| Open rates'!AO6*0.87*0.9+25</f>
        <v>13022.800000000001</v>
      </c>
    </row>
    <row r="8" spans="1:35" s="36" customFormat="1" ht="12" customHeight="1" x14ac:dyDescent="0.2">
      <c r="A8" s="163">
        <v>2</v>
      </c>
      <c r="B8" s="57">
        <f>'BAR BB| Open rates'!H7*0.87*0.9+25</f>
        <v>13257.7</v>
      </c>
      <c r="C8" s="57">
        <f>'BAR BB| Open rates'!I7*0.87*0.9+25</f>
        <v>18660.400000000001</v>
      </c>
      <c r="D8" s="57">
        <f>'BAR BB| Open rates'!J7*0.87*0.9+25</f>
        <v>33615.700000000004</v>
      </c>
      <c r="E8" s="57">
        <f>'BAR BB| Open rates'!K7*0.87*0.9+25</f>
        <v>15371.800000000001</v>
      </c>
      <c r="F8" s="57">
        <f>'BAR BB| Open rates'!L7*0.87*0.9+25</f>
        <v>17094.400000000001</v>
      </c>
      <c r="G8" s="57">
        <f>'BAR BB| Open rates'!M7*0.87*0.9+25</f>
        <v>15371.800000000001</v>
      </c>
      <c r="H8" s="57">
        <f>'BAR BB| Open rates'!N7*0.87*0.9+25</f>
        <v>18660.400000000001</v>
      </c>
      <c r="I8" s="57">
        <f>'BAR BB| Open rates'!O7*0.87*0.9+25</f>
        <v>20226.400000000001</v>
      </c>
      <c r="J8" s="57">
        <f>'BAR BB| Open rates'!P7*0.87*0.9+25</f>
        <v>18660.400000000001</v>
      </c>
      <c r="K8" s="57">
        <f>'BAR BB| Open rates'!Q7*0.87*0.9+25</f>
        <v>20226.400000000001</v>
      </c>
      <c r="L8" s="57">
        <f>'BAR BB| Open rates'!R7*0.87*0.9+25</f>
        <v>18660.400000000001</v>
      </c>
      <c r="M8" s="57">
        <f>'BAR BB| Open rates'!S7*0.87*0.9+25</f>
        <v>20226.400000000001</v>
      </c>
      <c r="N8" s="57">
        <f>'BAR BB| Open rates'!T7*0.87*0.9+25</f>
        <v>18660.400000000001</v>
      </c>
      <c r="O8" s="57">
        <f>'BAR BB| Open rates'!U7*0.87*0.9+25</f>
        <v>20226.400000000001</v>
      </c>
      <c r="P8" s="57">
        <f>'BAR BB| Open rates'!V7*0.87*0.9+25</f>
        <v>18660.400000000001</v>
      </c>
      <c r="Q8" s="57">
        <f>'BAR BB| Open rates'!W7*0.87*0.9+25</f>
        <v>20226.400000000001</v>
      </c>
      <c r="R8" s="57">
        <f>'BAR BB| Open rates'!X7*0.87*0.9+25</f>
        <v>18660.400000000001</v>
      </c>
      <c r="S8" s="57">
        <f>'BAR BB| Open rates'!Y7*0.87*0.9+25</f>
        <v>20226.400000000001</v>
      </c>
      <c r="T8" s="57">
        <f>'BAR BB| Open rates'!Z7*0.87*0.9+25</f>
        <v>18660.400000000001</v>
      </c>
      <c r="U8" s="57">
        <f>'BAR BB| Open rates'!AA7*0.87*0.9+25</f>
        <v>20226.400000000001</v>
      </c>
      <c r="V8" s="57">
        <f>'BAR BB| Open rates'!AB7*0.87*0.9+25</f>
        <v>18660.400000000001</v>
      </c>
      <c r="W8" s="57">
        <f>'BAR BB| Open rates'!AC7*0.87*0.9+25</f>
        <v>20226.400000000001</v>
      </c>
      <c r="X8" s="57">
        <f>'BAR BB| Open rates'!AD7*0.87*0.9+25</f>
        <v>15371.800000000001</v>
      </c>
      <c r="Y8" s="57">
        <f>'BAR BB| Open rates'!AE7*0.87*0.9+25</f>
        <v>17094.400000000001</v>
      </c>
      <c r="Z8" s="57">
        <f>'BAR BB| Open rates'!AF7*0.87*0.9+25</f>
        <v>15371.800000000001</v>
      </c>
      <c r="AA8" s="57">
        <f>'BAR BB| Open rates'!AG7*0.87*0.9+25</f>
        <v>17094.400000000001</v>
      </c>
      <c r="AB8" s="57">
        <f>'BAR BB| Open rates'!AH7*0.87*0.9+25</f>
        <v>17094.400000000001</v>
      </c>
      <c r="AC8" s="57">
        <f>'BAR BB| Open rates'!AI7*0.87*0.9+25</f>
        <v>15371.800000000001</v>
      </c>
      <c r="AD8" s="57">
        <f>'BAR BB| Open rates'!AJ7*0.87*0.9+25</f>
        <v>17094.400000000001</v>
      </c>
      <c r="AE8" s="57">
        <f>'BAR BB| Open rates'!AK7*0.87*0.9+25</f>
        <v>15371.800000000001</v>
      </c>
      <c r="AF8" s="57">
        <f>'BAR BB| Open rates'!AL7*0.87*0.9+25</f>
        <v>17094.400000000001</v>
      </c>
      <c r="AG8" s="57">
        <f>'BAR BB| Open rates'!AM7*0.87*0.9+25</f>
        <v>15371.800000000001</v>
      </c>
      <c r="AH8" s="57">
        <f>'BAR BB| Open rates'!AN7*0.87*0.9+25</f>
        <v>17094.400000000001</v>
      </c>
      <c r="AI8" s="57">
        <f>'BAR BB| Open rates'!AO7*0.87*0.9+25</f>
        <v>15371.800000000001</v>
      </c>
    </row>
    <row r="9" spans="1:35"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36" customFormat="1" ht="12" customHeight="1" x14ac:dyDescent="0.2">
      <c r="A10" s="163">
        <v>1</v>
      </c>
      <c r="B10" s="57">
        <f>'BAR BB| Open rates'!H9*0.87*0.9+25</f>
        <v>13257.7</v>
      </c>
      <c r="C10" s="57">
        <f>'BAR BB| Open rates'!I9*0.87*0.9+25</f>
        <v>18660.400000000001</v>
      </c>
      <c r="D10" s="57">
        <f>'BAR BB| Open rates'!J9*0.87*0.9+25</f>
        <v>33615.700000000004</v>
      </c>
      <c r="E10" s="57">
        <f>'BAR BB| Open rates'!K9*0.87*0.9+25</f>
        <v>15371.800000000001</v>
      </c>
      <c r="F10" s="57">
        <f>'BAR BB| Open rates'!L9*0.87*0.9+25</f>
        <v>17094.400000000001</v>
      </c>
      <c r="G10" s="57">
        <f>'BAR BB| Open rates'!M9*0.87*0.9+25</f>
        <v>15371.800000000001</v>
      </c>
      <c r="H10" s="57">
        <f>'BAR BB| Open rates'!N9*0.87*0.9+25</f>
        <v>18660.400000000001</v>
      </c>
      <c r="I10" s="57">
        <f>'BAR BB| Open rates'!O9*0.87*0.9+25</f>
        <v>20226.400000000001</v>
      </c>
      <c r="J10" s="57">
        <f>'BAR BB| Open rates'!P9*0.87*0.9+25</f>
        <v>18660.400000000001</v>
      </c>
      <c r="K10" s="57">
        <f>'BAR BB| Open rates'!Q9*0.87*0.9+25</f>
        <v>20226.400000000001</v>
      </c>
      <c r="L10" s="57">
        <f>'BAR BB| Open rates'!R9*0.87*0.9+25</f>
        <v>18660.400000000001</v>
      </c>
      <c r="M10" s="57">
        <f>'BAR BB| Open rates'!S9*0.87*0.9+25</f>
        <v>20226.400000000001</v>
      </c>
      <c r="N10" s="57">
        <f>'BAR BB| Open rates'!T9*0.87*0.9+25</f>
        <v>18660.400000000001</v>
      </c>
      <c r="O10" s="57">
        <f>'BAR BB| Open rates'!U9*0.87*0.9+25</f>
        <v>20226.400000000001</v>
      </c>
      <c r="P10" s="57">
        <f>'BAR BB| Open rates'!V9*0.87*0.9+25</f>
        <v>18660.400000000001</v>
      </c>
      <c r="Q10" s="57">
        <f>'BAR BB| Open rates'!W9*0.87*0.9+25</f>
        <v>20226.400000000001</v>
      </c>
      <c r="R10" s="57">
        <f>'BAR BB| Open rates'!X9*0.87*0.9+25</f>
        <v>18660.400000000001</v>
      </c>
      <c r="S10" s="57">
        <f>'BAR BB| Open rates'!Y9*0.87*0.9+25</f>
        <v>20226.400000000001</v>
      </c>
      <c r="T10" s="57">
        <f>'BAR BB| Open rates'!Z9*0.87*0.9+25</f>
        <v>18660.400000000001</v>
      </c>
      <c r="U10" s="57">
        <f>'BAR BB| Open rates'!AA9*0.87*0.9+25</f>
        <v>20226.400000000001</v>
      </c>
      <c r="V10" s="57">
        <f>'BAR BB| Open rates'!AB9*0.87*0.9+25</f>
        <v>18660.400000000001</v>
      </c>
      <c r="W10" s="57">
        <f>'BAR BB| Open rates'!AC9*0.87*0.9+25</f>
        <v>20226.400000000001</v>
      </c>
      <c r="X10" s="57">
        <f>'BAR BB| Open rates'!AD9*0.87*0.9+25</f>
        <v>15371.800000000001</v>
      </c>
      <c r="Y10" s="57">
        <f>'BAR BB| Open rates'!AE9*0.87*0.9+25</f>
        <v>17094.400000000001</v>
      </c>
      <c r="Z10" s="57">
        <f>'BAR BB| Open rates'!AF9*0.87*0.9+25</f>
        <v>15371.800000000001</v>
      </c>
      <c r="AA10" s="57">
        <f>'BAR BB| Open rates'!AG9*0.87*0.9+25</f>
        <v>17094.400000000001</v>
      </c>
      <c r="AB10" s="57">
        <f>'BAR BB| Open rates'!AH9*0.87*0.9+25</f>
        <v>17094.400000000001</v>
      </c>
      <c r="AC10" s="57">
        <f>'BAR BB| Open rates'!AI9*0.87*0.9+25</f>
        <v>15371.800000000001</v>
      </c>
      <c r="AD10" s="57">
        <f>'BAR BB| Open rates'!AJ9*0.87*0.9+25</f>
        <v>17094.400000000001</v>
      </c>
      <c r="AE10" s="57">
        <f>'BAR BB| Open rates'!AK9*0.87*0.9+25</f>
        <v>15371.800000000001</v>
      </c>
      <c r="AF10" s="57">
        <f>'BAR BB| Open rates'!AL9*0.87*0.9+25</f>
        <v>17094.400000000001</v>
      </c>
      <c r="AG10" s="57">
        <f>'BAR BB| Open rates'!AM9*0.87*0.9+25</f>
        <v>15371.800000000001</v>
      </c>
      <c r="AH10" s="57">
        <f>'BAR BB| Open rates'!AN9*0.87*0.9+25</f>
        <v>17094.400000000001</v>
      </c>
      <c r="AI10" s="57">
        <f>'BAR BB| Open rates'!AO9*0.87*0.9+25</f>
        <v>15371.800000000001</v>
      </c>
    </row>
    <row r="11" spans="1:35" s="36" customFormat="1" ht="12" customHeight="1" x14ac:dyDescent="0.2">
      <c r="A11" s="163">
        <v>2</v>
      </c>
      <c r="B11" s="57">
        <f>'BAR BB| Open rates'!H10*0.87*0.9+25</f>
        <v>15606.7</v>
      </c>
      <c r="C11" s="57">
        <f>'BAR BB| Open rates'!I10*0.87*0.9+25</f>
        <v>21009.4</v>
      </c>
      <c r="D11" s="57">
        <f>'BAR BB| Open rates'!J10*0.87*0.9+25</f>
        <v>35964.700000000004</v>
      </c>
      <c r="E11" s="57">
        <f>'BAR BB| Open rates'!K10*0.87*0.9+25</f>
        <v>17720.8</v>
      </c>
      <c r="F11" s="57">
        <f>'BAR BB| Open rates'!L10*0.87*0.9+25</f>
        <v>19443.400000000001</v>
      </c>
      <c r="G11" s="57">
        <f>'BAR BB| Open rates'!M10*0.87*0.9+25</f>
        <v>17720.8</v>
      </c>
      <c r="H11" s="57">
        <f>'BAR BB| Open rates'!N10*0.87*0.9+25</f>
        <v>21009.4</v>
      </c>
      <c r="I11" s="57">
        <f>'BAR BB| Open rates'!O10*0.87*0.9+25</f>
        <v>22575.4</v>
      </c>
      <c r="J11" s="57">
        <f>'BAR BB| Open rates'!P10*0.87*0.9+25</f>
        <v>21009.4</v>
      </c>
      <c r="K11" s="57">
        <f>'BAR BB| Open rates'!Q10*0.87*0.9+25</f>
        <v>22575.4</v>
      </c>
      <c r="L11" s="57">
        <f>'BAR BB| Open rates'!R10*0.87*0.9+25</f>
        <v>21009.4</v>
      </c>
      <c r="M11" s="57">
        <f>'BAR BB| Open rates'!S10*0.87*0.9+25</f>
        <v>22575.4</v>
      </c>
      <c r="N11" s="57">
        <f>'BAR BB| Open rates'!T10*0.87*0.9+25</f>
        <v>21009.4</v>
      </c>
      <c r="O11" s="57">
        <f>'BAR BB| Open rates'!U10*0.87*0.9+25</f>
        <v>22575.4</v>
      </c>
      <c r="P11" s="57">
        <f>'BAR BB| Open rates'!V10*0.87*0.9+25</f>
        <v>21009.4</v>
      </c>
      <c r="Q11" s="57">
        <f>'BAR BB| Open rates'!W10*0.87*0.9+25</f>
        <v>22575.4</v>
      </c>
      <c r="R11" s="57">
        <f>'BAR BB| Open rates'!X10*0.87*0.9+25</f>
        <v>21009.4</v>
      </c>
      <c r="S11" s="57">
        <f>'BAR BB| Open rates'!Y10*0.87*0.9+25</f>
        <v>22575.4</v>
      </c>
      <c r="T11" s="57">
        <f>'BAR BB| Open rates'!Z10*0.87*0.9+25</f>
        <v>21009.4</v>
      </c>
      <c r="U11" s="57">
        <f>'BAR BB| Open rates'!AA10*0.87*0.9+25</f>
        <v>22575.4</v>
      </c>
      <c r="V11" s="57">
        <f>'BAR BB| Open rates'!AB10*0.87*0.9+25</f>
        <v>21009.4</v>
      </c>
      <c r="W11" s="57">
        <f>'BAR BB| Open rates'!AC10*0.87*0.9+25</f>
        <v>22575.4</v>
      </c>
      <c r="X11" s="57">
        <f>'BAR BB| Open rates'!AD10*0.87*0.9+25</f>
        <v>17720.8</v>
      </c>
      <c r="Y11" s="57">
        <f>'BAR BB| Open rates'!AE10*0.87*0.9+25</f>
        <v>19443.400000000001</v>
      </c>
      <c r="Z11" s="57">
        <f>'BAR BB| Open rates'!AF10*0.87*0.9+25</f>
        <v>17720.8</v>
      </c>
      <c r="AA11" s="57">
        <f>'BAR BB| Open rates'!AG10*0.87*0.9+25</f>
        <v>19443.400000000001</v>
      </c>
      <c r="AB11" s="57">
        <f>'BAR BB| Open rates'!AH10*0.87*0.9+25</f>
        <v>19443.400000000001</v>
      </c>
      <c r="AC11" s="57">
        <f>'BAR BB| Open rates'!AI10*0.87*0.9+25</f>
        <v>17720.8</v>
      </c>
      <c r="AD11" s="57">
        <f>'BAR BB| Open rates'!AJ10*0.87*0.9+25</f>
        <v>19443.400000000001</v>
      </c>
      <c r="AE11" s="57">
        <f>'BAR BB| Open rates'!AK10*0.87*0.9+25</f>
        <v>17720.8</v>
      </c>
      <c r="AF11" s="57">
        <f>'BAR BB| Open rates'!AL10*0.87*0.9+25</f>
        <v>19443.400000000001</v>
      </c>
      <c r="AG11" s="57">
        <f>'BAR BB| Open rates'!AM10*0.87*0.9+25</f>
        <v>17720.8</v>
      </c>
      <c r="AH11" s="57">
        <f>'BAR BB| Open rates'!AN10*0.87*0.9+25</f>
        <v>19443.400000000001</v>
      </c>
      <c r="AI11" s="57">
        <f>'BAR BB| Open rates'!AO10*0.87*0.9+25</f>
        <v>17720.8</v>
      </c>
    </row>
    <row r="12" spans="1:35"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s="36" customFormat="1" ht="12" customHeight="1" x14ac:dyDescent="0.2">
      <c r="A13" s="163">
        <v>1</v>
      </c>
      <c r="B13" s="57">
        <f>'BAR BB| Open rates'!H12*0.87*0.9+25</f>
        <v>16311.4</v>
      </c>
      <c r="C13" s="57">
        <f>'BAR BB| Open rates'!I12*0.87*0.9+25</f>
        <v>21714.100000000002</v>
      </c>
      <c r="D13" s="57">
        <f>'BAR BB| Open rates'!J12*0.87*0.9+25</f>
        <v>36669.4</v>
      </c>
      <c r="E13" s="57">
        <f>'BAR BB| Open rates'!K12*0.87*0.9+25</f>
        <v>18425.5</v>
      </c>
      <c r="F13" s="57">
        <f>'BAR BB| Open rates'!L12*0.87*0.9+25</f>
        <v>20148.100000000002</v>
      </c>
      <c r="G13" s="57">
        <f>'BAR BB| Open rates'!M12*0.87*0.9+25</f>
        <v>18425.5</v>
      </c>
      <c r="H13" s="57">
        <f>'BAR BB| Open rates'!N12*0.87*0.9+25</f>
        <v>21714.100000000002</v>
      </c>
      <c r="I13" s="57">
        <f>'BAR BB| Open rates'!O12*0.87*0.9+25</f>
        <v>23280.100000000002</v>
      </c>
      <c r="J13" s="57">
        <f>'BAR BB| Open rates'!P12*0.87*0.9+25</f>
        <v>21714.100000000002</v>
      </c>
      <c r="K13" s="57">
        <f>'BAR BB| Open rates'!Q12*0.87*0.9+25</f>
        <v>23280.100000000002</v>
      </c>
      <c r="L13" s="57">
        <f>'BAR BB| Open rates'!R12*0.87*0.9+25</f>
        <v>21714.100000000002</v>
      </c>
      <c r="M13" s="57">
        <f>'BAR BB| Open rates'!S12*0.87*0.9+25</f>
        <v>23280.100000000002</v>
      </c>
      <c r="N13" s="57">
        <f>'BAR BB| Open rates'!T12*0.87*0.9+25</f>
        <v>21714.100000000002</v>
      </c>
      <c r="O13" s="57">
        <f>'BAR BB| Open rates'!U12*0.87*0.9+25</f>
        <v>23280.100000000002</v>
      </c>
      <c r="P13" s="57">
        <f>'BAR BB| Open rates'!V12*0.87*0.9+25</f>
        <v>21714.100000000002</v>
      </c>
      <c r="Q13" s="57">
        <f>'BAR BB| Open rates'!W12*0.87*0.9+25</f>
        <v>23280.100000000002</v>
      </c>
      <c r="R13" s="57">
        <f>'BAR BB| Open rates'!X12*0.87*0.9+25</f>
        <v>21714.100000000002</v>
      </c>
      <c r="S13" s="57">
        <f>'BAR BB| Open rates'!Y12*0.87*0.9+25</f>
        <v>23280.100000000002</v>
      </c>
      <c r="T13" s="57">
        <f>'BAR BB| Open rates'!Z12*0.87*0.9+25</f>
        <v>21714.100000000002</v>
      </c>
      <c r="U13" s="57">
        <f>'BAR BB| Open rates'!AA12*0.87*0.9+25</f>
        <v>23280.100000000002</v>
      </c>
      <c r="V13" s="57">
        <f>'BAR BB| Open rates'!AB12*0.87*0.9+25</f>
        <v>21714.100000000002</v>
      </c>
      <c r="W13" s="57">
        <f>'BAR BB| Open rates'!AC12*0.87*0.9+25</f>
        <v>23280.100000000002</v>
      </c>
      <c r="X13" s="57">
        <f>'BAR BB| Open rates'!AD12*0.87*0.9+25</f>
        <v>18425.5</v>
      </c>
      <c r="Y13" s="57">
        <f>'BAR BB| Open rates'!AE12*0.87*0.9+25</f>
        <v>20148.100000000002</v>
      </c>
      <c r="Z13" s="57">
        <f>'BAR BB| Open rates'!AF12*0.87*0.9+25</f>
        <v>18425.5</v>
      </c>
      <c r="AA13" s="57">
        <f>'BAR BB| Open rates'!AG12*0.87*0.9+25</f>
        <v>20148.100000000002</v>
      </c>
      <c r="AB13" s="57">
        <f>'BAR BB| Open rates'!AH12*0.87*0.9+25</f>
        <v>20148.100000000002</v>
      </c>
      <c r="AC13" s="57">
        <f>'BAR BB| Open rates'!AI12*0.87*0.9+25</f>
        <v>18425.5</v>
      </c>
      <c r="AD13" s="57">
        <f>'BAR BB| Open rates'!AJ12*0.87*0.9+25</f>
        <v>20148.100000000002</v>
      </c>
      <c r="AE13" s="57">
        <f>'BAR BB| Open rates'!AK12*0.87*0.9+25</f>
        <v>18425.5</v>
      </c>
      <c r="AF13" s="57">
        <f>'BAR BB| Open rates'!AL12*0.87*0.9+25</f>
        <v>20148.100000000002</v>
      </c>
      <c r="AG13" s="57">
        <f>'BAR BB| Open rates'!AM12*0.87*0.9+25</f>
        <v>18425.5</v>
      </c>
      <c r="AH13" s="57">
        <f>'BAR BB| Open rates'!AN12*0.87*0.9+25</f>
        <v>20148.100000000002</v>
      </c>
      <c r="AI13" s="57">
        <f>'BAR BB| Open rates'!AO12*0.87*0.9+25</f>
        <v>18425.5</v>
      </c>
    </row>
    <row r="14" spans="1:35" s="36" customFormat="1" ht="12" customHeight="1" x14ac:dyDescent="0.2">
      <c r="A14" s="163">
        <v>2</v>
      </c>
      <c r="B14" s="57">
        <f>'BAR BB| Open rates'!H13*0.87*0.9+25</f>
        <v>18660.400000000001</v>
      </c>
      <c r="C14" s="57">
        <f>'BAR BB| Open rates'!I13*0.87*0.9+25</f>
        <v>24063.100000000002</v>
      </c>
      <c r="D14" s="57">
        <f>'BAR BB| Open rates'!J13*0.87*0.9+25</f>
        <v>39018.400000000001</v>
      </c>
      <c r="E14" s="57">
        <f>'BAR BB| Open rates'!K13*0.87*0.9+25</f>
        <v>20774.5</v>
      </c>
      <c r="F14" s="57">
        <f>'BAR BB| Open rates'!L13*0.87*0.9+25</f>
        <v>22497.100000000002</v>
      </c>
      <c r="G14" s="57">
        <f>'BAR BB| Open rates'!M13*0.87*0.9+25</f>
        <v>20774.5</v>
      </c>
      <c r="H14" s="57">
        <f>'BAR BB| Open rates'!N13*0.87*0.9+25</f>
        <v>24063.100000000002</v>
      </c>
      <c r="I14" s="57">
        <f>'BAR BB| Open rates'!O13*0.87*0.9+25</f>
        <v>25629.100000000002</v>
      </c>
      <c r="J14" s="57">
        <f>'BAR BB| Open rates'!P13*0.87*0.9+25</f>
        <v>24063.100000000002</v>
      </c>
      <c r="K14" s="57">
        <f>'BAR BB| Open rates'!Q13*0.87*0.9+25</f>
        <v>25629.100000000002</v>
      </c>
      <c r="L14" s="57">
        <f>'BAR BB| Open rates'!R13*0.87*0.9+25</f>
        <v>24063.100000000002</v>
      </c>
      <c r="M14" s="57">
        <f>'BAR BB| Open rates'!S13*0.87*0.9+25</f>
        <v>25629.100000000002</v>
      </c>
      <c r="N14" s="57">
        <f>'BAR BB| Open rates'!T13*0.87*0.9+25</f>
        <v>24063.100000000002</v>
      </c>
      <c r="O14" s="57">
        <f>'BAR BB| Open rates'!U13*0.87*0.9+25</f>
        <v>25629.100000000002</v>
      </c>
      <c r="P14" s="57">
        <f>'BAR BB| Open rates'!V13*0.87*0.9+25</f>
        <v>24063.100000000002</v>
      </c>
      <c r="Q14" s="57">
        <f>'BAR BB| Open rates'!W13*0.87*0.9+25</f>
        <v>25629.100000000002</v>
      </c>
      <c r="R14" s="57">
        <f>'BAR BB| Open rates'!X13*0.87*0.9+25</f>
        <v>24063.100000000002</v>
      </c>
      <c r="S14" s="57">
        <f>'BAR BB| Open rates'!Y13*0.87*0.9+25</f>
        <v>25629.100000000002</v>
      </c>
      <c r="T14" s="57">
        <f>'BAR BB| Open rates'!Z13*0.87*0.9+25</f>
        <v>24063.100000000002</v>
      </c>
      <c r="U14" s="57">
        <f>'BAR BB| Open rates'!AA13*0.87*0.9+25</f>
        <v>25629.100000000002</v>
      </c>
      <c r="V14" s="57">
        <f>'BAR BB| Open rates'!AB13*0.87*0.9+25</f>
        <v>24063.100000000002</v>
      </c>
      <c r="W14" s="57">
        <f>'BAR BB| Open rates'!AC13*0.87*0.9+25</f>
        <v>25629.100000000002</v>
      </c>
      <c r="X14" s="57">
        <f>'BAR BB| Open rates'!AD13*0.87*0.9+25</f>
        <v>20774.5</v>
      </c>
      <c r="Y14" s="57">
        <f>'BAR BB| Open rates'!AE13*0.87*0.9+25</f>
        <v>22497.100000000002</v>
      </c>
      <c r="Z14" s="57">
        <f>'BAR BB| Open rates'!AF13*0.87*0.9+25</f>
        <v>20774.5</v>
      </c>
      <c r="AA14" s="57">
        <f>'BAR BB| Open rates'!AG13*0.87*0.9+25</f>
        <v>22497.100000000002</v>
      </c>
      <c r="AB14" s="57">
        <f>'BAR BB| Open rates'!AH13*0.87*0.9+25</f>
        <v>22497.100000000002</v>
      </c>
      <c r="AC14" s="57">
        <f>'BAR BB| Open rates'!AI13*0.87*0.9+25</f>
        <v>20774.5</v>
      </c>
      <c r="AD14" s="57">
        <f>'BAR BB| Open rates'!AJ13*0.87*0.9+25</f>
        <v>22497.100000000002</v>
      </c>
      <c r="AE14" s="57">
        <f>'BAR BB| Open rates'!AK13*0.87*0.9+25</f>
        <v>20774.5</v>
      </c>
      <c r="AF14" s="57">
        <f>'BAR BB| Open rates'!AL13*0.87*0.9+25</f>
        <v>22497.100000000002</v>
      </c>
      <c r="AG14" s="57">
        <f>'BAR BB| Open rates'!AM13*0.87*0.9+25</f>
        <v>20774.5</v>
      </c>
      <c r="AH14" s="57">
        <f>'BAR BB| Open rates'!AN13*0.87*0.9+25</f>
        <v>22497.100000000002</v>
      </c>
      <c r="AI14" s="57">
        <f>'BAR BB| Open rates'!AO13*0.87*0.9+25</f>
        <v>20774.5</v>
      </c>
    </row>
    <row r="16" spans="1:35" s="36" customFormat="1" ht="12" customHeight="1" x14ac:dyDescent="0.2">
      <c r="A16" s="401" t="s">
        <v>172</v>
      </c>
    </row>
    <row r="17" spans="1:1" s="36" customFormat="1" ht="12" customHeight="1" x14ac:dyDescent="0.2">
      <c r="A17" s="401"/>
    </row>
    <row r="18" spans="1:1" ht="13.5" thickBot="1" x14ac:dyDescent="0.25">
      <c r="A18" s="33"/>
    </row>
    <row r="19" spans="1:1" ht="221.25" customHeight="1" thickBot="1" x14ac:dyDescent="0.25">
      <c r="A19" s="334" t="s">
        <v>461</v>
      </c>
    </row>
    <row r="20" spans="1:1" ht="12" customHeight="1" x14ac:dyDescent="0.2">
      <c r="A20" s="33"/>
    </row>
    <row r="21" spans="1:1" x14ac:dyDescent="0.2">
      <c r="A21" s="341" t="s">
        <v>83</v>
      </c>
    </row>
    <row r="22" spans="1:1" ht="34.5" customHeight="1" x14ac:dyDescent="0.2">
      <c r="A22" s="186" t="s">
        <v>444</v>
      </c>
    </row>
    <row r="23" spans="1:1" ht="24" x14ac:dyDescent="0.2">
      <c r="A23" s="186" t="s">
        <v>445</v>
      </c>
    </row>
    <row r="24" spans="1:1" x14ac:dyDescent="0.2">
      <c r="A24" s="36"/>
    </row>
    <row r="25" spans="1:1" x14ac:dyDescent="0.2">
      <c r="A25" s="342" t="s">
        <v>74</v>
      </c>
    </row>
    <row r="26" spans="1:1" ht="12.75" customHeight="1" x14ac:dyDescent="0.2">
      <c r="A26" s="178" t="s">
        <v>75</v>
      </c>
    </row>
    <row r="27" spans="1:1" ht="24" x14ac:dyDescent="0.2">
      <c r="A27" s="175" t="s">
        <v>76</v>
      </c>
    </row>
    <row r="28" spans="1:1" ht="24" x14ac:dyDescent="0.2">
      <c r="A28" s="175" t="s">
        <v>89</v>
      </c>
    </row>
    <row r="29" spans="1:1" x14ac:dyDescent="0.2">
      <c r="A29" s="175" t="s">
        <v>78</v>
      </c>
    </row>
    <row r="30" spans="1:1" ht="36" x14ac:dyDescent="0.2">
      <c r="A30" s="175" t="s">
        <v>79</v>
      </c>
    </row>
    <row r="31" spans="1:1" ht="24" x14ac:dyDescent="0.2">
      <c r="A31" s="175" t="s">
        <v>187</v>
      </c>
    </row>
    <row r="32" spans="1:1" x14ac:dyDescent="0.2">
      <c r="A32" s="175" t="s">
        <v>105</v>
      </c>
    </row>
    <row r="33" spans="1:1" x14ac:dyDescent="0.2">
      <c r="A33" s="340" t="s">
        <v>309</v>
      </c>
    </row>
    <row r="34" spans="1:1" ht="24" x14ac:dyDescent="0.2">
      <c r="A34" s="175" t="s">
        <v>203</v>
      </c>
    </row>
    <row r="35" spans="1:1" ht="54" customHeight="1" x14ac:dyDescent="0.2">
      <c r="A35" s="340" t="s">
        <v>459</v>
      </c>
    </row>
    <row r="36" spans="1:1" ht="12.75" customHeight="1" x14ac:dyDescent="0.2">
      <c r="A36" s="387" t="s">
        <v>101</v>
      </c>
    </row>
    <row r="37" spans="1:1" x14ac:dyDescent="0.2">
      <c r="A37" s="388"/>
    </row>
    <row r="38" spans="1:1" x14ac:dyDescent="0.2">
      <c r="A38" s="389"/>
    </row>
    <row r="39" spans="1:1" x14ac:dyDescent="0.2">
      <c r="A39" s="223"/>
    </row>
    <row r="40" spans="1:1" ht="38.25" customHeight="1" x14ac:dyDescent="0.2">
      <c r="A40" s="206" t="s">
        <v>204</v>
      </c>
    </row>
    <row r="41" spans="1:1" x14ac:dyDescent="0.2">
      <c r="A41" s="244" t="s">
        <v>446</v>
      </c>
    </row>
    <row r="42" spans="1:1" ht="24" x14ac:dyDescent="0.2">
      <c r="A42" s="339" t="s">
        <v>460</v>
      </c>
    </row>
    <row r="43" spans="1:1" x14ac:dyDescent="0.2">
      <c r="A43" s="174" t="s">
        <v>81</v>
      </c>
    </row>
    <row r="44" spans="1:1" ht="96" x14ac:dyDescent="0.2">
      <c r="A44" s="176" t="s">
        <v>465</v>
      </c>
    </row>
    <row r="45" spans="1:1" x14ac:dyDescent="0.2">
      <c r="A45" s="176"/>
    </row>
    <row r="46" spans="1:1" x14ac:dyDescent="0.2">
      <c r="A46" s="223"/>
    </row>
    <row r="47" spans="1:1" ht="26.25" x14ac:dyDescent="0.2">
      <c r="A47" s="174" t="s">
        <v>310</v>
      </c>
    </row>
    <row r="48" spans="1:1" ht="24" x14ac:dyDescent="0.2">
      <c r="A48" s="207" t="s">
        <v>447</v>
      </c>
    </row>
    <row r="49" spans="1:1" x14ac:dyDescent="0.2">
      <c r="A49" s="225" t="s">
        <v>205</v>
      </c>
    </row>
    <row r="50" spans="1:1" x14ac:dyDescent="0.2">
      <c r="A50" s="225"/>
    </row>
    <row r="51" spans="1:1" ht="48" x14ac:dyDescent="0.2">
      <c r="A51" s="207" t="s">
        <v>448</v>
      </c>
    </row>
    <row r="52" spans="1:1" x14ac:dyDescent="0.2">
      <c r="A52" s="225" t="s">
        <v>313</v>
      </c>
    </row>
    <row r="53" spans="1:1" x14ac:dyDescent="0.2">
      <c r="A53" s="15"/>
    </row>
    <row r="54" spans="1:1" x14ac:dyDescent="0.2">
      <c r="A54" s="224" t="s">
        <v>449</v>
      </c>
    </row>
    <row r="55" spans="1:1" x14ac:dyDescent="0.2">
      <c r="A55" s="226"/>
    </row>
    <row r="56" spans="1:1" ht="24" x14ac:dyDescent="0.2">
      <c r="A56" s="255" t="s">
        <v>450</v>
      </c>
    </row>
    <row r="57" spans="1:1" ht="37.5" customHeight="1" x14ac:dyDescent="0.2">
      <c r="A57" s="225" t="s">
        <v>316</v>
      </c>
    </row>
    <row r="58" spans="1:1" x14ac:dyDescent="0.2">
      <c r="A58" s="335"/>
    </row>
    <row r="59" spans="1:1" x14ac:dyDescent="0.2">
      <c r="A59" s="336" t="s">
        <v>451</v>
      </c>
    </row>
    <row r="60" spans="1:1" x14ac:dyDescent="0.2">
      <c r="A60" s="335"/>
    </row>
    <row r="61" spans="1:1" ht="72" x14ac:dyDescent="0.2">
      <c r="A61" s="337" t="s">
        <v>452</v>
      </c>
    </row>
    <row r="62" spans="1:1" x14ac:dyDescent="0.2">
      <c r="A62" s="227"/>
    </row>
    <row r="63" spans="1:1" ht="13.5" thickBot="1" x14ac:dyDescent="0.25">
      <c r="A63" s="226"/>
    </row>
    <row r="64" spans="1:1" ht="96" x14ac:dyDescent="0.2">
      <c r="A64" s="232" t="s">
        <v>453</v>
      </c>
    </row>
    <row r="65" spans="1:1" ht="24.75" thickBot="1" x14ac:dyDescent="0.25">
      <c r="A65" s="233" t="s">
        <v>141</v>
      </c>
    </row>
    <row r="67" spans="1:1" ht="24" x14ac:dyDescent="0.2">
      <c r="A67" s="177" t="s">
        <v>318</v>
      </c>
    </row>
    <row r="68" spans="1:1" x14ac:dyDescent="0.2">
      <c r="A68" s="207" t="s">
        <v>365</v>
      </c>
    </row>
    <row r="69" spans="1:1" x14ac:dyDescent="0.2">
      <c r="A69" s="205" t="s">
        <v>206</v>
      </c>
    </row>
    <row r="70" spans="1:1" s="31" customFormat="1" x14ac:dyDescent="0.2">
      <c r="A70" s="176"/>
    </row>
    <row r="71" spans="1:1" s="31" customFormat="1" x14ac:dyDescent="0.2">
      <c r="A71" s="207" t="s">
        <v>249</v>
      </c>
    </row>
    <row r="72" spans="1:1" s="31" customFormat="1" x14ac:dyDescent="0.2">
      <c r="A72" s="205" t="s">
        <v>319</v>
      </c>
    </row>
    <row r="73" spans="1:1" s="31" customFormat="1" x14ac:dyDescent="0.2">
      <c r="A73" s="176"/>
    </row>
    <row r="74" spans="1:1" s="31" customFormat="1" x14ac:dyDescent="0.2">
      <c r="A74" s="207" t="s">
        <v>366</v>
      </c>
    </row>
    <row r="75" spans="1:1" s="31" customFormat="1" x14ac:dyDescent="0.2">
      <c r="A75" s="205" t="s">
        <v>367</v>
      </c>
    </row>
    <row r="76" spans="1:1" s="31" customFormat="1" ht="15.75" customHeight="1" x14ac:dyDescent="0.2">
      <c r="A76" s="205"/>
    </row>
    <row r="77" spans="1:1" s="31" customFormat="1" ht="54.75" customHeight="1" x14ac:dyDescent="0.2">
      <c r="A77" s="338" t="s">
        <v>454</v>
      </c>
    </row>
    <row r="78" spans="1:1" s="154" customFormat="1" ht="17.25" customHeight="1" x14ac:dyDescent="0.2">
      <c r="A78" s="176"/>
    </row>
    <row r="79" spans="1:1" s="31" customFormat="1" ht="24" x14ac:dyDescent="0.2">
      <c r="A79" s="255" t="s">
        <v>455</v>
      </c>
    </row>
    <row r="80" spans="1:1" s="31" customFormat="1" x14ac:dyDescent="0.2">
      <c r="A80" s="205"/>
    </row>
    <row r="81" spans="1:1" s="31" customFormat="1" x14ac:dyDescent="0.2">
      <c r="A81" s="205"/>
    </row>
    <row r="82" spans="1:1" s="31" customFormat="1" ht="24" x14ac:dyDescent="0.2">
      <c r="A82" s="338" t="s">
        <v>456</v>
      </c>
    </row>
    <row r="83" spans="1:1" s="31" customFormat="1" ht="15.75" customHeight="1" x14ac:dyDescent="0.2">
      <c r="A83" s="205"/>
    </row>
    <row r="84" spans="1:1" s="31" customFormat="1" ht="33" customHeight="1" x14ac:dyDescent="0.2">
      <c r="A84" s="338" t="s">
        <v>457</v>
      </c>
    </row>
    <row r="85" spans="1:1" s="31" customFormat="1" ht="24.75" customHeight="1" x14ac:dyDescent="0.2">
      <c r="A85" s="176"/>
    </row>
    <row r="86" spans="1:1" s="154" customFormat="1" ht="17.25" customHeight="1" thickBot="1" x14ac:dyDescent="0.25">
      <c r="A86" s="229"/>
    </row>
    <row r="87" spans="1:1" s="31" customFormat="1" ht="72" x14ac:dyDescent="0.2">
      <c r="A87" s="234" t="s">
        <v>458</v>
      </c>
    </row>
    <row r="88" spans="1:1" s="31" customFormat="1" ht="24.75" thickBot="1" x14ac:dyDescent="0.25">
      <c r="A88" s="235" t="s">
        <v>329</v>
      </c>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I105"/>
  <sheetViews>
    <sheetView showGridLines="0" zoomScaleNormal="100" workbookViewId="0">
      <pane xSplit="1" ySplit="2" topLeftCell="B3" activePane="bottomRight" state="frozen"/>
      <selection activeCell="B1" sqref="B1:D1048576"/>
      <selection pane="topRight" activeCell="B1" sqref="B1:D1048576"/>
      <selection pane="bottomLeft" activeCell="B1" sqref="B1:D1048576"/>
      <selection pane="bottomRight" activeCell="G42" sqref="G42"/>
    </sheetView>
  </sheetViews>
  <sheetFormatPr defaultColWidth="9.140625" defaultRowHeight="12.75" x14ac:dyDescent="0.2"/>
  <cols>
    <col min="1" max="1" width="47.5703125" style="32" customWidth="1"/>
    <col min="2" max="35" width="9.85546875" style="32" customWidth="1"/>
    <col min="36" max="16384" width="9.140625" style="32"/>
  </cols>
  <sheetData>
    <row r="1" spans="1:35" x14ac:dyDescent="0.2">
      <c r="A1" s="63" t="s">
        <v>61</v>
      </c>
    </row>
    <row r="2" spans="1:35" x14ac:dyDescent="0.2">
      <c r="A2" s="222" t="s">
        <v>305</v>
      </c>
    </row>
    <row r="3" spans="1:35" x14ac:dyDescent="0.2">
      <c r="A3" s="222" t="s">
        <v>327</v>
      </c>
    </row>
    <row r="4" spans="1:35" s="33" customFormat="1" ht="26.25" customHeight="1" x14ac:dyDescent="0.2">
      <c r="A4" s="64" t="s">
        <v>62</v>
      </c>
      <c r="B4" s="115">
        <f>'BAR BB| Open rates'!H3</f>
        <v>46174</v>
      </c>
      <c r="C4" s="115">
        <f>'BAR BB| Open rates'!I3</f>
        <v>46178</v>
      </c>
      <c r="D4" s="115">
        <f>'BAR BB| Open rates'!J3</f>
        <v>46188</v>
      </c>
      <c r="E4" s="115">
        <f>'BAR BB| Open rates'!K3</f>
        <v>46194</v>
      </c>
      <c r="F4" s="115">
        <f>'BAR BB| Open rates'!L3</f>
        <v>46199</v>
      </c>
      <c r="G4" s="115">
        <f>'BAR BB| Open rates'!M3</f>
        <v>46201</v>
      </c>
      <c r="H4" s="115">
        <f>'BAR BB| Open rates'!N3</f>
        <v>46204</v>
      </c>
      <c r="I4" s="115">
        <f>'BAR BB| Open rates'!O3</f>
        <v>46206</v>
      </c>
      <c r="J4" s="115">
        <f>'BAR BB| Open rates'!P3</f>
        <v>46208</v>
      </c>
      <c r="K4" s="115">
        <f>'BAR BB| Open rates'!Q3</f>
        <v>46213</v>
      </c>
      <c r="L4" s="115">
        <f>'BAR BB| Open rates'!R3</f>
        <v>46215</v>
      </c>
      <c r="M4" s="115">
        <f>'BAR BB| Open rates'!S3</f>
        <v>46220</v>
      </c>
      <c r="N4" s="115">
        <f>'BAR BB| Open rates'!T3</f>
        <v>46222</v>
      </c>
      <c r="O4" s="115">
        <f>'BAR BB| Open rates'!U3</f>
        <v>46227</v>
      </c>
      <c r="P4" s="115">
        <f>'BAR BB| Open rates'!V3</f>
        <v>46229</v>
      </c>
      <c r="Q4" s="115">
        <f>'BAR BB| Open rates'!W3</f>
        <v>46234</v>
      </c>
      <c r="R4" s="115">
        <f>'BAR BB| Open rates'!X3</f>
        <v>46236</v>
      </c>
      <c r="S4" s="115">
        <f>'BAR BB| Open rates'!Y3</f>
        <v>46241</v>
      </c>
      <c r="T4" s="115">
        <f>'BAR BB| Open rates'!Z3</f>
        <v>46243</v>
      </c>
      <c r="U4" s="115">
        <f>'BAR BB| Open rates'!AA3</f>
        <v>46248</v>
      </c>
      <c r="V4" s="115">
        <f>'BAR BB| Open rates'!AB3</f>
        <v>46250</v>
      </c>
      <c r="W4" s="115">
        <f>'BAR BB| Open rates'!AC3</f>
        <v>46255</v>
      </c>
      <c r="X4" s="115">
        <f>'BAR BB| Open rates'!AD3</f>
        <v>46257</v>
      </c>
      <c r="Y4" s="115">
        <f>'BAR BB| Open rates'!AE3</f>
        <v>46262</v>
      </c>
      <c r="Z4" s="115">
        <f>'BAR BB| Open rates'!AF3</f>
        <v>46264</v>
      </c>
      <c r="AA4" s="115">
        <f>'BAR BB| Open rates'!AG3</f>
        <v>46266</v>
      </c>
      <c r="AB4" s="115">
        <f>'BAR BB| Open rates'!AH3</f>
        <v>46269</v>
      </c>
      <c r="AC4" s="115">
        <f>'BAR BB| Open rates'!AI3</f>
        <v>46271</v>
      </c>
      <c r="AD4" s="115">
        <f>'BAR BB| Open rates'!AJ3</f>
        <v>46276</v>
      </c>
      <c r="AE4" s="115">
        <f>'BAR BB| Open rates'!AK3</f>
        <v>46278</v>
      </c>
      <c r="AF4" s="115">
        <f>'BAR BB| Open rates'!AL3</f>
        <v>46283</v>
      </c>
      <c r="AG4" s="115">
        <f>'BAR BB| Open rates'!AM3</f>
        <v>46285</v>
      </c>
      <c r="AH4" s="115">
        <f>'BAR BB| Open rates'!AN3</f>
        <v>46290</v>
      </c>
      <c r="AI4" s="115">
        <f>'BAR BB| Open rates'!AO3</f>
        <v>46292</v>
      </c>
    </row>
    <row r="5" spans="1:35" s="33" customFormat="1" ht="26.25" customHeight="1" x14ac:dyDescent="0.2">
      <c r="A5" s="107"/>
      <c r="B5" s="115">
        <f>'BAR BB| Open rates'!H4</f>
        <v>46177</v>
      </c>
      <c r="C5" s="115">
        <f>'BAR BB| Open rates'!I4</f>
        <v>46187</v>
      </c>
      <c r="D5" s="115">
        <f>'BAR BB| Open rates'!J4</f>
        <v>46193</v>
      </c>
      <c r="E5" s="115">
        <f>'BAR BB| Open rates'!K4</f>
        <v>46198</v>
      </c>
      <c r="F5" s="115">
        <f>'BAR BB| Open rates'!L4</f>
        <v>46200</v>
      </c>
      <c r="G5" s="115">
        <f>'BAR BB| Open rates'!M4</f>
        <v>46203</v>
      </c>
      <c r="H5" s="115">
        <f>'BAR BB| Open rates'!N4</f>
        <v>46205</v>
      </c>
      <c r="I5" s="115">
        <f>'BAR BB| Open rates'!O4</f>
        <v>46207</v>
      </c>
      <c r="J5" s="115">
        <f>'BAR BB| Open rates'!P4</f>
        <v>46212</v>
      </c>
      <c r="K5" s="115">
        <f>'BAR BB| Open rates'!Q4</f>
        <v>46214</v>
      </c>
      <c r="L5" s="115">
        <f>'BAR BB| Open rates'!R4</f>
        <v>46219</v>
      </c>
      <c r="M5" s="115">
        <f>'BAR BB| Open rates'!S4</f>
        <v>46221</v>
      </c>
      <c r="N5" s="115">
        <f>'BAR BB| Open rates'!T4</f>
        <v>46226</v>
      </c>
      <c r="O5" s="115">
        <f>'BAR BB| Open rates'!U4</f>
        <v>46228</v>
      </c>
      <c r="P5" s="115">
        <f>'BAR BB| Open rates'!V4</f>
        <v>46233</v>
      </c>
      <c r="Q5" s="115">
        <f>'BAR BB| Open rates'!W4</f>
        <v>46235</v>
      </c>
      <c r="R5" s="115">
        <f>'BAR BB| Open rates'!X4</f>
        <v>46240</v>
      </c>
      <c r="S5" s="115">
        <f>'BAR BB| Open rates'!Y4</f>
        <v>46242</v>
      </c>
      <c r="T5" s="115">
        <f>'BAR BB| Open rates'!Z4</f>
        <v>46247</v>
      </c>
      <c r="U5" s="115">
        <f>'BAR BB| Open rates'!AA4</f>
        <v>46249</v>
      </c>
      <c r="V5" s="115">
        <f>'BAR BB| Open rates'!AB4</f>
        <v>46254</v>
      </c>
      <c r="W5" s="115">
        <f>'BAR BB| Open rates'!AC4</f>
        <v>46256</v>
      </c>
      <c r="X5" s="115">
        <f>'BAR BB| Open rates'!AD4</f>
        <v>46261</v>
      </c>
      <c r="Y5" s="115">
        <f>'BAR BB| Open rates'!AE4</f>
        <v>46263</v>
      </c>
      <c r="Z5" s="115">
        <f>'BAR BB| Open rates'!AF4</f>
        <v>46265</v>
      </c>
      <c r="AA5" s="115">
        <f>'BAR BB| Open rates'!AG4</f>
        <v>46268</v>
      </c>
      <c r="AB5" s="115">
        <f>'BAR BB| Open rates'!AH4</f>
        <v>46270</v>
      </c>
      <c r="AC5" s="115">
        <f>'BAR BB| Open rates'!AI4</f>
        <v>46275</v>
      </c>
      <c r="AD5" s="115">
        <f>'BAR BB| Open rates'!AJ4</f>
        <v>46277</v>
      </c>
      <c r="AE5" s="115">
        <f>'BAR BB| Open rates'!AK4</f>
        <v>46282</v>
      </c>
      <c r="AF5" s="115">
        <f>'BAR BB| Open rates'!AL4</f>
        <v>46284</v>
      </c>
      <c r="AG5" s="115">
        <f>'BAR BB| Open rates'!AM4</f>
        <v>46289</v>
      </c>
      <c r="AH5" s="115">
        <f>'BAR BB| Open rates'!AN4</f>
        <v>46291</v>
      </c>
      <c r="AI5" s="115">
        <f>'BAR BB| Open rates'!AO4</f>
        <v>46295</v>
      </c>
    </row>
    <row r="6" spans="1:35" s="36" customFormat="1" ht="12" customHeight="1" x14ac:dyDescent="0.2">
      <c r="A6" s="163" t="s">
        <v>63</v>
      </c>
    </row>
    <row r="7" spans="1:35" s="36" customFormat="1" ht="12" customHeight="1" x14ac:dyDescent="0.2">
      <c r="A7" s="163">
        <v>1</v>
      </c>
      <c r="B7" s="57">
        <f>'BAR BB| Open rates'!H6*0.9*0.9</f>
        <v>11259</v>
      </c>
      <c r="C7" s="57">
        <f>'BAR BB| Open rates'!I6*0.9*0.9</f>
        <v>16848</v>
      </c>
      <c r="D7" s="57">
        <f>'BAR BB| Open rates'!J6*0.9*0.9</f>
        <v>32319</v>
      </c>
      <c r="E7" s="57">
        <f>'BAR BB| Open rates'!K6*0.9*0.9</f>
        <v>13446</v>
      </c>
      <c r="F7" s="57">
        <f>'BAR BB| Open rates'!L6*0.9*0.9</f>
        <v>15228</v>
      </c>
      <c r="G7" s="57">
        <f>'BAR BB| Open rates'!M6*0.9*0.9</f>
        <v>13446</v>
      </c>
      <c r="H7" s="57">
        <f>'BAR BB| Open rates'!N6*0.9*0.9</f>
        <v>16848</v>
      </c>
      <c r="I7" s="57">
        <f>'BAR BB| Open rates'!O6*0.9*0.9</f>
        <v>18468</v>
      </c>
      <c r="J7" s="57">
        <f>'BAR BB| Open rates'!P6*0.9*0.9</f>
        <v>16848</v>
      </c>
      <c r="K7" s="57">
        <f>'BAR BB| Open rates'!Q6*0.9*0.9</f>
        <v>18468</v>
      </c>
      <c r="L7" s="57">
        <f>'BAR BB| Open rates'!R6*0.9*0.9</f>
        <v>16848</v>
      </c>
      <c r="M7" s="57">
        <f>'BAR BB| Open rates'!S6*0.9*0.9</f>
        <v>18468</v>
      </c>
      <c r="N7" s="57">
        <f>'BAR BB| Open rates'!T6*0.9*0.9</f>
        <v>16848</v>
      </c>
      <c r="O7" s="57">
        <f>'BAR BB| Open rates'!U6*0.9*0.9</f>
        <v>18468</v>
      </c>
      <c r="P7" s="57">
        <f>'BAR BB| Open rates'!V6*0.9*0.9</f>
        <v>16848</v>
      </c>
      <c r="Q7" s="57">
        <f>'BAR BB| Open rates'!W6*0.9*0.9</f>
        <v>18468</v>
      </c>
      <c r="R7" s="57">
        <f>'BAR BB| Open rates'!X6*0.9*0.9</f>
        <v>16848</v>
      </c>
      <c r="S7" s="57">
        <f>'BAR BB| Open rates'!Y6*0.9*0.9</f>
        <v>18468</v>
      </c>
      <c r="T7" s="57">
        <f>'BAR BB| Open rates'!Z6*0.9*0.9</f>
        <v>16848</v>
      </c>
      <c r="U7" s="57">
        <f>'BAR BB| Open rates'!AA6*0.9*0.9</f>
        <v>18468</v>
      </c>
      <c r="V7" s="57">
        <f>'BAR BB| Open rates'!AB6*0.9*0.9</f>
        <v>16848</v>
      </c>
      <c r="W7" s="57">
        <f>'BAR BB| Open rates'!AC6*0.9*0.9</f>
        <v>18468</v>
      </c>
      <c r="X7" s="57">
        <f>'BAR BB| Open rates'!AD6*0.9*0.9</f>
        <v>13446</v>
      </c>
      <c r="Y7" s="57">
        <f>'BAR BB| Open rates'!AE6*0.9*0.9</f>
        <v>15228</v>
      </c>
      <c r="Z7" s="57">
        <f>'BAR BB| Open rates'!AF6*0.9*0.9</f>
        <v>13446</v>
      </c>
      <c r="AA7" s="57">
        <f>'BAR BB| Open rates'!AG6*0.9*0.9</f>
        <v>15228</v>
      </c>
      <c r="AB7" s="57">
        <f>'BAR BB| Open rates'!AH6*0.9*0.9</f>
        <v>15228</v>
      </c>
      <c r="AC7" s="57">
        <f>'BAR BB| Open rates'!AI6*0.9*0.9</f>
        <v>13446</v>
      </c>
      <c r="AD7" s="57">
        <f>'BAR BB| Open rates'!AJ6*0.9*0.9</f>
        <v>15228</v>
      </c>
      <c r="AE7" s="57">
        <f>'BAR BB| Open rates'!AK6*0.9*0.9</f>
        <v>13446</v>
      </c>
      <c r="AF7" s="57">
        <f>'BAR BB| Open rates'!AL6*0.9*0.9</f>
        <v>15228</v>
      </c>
      <c r="AG7" s="57">
        <f>'BAR BB| Open rates'!AM6*0.9*0.9</f>
        <v>13446</v>
      </c>
      <c r="AH7" s="57">
        <f>'BAR BB| Open rates'!AN6*0.9*0.9</f>
        <v>15228</v>
      </c>
      <c r="AI7" s="57">
        <f>'BAR BB| Open rates'!AO6*0.9*0.9</f>
        <v>13446</v>
      </c>
    </row>
    <row r="8" spans="1:35" s="36" customFormat="1" ht="12" customHeight="1" x14ac:dyDescent="0.2">
      <c r="A8" s="163">
        <v>2</v>
      </c>
      <c r="B8" s="57">
        <f>'BAR BB| Open rates'!H7*0.9*0.9</f>
        <v>13689</v>
      </c>
      <c r="C8" s="57">
        <f>'BAR BB| Open rates'!I7*0.9*0.9</f>
        <v>19278</v>
      </c>
      <c r="D8" s="57">
        <f>'BAR BB| Open rates'!J7*0.9*0.9</f>
        <v>34749</v>
      </c>
      <c r="E8" s="57">
        <f>'BAR BB| Open rates'!K7*0.9*0.9</f>
        <v>15876</v>
      </c>
      <c r="F8" s="57">
        <f>'BAR BB| Open rates'!L7*0.9*0.9</f>
        <v>17658</v>
      </c>
      <c r="G8" s="57">
        <f>'BAR BB| Open rates'!M7*0.9*0.9</f>
        <v>15876</v>
      </c>
      <c r="H8" s="57">
        <f>'BAR BB| Open rates'!N7*0.9*0.9</f>
        <v>19278</v>
      </c>
      <c r="I8" s="57">
        <f>'BAR BB| Open rates'!O7*0.9*0.9</f>
        <v>20898</v>
      </c>
      <c r="J8" s="57">
        <f>'BAR BB| Open rates'!P7*0.9*0.9</f>
        <v>19278</v>
      </c>
      <c r="K8" s="57">
        <f>'BAR BB| Open rates'!Q7*0.9*0.9</f>
        <v>20898</v>
      </c>
      <c r="L8" s="57">
        <f>'BAR BB| Open rates'!R7*0.9*0.9</f>
        <v>19278</v>
      </c>
      <c r="M8" s="57">
        <f>'BAR BB| Open rates'!S7*0.9*0.9</f>
        <v>20898</v>
      </c>
      <c r="N8" s="57">
        <f>'BAR BB| Open rates'!T7*0.9*0.9</f>
        <v>19278</v>
      </c>
      <c r="O8" s="57">
        <f>'BAR BB| Open rates'!U7*0.9*0.9</f>
        <v>20898</v>
      </c>
      <c r="P8" s="57">
        <f>'BAR BB| Open rates'!V7*0.9*0.9</f>
        <v>19278</v>
      </c>
      <c r="Q8" s="57">
        <f>'BAR BB| Open rates'!W7*0.9*0.9</f>
        <v>20898</v>
      </c>
      <c r="R8" s="57">
        <f>'BAR BB| Open rates'!X7*0.9*0.9</f>
        <v>19278</v>
      </c>
      <c r="S8" s="57">
        <f>'BAR BB| Open rates'!Y7*0.9*0.9</f>
        <v>20898</v>
      </c>
      <c r="T8" s="57">
        <f>'BAR BB| Open rates'!Z7*0.9*0.9</f>
        <v>19278</v>
      </c>
      <c r="U8" s="57">
        <f>'BAR BB| Open rates'!AA7*0.9*0.9</f>
        <v>20898</v>
      </c>
      <c r="V8" s="57">
        <f>'BAR BB| Open rates'!AB7*0.9*0.9</f>
        <v>19278</v>
      </c>
      <c r="W8" s="57">
        <f>'BAR BB| Open rates'!AC7*0.9*0.9</f>
        <v>20898</v>
      </c>
      <c r="X8" s="57">
        <f>'BAR BB| Open rates'!AD7*0.9*0.9</f>
        <v>15876</v>
      </c>
      <c r="Y8" s="57">
        <f>'BAR BB| Open rates'!AE7*0.9*0.9</f>
        <v>17658</v>
      </c>
      <c r="Z8" s="57">
        <f>'BAR BB| Open rates'!AF7*0.9*0.9</f>
        <v>15876</v>
      </c>
      <c r="AA8" s="57">
        <f>'BAR BB| Open rates'!AG7*0.9*0.9</f>
        <v>17658</v>
      </c>
      <c r="AB8" s="57">
        <f>'BAR BB| Open rates'!AH7*0.9*0.9</f>
        <v>17658</v>
      </c>
      <c r="AC8" s="57">
        <f>'BAR BB| Open rates'!AI7*0.9*0.9</f>
        <v>15876</v>
      </c>
      <c r="AD8" s="57">
        <f>'BAR BB| Open rates'!AJ7*0.9*0.9</f>
        <v>17658</v>
      </c>
      <c r="AE8" s="57">
        <f>'BAR BB| Open rates'!AK7*0.9*0.9</f>
        <v>15876</v>
      </c>
      <c r="AF8" s="57">
        <f>'BAR BB| Open rates'!AL7*0.9*0.9</f>
        <v>17658</v>
      </c>
      <c r="AG8" s="57">
        <f>'BAR BB| Open rates'!AM7*0.9*0.9</f>
        <v>15876</v>
      </c>
      <c r="AH8" s="57">
        <f>'BAR BB| Open rates'!AN7*0.9*0.9</f>
        <v>17658</v>
      </c>
      <c r="AI8" s="57">
        <f>'BAR BB| Open rates'!AO7*0.9*0.9</f>
        <v>15876</v>
      </c>
    </row>
    <row r="9" spans="1:35"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36" customFormat="1" ht="12" customHeight="1" x14ac:dyDescent="0.2">
      <c r="A10" s="163">
        <v>1</v>
      </c>
      <c r="B10" s="57">
        <f>'BAR BB| Open rates'!H9*0.9*0.9</f>
        <v>13689</v>
      </c>
      <c r="C10" s="57">
        <f>'BAR BB| Open rates'!I9*0.9*0.9</f>
        <v>19278</v>
      </c>
      <c r="D10" s="57">
        <f>'BAR BB| Open rates'!J9*0.9*0.9</f>
        <v>34749</v>
      </c>
      <c r="E10" s="57">
        <f>'BAR BB| Open rates'!K9*0.9*0.9</f>
        <v>15876</v>
      </c>
      <c r="F10" s="57">
        <f>'BAR BB| Open rates'!L9*0.9*0.9</f>
        <v>17658</v>
      </c>
      <c r="G10" s="57">
        <f>'BAR BB| Open rates'!M9*0.9*0.9</f>
        <v>15876</v>
      </c>
      <c r="H10" s="57">
        <f>'BAR BB| Open rates'!N9*0.9*0.9</f>
        <v>19278</v>
      </c>
      <c r="I10" s="57">
        <f>'BAR BB| Open rates'!O9*0.9*0.9</f>
        <v>20898</v>
      </c>
      <c r="J10" s="57">
        <f>'BAR BB| Open rates'!P9*0.9*0.9</f>
        <v>19278</v>
      </c>
      <c r="K10" s="57">
        <f>'BAR BB| Open rates'!Q9*0.9*0.9</f>
        <v>20898</v>
      </c>
      <c r="L10" s="57">
        <f>'BAR BB| Open rates'!R9*0.9*0.9</f>
        <v>19278</v>
      </c>
      <c r="M10" s="57">
        <f>'BAR BB| Open rates'!S9*0.9*0.9</f>
        <v>20898</v>
      </c>
      <c r="N10" s="57">
        <f>'BAR BB| Open rates'!T9*0.9*0.9</f>
        <v>19278</v>
      </c>
      <c r="O10" s="57">
        <f>'BAR BB| Open rates'!U9*0.9*0.9</f>
        <v>20898</v>
      </c>
      <c r="P10" s="57">
        <f>'BAR BB| Open rates'!V9*0.9*0.9</f>
        <v>19278</v>
      </c>
      <c r="Q10" s="57">
        <f>'BAR BB| Open rates'!W9*0.9*0.9</f>
        <v>20898</v>
      </c>
      <c r="R10" s="57">
        <f>'BAR BB| Open rates'!X9*0.9*0.9</f>
        <v>19278</v>
      </c>
      <c r="S10" s="57">
        <f>'BAR BB| Open rates'!Y9*0.9*0.9</f>
        <v>20898</v>
      </c>
      <c r="T10" s="57">
        <f>'BAR BB| Open rates'!Z9*0.9*0.9</f>
        <v>19278</v>
      </c>
      <c r="U10" s="57">
        <f>'BAR BB| Open rates'!AA9*0.9*0.9</f>
        <v>20898</v>
      </c>
      <c r="V10" s="57">
        <f>'BAR BB| Open rates'!AB9*0.9*0.9</f>
        <v>19278</v>
      </c>
      <c r="W10" s="57">
        <f>'BAR BB| Open rates'!AC9*0.9*0.9</f>
        <v>20898</v>
      </c>
      <c r="X10" s="57">
        <f>'BAR BB| Open rates'!AD9*0.9*0.9</f>
        <v>15876</v>
      </c>
      <c r="Y10" s="57">
        <f>'BAR BB| Open rates'!AE9*0.9*0.9</f>
        <v>17658</v>
      </c>
      <c r="Z10" s="57">
        <f>'BAR BB| Open rates'!AF9*0.9*0.9</f>
        <v>15876</v>
      </c>
      <c r="AA10" s="57">
        <f>'BAR BB| Open rates'!AG9*0.9*0.9</f>
        <v>17658</v>
      </c>
      <c r="AB10" s="57">
        <f>'BAR BB| Open rates'!AH9*0.9*0.9</f>
        <v>17658</v>
      </c>
      <c r="AC10" s="57">
        <f>'BAR BB| Open rates'!AI9*0.9*0.9</f>
        <v>15876</v>
      </c>
      <c r="AD10" s="57">
        <f>'BAR BB| Open rates'!AJ9*0.9*0.9</f>
        <v>17658</v>
      </c>
      <c r="AE10" s="57">
        <f>'BAR BB| Open rates'!AK9*0.9*0.9</f>
        <v>15876</v>
      </c>
      <c r="AF10" s="57">
        <f>'BAR BB| Open rates'!AL9*0.9*0.9</f>
        <v>17658</v>
      </c>
      <c r="AG10" s="57">
        <f>'BAR BB| Open rates'!AM9*0.9*0.9</f>
        <v>15876</v>
      </c>
      <c r="AH10" s="57">
        <f>'BAR BB| Open rates'!AN9*0.9*0.9</f>
        <v>17658</v>
      </c>
      <c r="AI10" s="57">
        <f>'BAR BB| Open rates'!AO9*0.9*0.9</f>
        <v>15876</v>
      </c>
    </row>
    <row r="11" spans="1:35" s="36" customFormat="1" ht="12" customHeight="1" x14ac:dyDescent="0.2">
      <c r="A11" s="163">
        <v>2</v>
      </c>
      <c r="B11" s="57">
        <f>'BAR BB| Open rates'!H10*0.9*0.9</f>
        <v>16119</v>
      </c>
      <c r="C11" s="57">
        <f>'BAR BB| Open rates'!I10*0.9*0.9</f>
        <v>21708</v>
      </c>
      <c r="D11" s="57">
        <f>'BAR BB| Open rates'!J10*0.9*0.9</f>
        <v>37179</v>
      </c>
      <c r="E11" s="57">
        <f>'BAR BB| Open rates'!K10*0.9*0.9</f>
        <v>18306</v>
      </c>
      <c r="F11" s="57">
        <f>'BAR BB| Open rates'!L10*0.9*0.9</f>
        <v>20088</v>
      </c>
      <c r="G11" s="57">
        <f>'BAR BB| Open rates'!M10*0.9*0.9</f>
        <v>18306</v>
      </c>
      <c r="H11" s="57">
        <f>'BAR BB| Open rates'!N10*0.9*0.9</f>
        <v>21708</v>
      </c>
      <c r="I11" s="57">
        <f>'BAR BB| Open rates'!O10*0.9*0.9</f>
        <v>23328</v>
      </c>
      <c r="J11" s="57">
        <f>'BAR BB| Open rates'!P10*0.9*0.9</f>
        <v>21708</v>
      </c>
      <c r="K11" s="57">
        <f>'BAR BB| Open rates'!Q10*0.9*0.9</f>
        <v>23328</v>
      </c>
      <c r="L11" s="57">
        <f>'BAR BB| Open rates'!R10*0.9*0.9</f>
        <v>21708</v>
      </c>
      <c r="M11" s="57">
        <f>'BAR BB| Open rates'!S10*0.9*0.9</f>
        <v>23328</v>
      </c>
      <c r="N11" s="57">
        <f>'BAR BB| Open rates'!T10*0.9*0.9</f>
        <v>21708</v>
      </c>
      <c r="O11" s="57">
        <f>'BAR BB| Open rates'!U10*0.9*0.9</f>
        <v>23328</v>
      </c>
      <c r="P11" s="57">
        <f>'BAR BB| Open rates'!V10*0.9*0.9</f>
        <v>21708</v>
      </c>
      <c r="Q11" s="57">
        <f>'BAR BB| Open rates'!W10*0.9*0.9</f>
        <v>23328</v>
      </c>
      <c r="R11" s="57">
        <f>'BAR BB| Open rates'!X10*0.9*0.9</f>
        <v>21708</v>
      </c>
      <c r="S11" s="57">
        <f>'BAR BB| Open rates'!Y10*0.9*0.9</f>
        <v>23328</v>
      </c>
      <c r="T11" s="57">
        <f>'BAR BB| Open rates'!Z10*0.9*0.9</f>
        <v>21708</v>
      </c>
      <c r="U11" s="57">
        <f>'BAR BB| Open rates'!AA10*0.9*0.9</f>
        <v>23328</v>
      </c>
      <c r="V11" s="57">
        <f>'BAR BB| Open rates'!AB10*0.9*0.9</f>
        <v>21708</v>
      </c>
      <c r="W11" s="57">
        <f>'BAR BB| Open rates'!AC10*0.9*0.9</f>
        <v>23328</v>
      </c>
      <c r="X11" s="57">
        <f>'BAR BB| Open rates'!AD10*0.9*0.9</f>
        <v>18306</v>
      </c>
      <c r="Y11" s="57">
        <f>'BAR BB| Open rates'!AE10*0.9*0.9</f>
        <v>20088</v>
      </c>
      <c r="Z11" s="57">
        <f>'BAR BB| Open rates'!AF10*0.9*0.9</f>
        <v>18306</v>
      </c>
      <c r="AA11" s="57">
        <f>'BAR BB| Open rates'!AG10*0.9*0.9</f>
        <v>20088</v>
      </c>
      <c r="AB11" s="57">
        <f>'BAR BB| Open rates'!AH10*0.9*0.9</f>
        <v>20088</v>
      </c>
      <c r="AC11" s="57">
        <f>'BAR BB| Open rates'!AI10*0.9*0.9</f>
        <v>18306</v>
      </c>
      <c r="AD11" s="57">
        <f>'BAR BB| Open rates'!AJ10*0.9*0.9</f>
        <v>20088</v>
      </c>
      <c r="AE11" s="57">
        <f>'BAR BB| Open rates'!AK10*0.9*0.9</f>
        <v>18306</v>
      </c>
      <c r="AF11" s="57">
        <f>'BAR BB| Open rates'!AL10*0.9*0.9</f>
        <v>20088</v>
      </c>
      <c r="AG11" s="57">
        <f>'BAR BB| Open rates'!AM10*0.9*0.9</f>
        <v>18306</v>
      </c>
      <c r="AH11" s="57">
        <f>'BAR BB| Open rates'!AN10*0.9*0.9</f>
        <v>20088</v>
      </c>
      <c r="AI11" s="57">
        <f>'BAR BB| Open rates'!AO10*0.9*0.9</f>
        <v>18306</v>
      </c>
    </row>
    <row r="12" spans="1:35"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s="36" customFormat="1" ht="12" customHeight="1" x14ac:dyDescent="0.2">
      <c r="A13" s="163">
        <v>1</v>
      </c>
      <c r="B13" s="57">
        <f>'BAR BB| Open rates'!H12*0.9*0.9</f>
        <v>16848</v>
      </c>
      <c r="C13" s="57">
        <f>'BAR BB| Open rates'!I12*0.9*0.9</f>
        <v>22437</v>
      </c>
      <c r="D13" s="57">
        <f>'BAR BB| Open rates'!J12*0.9*0.9</f>
        <v>37908</v>
      </c>
      <c r="E13" s="57">
        <f>'BAR BB| Open rates'!K12*0.9*0.9</f>
        <v>19035</v>
      </c>
      <c r="F13" s="57">
        <f>'BAR BB| Open rates'!L12*0.9*0.9</f>
        <v>20817</v>
      </c>
      <c r="G13" s="57">
        <f>'BAR BB| Open rates'!M12*0.9*0.9</f>
        <v>19035</v>
      </c>
      <c r="H13" s="57">
        <f>'BAR BB| Open rates'!N12*0.9*0.9</f>
        <v>22437</v>
      </c>
      <c r="I13" s="57">
        <f>'BAR BB| Open rates'!O12*0.9*0.9</f>
        <v>24057</v>
      </c>
      <c r="J13" s="57">
        <f>'BAR BB| Open rates'!P12*0.9*0.9</f>
        <v>22437</v>
      </c>
      <c r="K13" s="57">
        <f>'BAR BB| Open rates'!Q12*0.9*0.9</f>
        <v>24057</v>
      </c>
      <c r="L13" s="57">
        <f>'BAR BB| Open rates'!R12*0.9*0.9</f>
        <v>22437</v>
      </c>
      <c r="M13" s="57">
        <f>'BAR BB| Open rates'!S12*0.9*0.9</f>
        <v>24057</v>
      </c>
      <c r="N13" s="57">
        <f>'BAR BB| Open rates'!T12*0.9*0.9</f>
        <v>22437</v>
      </c>
      <c r="O13" s="57">
        <f>'BAR BB| Open rates'!U12*0.9*0.9</f>
        <v>24057</v>
      </c>
      <c r="P13" s="57">
        <f>'BAR BB| Open rates'!V12*0.9*0.9</f>
        <v>22437</v>
      </c>
      <c r="Q13" s="57">
        <f>'BAR BB| Open rates'!W12*0.9*0.9</f>
        <v>24057</v>
      </c>
      <c r="R13" s="57">
        <f>'BAR BB| Open rates'!X12*0.9*0.9</f>
        <v>22437</v>
      </c>
      <c r="S13" s="57">
        <f>'BAR BB| Open rates'!Y12*0.9*0.9</f>
        <v>24057</v>
      </c>
      <c r="T13" s="57">
        <f>'BAR BB| Open rates'!Z12*0.9*0.9</f>
        <v>22437</v>
      </c>
      <c r="U13" s="57">
        <f>'BAR BB| Open rates'!AA12*0.9*0.9</f>
        <v>24057</v>
      </c>
      <c r="V13" s="57">
        <f>'BAR BB| Open rates'!AB12*0.9*0.9</f>
        <v>22437</v>
      </c>
      <c r="W13" s="57">
        <f>'BAR BB| Open rates'!AC12*0.9*0.9</f>
        <v>24057</v>
      </c>
      <c r="X13" s="57">
        <f>'BAR BB| Open rates'!AD12*0.9*0.9</f>
        <v>19035</v>
      </c>
      <c r="Y13" s="57">
        <f>'BAR BB| Open rates'!AE12*0.9*0.9</f>
        <v>20817</v>
      </c>
      <c r="Z13" s="57">
        <f>'BAR BB| Open rates'!AF12*0.9*0.9</f>
        <v>19035</v>
      </c>
      <c r="AA13" s="57">
        <f>'BAR BB| Open rates'!AG12*0.9*0.9</f>
        <v>20817</v>
      </c>
      <c r="AB13" s="57">
        <f>'BAR BB| Open rates'!AH12*0.9*0.9</f>
        <v>20817</v>
      </c>
      <c r="AC13" s="57">
        <f>'BAR BB| Open rates'!AI12*0.9*0.9</f>
        <v>19035</v>
      </c>
      <c r="AD13" s="57">
        <f>'BAR BB| Open rates'!AJ12*0.9*0.9</f>
        <v>20817</v>
      </c>
      <c r="AE13" s="57">
        <f>'BAR BB| Open rates'!AK12*0.9*0.9</f>
        <v>19035</v>
      </c>
      <c r="AF13" s="57">
        <f>'BAR BB| Open rates'!AL12*0.9*0.9</f>
        <v>20817</v>
      </c>
      <c r="AG13" s="57">
        <f>'BAR BB| Open rates'!AM12*0.9*0.9</f>
        <v>19035</v>
      </c>
      <c r="AH13" s="57">
        <f>'BAR BB| Open rates'!AN12*0.9*0.9</f>
        <v>20817</v>
      </c>
      <c r="AI13" s="57">
        <f>'BAR BB| Open rates'!AO12*0.9*0.9</f>
        <v>19035</v>
      </c>
    </row>
    <row r="14" spans="1:35" s="36" customFormat="1" ht="12" customHeight="1" x14ac:dyDescent="0.2">
      <c r="A14" s="163">
        <v>2</v>
      </c>
      <c r="B14" s="57">
        <f>'BAR BB| Open rates'!H13*0.9*0.9</f>
        <v>19278</v>
      </c>
      <c r="C14" s="57">
        <f>'BAR BB| Open rates'!I13*0.9*0.9</f>
        <v>24867</v>
      </c>
      <c r="D14" s="57">
        <f>'BAR BB| Open rates'!J13*0.9*0.9</f>
        <v>40338</v>
      </c>
      <c r="E14" s="57">
        <f>'BAR BB| Open rates'!K13*0.9*0.9</f>
        <v>21465</v>
      </c>
      <c r="F14" s="57">
        <f>'BAR BB| Open rates'!L13*0.9*0.9</f>
        <v>23247</v>
      </c>
      <c r="G14" s="57">
        <f>'BAR BB| Open rates'!M13*0.9*0.9</f>
        <v>21465</v>
      </c>
      <c r="H14" s="57">
        <f>'BAR BB| Open rates'!N13*0.9*0.9</f>
        <v>24867</v>
      </c>
      <c r="I14" s="57">
        <f>'BAR BB| Open rates'!O13*0.9*0.9</f>
        <v>26487</v>
      </c>
      <c r="J14" s="57">
        <f>'BAR BB| Open rates'!P13*0.9*0.9</f>
        <v>24867</v>
      </c>
      <c r="K14" s="57">
        <f>'BAR BB| Open rates'!Q13*0.9*0.9</f>
        <v>26487</v>
      </c>
      <c r="L14" s="57">
        <f>'BAR BB| Open rates'!R13*0.9*0.9</f>
        <v>24867</v>
      </c>
      <c r="M14" s="57">
        <f>'BAR BB| Open rates'!S13*0.9*0.9</f>
        <v>26487</v>
      </c>
      <c r="N14" s="57">
        <f>'BAR BB| Open rates'!T13*0.9*0.9</f>
        <v>24867</v>
      </c>
      <c r="O14" s="57">
        <f>'BAR BB| Open rates'!U13*0.9*0.9</f>
        <v>26487</v>
      </c>
      <c r="P14" s="57">
        <f>'BAR BB| Open rates'!V13*0.9*0.9</f>
        <v>24867</v>
      </c>
      <c r="Q14" s="57">
        <f>'BAR BB| Open rates'!W13*0.9*0.9</f>
        <v>26487</v>
      </c>
      <c r="R14" s="57">
        <f>'BAR BB| Open rates'!X13*0.9*0.9</f>
        <v>24867</v>
      </c>
      <c r="S14" s="57">
        <f>'BAR BB| Open rates'!Y13*0.9*0.9</f>
        <v>26487</v>
      </c>
      <c r="T14" s="57">
        <f>'BAR BB| Open rates'!Z13*0.9*0.9</f>
        <v>24867</v>
      </c>
      <c r="U14" s="57">
        <f>'BAR BB| Open rates'!AA13*0.9*0.9</f>
        <v>26487</v>
      </c>
      <c r="V14" s="57">
        <f>'BAR BB| Open rates'!AB13*0.9*0.9</f>
        <v>24867</v>
      </c>
      <c r="W14" s="57">
        <f>'BAR BB| Open rates'!AC13*0.9*0.9</f>
        <v>26487</v>
      </c>
      <c r="X14" s="57">
        <f>'BAR BB| Open rates'!AD13*0.9*0.9</f>
        <v>21465</v>
      </c>
      <c r="Y14" s="57">
        <f>'BAR BB| Open rates'!AE13*0.9*0.9</f>
        <v>23247</v>
      </c>
      <c r="Z14" s="57">
        <f>'BAR BB| Open rates'!AF13*0.9*0.9</f>
        <v>21465</v>
      </c>
      <c r="AA14" s="57">
        <f>'BAR BB| Open rates'!AG13*0.9*0.9</f>
        <v>23247</v>
      </c>
      <c r="AB14" s="57">
        <f>'BAR BB| Open rates'!AH13*0.9*0.9</f>
        <v>23247</v>
      </c>
      <c r="AC14" s="57">
        <f>'BAR BB| Open rates'!AI13*0.9*0.9</f>
        <v>21465</v>
      </c>
      <c r="AD14" s="57">
        <f>'BAR BB| Open rates'!AJ13*0.9*0.9</f>
        <v>23247</v>
      </c>
      <c r="AE14" s="57">
        <f>'BAR BB| Open rates'!AK13*0.9*0.9</f>
        <v>21465</v>
      </c>
      <c r="AF14" s="57">
        <f>'BAR BB| Open rates'!AL13*0.9*0.9</f>
        <v>23247</v>
      </c>
      <c r="AG14" s="57">
        <f>'BAR BB| Open rates'!AM13*0.9*0.9</f>
        <v>21465</v>
      </c>
      <c r="AH14" s="57">
        <f>'BAR BB| Open rates'!AN13*0.9*0.9</f>
        <v>23247</v>
      </c>
      <c r="AI14" s="57">
        <f>'BAR BB| Open rates'!AO13*0.9*0.9</f>
        <v>21465</v>
      </c>
    </row>
    <row r="16" spans="1:35" s="36" customFormat="1" ht="12" customHeight="1" x14ac:dyDescent="0.2">
      <c r="A16" s="401" t="s">
        <v>172</v>
      </c>
    </row>
    <row r="17" spans="1:1" s="36" customFormat="1" ht="12" customHeight="1" x14ac:dyDescent="0.2">
      <c r="A17" s="401"/>
    </row>
    <row r="18" spans="1:1" ht="13.5" thickBot="1" x14ac:dyDescent="0.25">
      <c r="A18" s="33"/>
    </row>
    <row r="19" spans="1:1" ht="211.5" customHeight="1" thickBot="1" x14ac:dyDescent="0.25">
      <c r="A19" s="334" t="s">
        <v>461</v>
      </c>
    </row>
    <row r="20" spans="1:1" ht="12" customHeight="1" x14ac:dyDescent="0.2">
      <c r="A20" s="33"/>
    </row>
    <row r="21" spans="1:1" x14ac:dyDescent="0.2">
      <c r="A21" s="341" t="s">
        <v>83</v>
      </c>
    </row>
    <row r="22" spans="1:1" ht="34.5" customHeight="1" x14ac:dyDescent="0.2">
      <c r="A22" s="186" t="s">
        <v>444</v>
      </c>
    </row>
    <row r="23" spans="1:1" ht="24" x14ac:dyDescent="0.2">
      <c r="A23" s="186" t="s">
        <v>445</v>
      </c>
    </row>
    <row r="24" spans="1:1" x14ac:dyDescent="0.2">
      <c r="A24" s="36"/>
    </row>
    <row r="25" spans="1:1" x14ac:dyDescent="0.2">
      <c r="A25" s="342" t="s">
        <v>74</v>
      </c>
    </row>
    <row r="26" spans="1:1" ht="12.75" customHeight="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t="s">
        <v>105</v>
      </c>
    </row>
    <row r="33" spans="1:1" x14ac:dyDescent="0.2">
      <c r="A33" s="340" t="s">
        <v>309</v>
      </c>
    </row>
    <row r="34" spans="1:1" ht="24" x14ac:dyDescent="0.2">
      <c r="A34" s="175" t="s">
        <v>203</v>
      </c>
    </row>
    <row r="35" spans="1:1" ht="46.5" customHeight="1" x14ac:dyDescent="0.2">
      <c r="A35" s="340" t="s">
        <v>459</v>
      </c>
    </row>
    <row r="36" spans="1:1" ht="12.75" customHeight="1" x14ac:dyDescent="0.2">
      <c r="A36" s="387" t="s">
        <v>101</v>
      </c>
    </row>
    <row r="37" spans="1:1" x14ac:dyDescent="0.2">
      <c r="A37" s="388"/>
    </row>
    <row r="38" spans="1:1" x14ac:dyDescent="0.2">
      <c r="A38" s="389"/>
    </row>
    <row r="39" spans="1:1" x14ac:dyDescent="0.2">
      <c r="A39" s="223"/>
    </row>
    <row r="40" spans="1:1" ht="34.5" customHeight="1" x14ac:dyDescent="0.2">
      <c r="A40" s="206" t="s">
        <v>204</v>
      </c>
    </row>
    <row r="41" spans="1:1" x14ac:dyDescent="0.2">
      <c r="A41" s="244" t="s">
        <v>446</v>
      </c>
    </row>
    <row r="42" spans="1:1" ht="24" x14ac:dyDescent="0.2">
      <c r="A42" s="339" t="s">
        <v>460</v>
      </c>
    </row>
    <row r="43" spans="1:1" x14ac:dyDescent="0.2">
      <c r="A43" s="174" t="s">
        <v>81</v>
      </c>
    </row>
    <row r="44" spans="1:1" ht="84" x14ac:dyDescent="0.2">
      <c r="A44" s="176" t="s">
        <v>465</v>
      </c>
    </row>
    <row r="45" spans="1:1" x14ac:dyDescent="0.2">
      <c r="A45" s="176"/>
    </row>
    <row r="46" spans="1:1" x14ac:dyDescent="0.2">
      <c r="A46" s="223"/>
    </row>
    <row r="47" spans="1:1" ht="26.25" x14ac:dyDescent="0.2">
      <c r="A47" s="174" t="s">
        <v>310</v>
      </c>
    </row>
    <row r="48" spans="1:1" x14ac:dyDescent="0.2">
      <c r="A48" s="207" t="s">
        <v>447</v>
      </c>
    </row>
    <row r="49" spans="1:1" x14ac:dyDescent="0.2">
      <c r="A49" s="225" t="s">
        <v>205</v>
      </c>
    </row>
    <row r="50" spans="1:1" x14ac:dyDescent="0.2">
      <c r="A50" s="225"/>
    </row>
    <row r="51" spans="1:1" ht="36" x14ac:dyDescent="0.2">
      <c r="A51" s="207" t="s">
        <v>448</v>
      </c>
    </row>
    <row r="52" spans="1:1" x14ac:dyDescent="0.2">
      <c r="A52" s="225" t="s">
        <v>313</v>
      </c>
    </row>
    <row r="53" spans="1:1" x14ac:dyDescent="0.2">
      <c r="A53" s="15"/>
    </row>
    <row r="54" spans="1:1" x14ac:dyDescent="0.2">
      <c r="A54" s="224" t="s">
        <v>449</v>
      </c>
    </row>
    <row r="55" spans="1:1" x14ac:dyDescent="0.2">
      <c r="A55" s="226"/>
    </row>
    <row r="56" spans="1:1" ht="24" x14ac:dyDescent="0.2">
      <c r="A56" s="255" t="s">
        <v>450</v>
      </c>
    </row>
    <row r="57" spans="1:1" ht="37.5" customHeight="1" x14ac:dyDescent="0.2">
      <c r="A57" s="225" t="s">
        <v>316</v>
      </c>
    </row>
    <row r="58" spans="1:1" x14ac:dyDescent="0.2">
      <c r="A58" s="335"/>
    </row>
    <row r="59" spans="1:1" x14ac:dyDescent="0.2">
      <c r="A59" s="336" t="s">
        <v>451</v>
      </c>
    </row>
    <row r="60" spans="1:1" x14ac:dyDescent="0.2">
      <c r="A60" s="335"/>
    </row>
    <row r="61" spans="1:1" ht="72" x14ac:dyDescent="0.2">
      <c r="A61" s="337" t="s">
        <v>452</v>
      </c>
    </row>
    <row r="62" spans="1:1" x14ac:dyDescent="0.2">
      <c r="A62" s="227"/>
    </row>
    <row r="63" spans="1:1" ht="13.5" thickBot="1" x14ac:dyDescent="0.25">
      <c r="A63" s="226"/>
    </row>
    <row r="64" spans="1:1" ht="85.5" customHeight="1" x14ac:dyDescent="0.2">
      <c r="A64" s="232" t="s">
        <v>453</v>
      </c>
    </row>
    <row r="65" spans="1:1" ht="24.75" thickBot="1" x14ac:dyDescent="0.25">
      <c r="A65" s="233" t="s">
        <v>141</v>
      </c>
    </row>
    <row r="67" spans="1:1" ht="24" x14ac:dyDescent="0.2">
      <c r="A67" s="177" t="s">
        <v>318</v>
      </c>
    </row>
    <row r="68" spans="1:1" x14ac:dyDescent="0.2">
      <c r="A68" s="207" t="s">
        <v>365</v>
      </c>
    </row>
    <row r="69" spans="1:1" x14ac:dyDescent="0.2">
      <c r="A69" s="205" t="s">
        <v>206</v>
      </c>
    </row>
    <row r="70" spans="1:1" s="31" customFormat="1" x14ac:dyDescent="0.2">
      <c r="A70" s="176"/>
    </row>
    <row r="71" spans="1:1" s="31" customFormat="1" x14ac:dyDescent="0.2">
      <c r="A71" s="207" t="s">
        <v>249</v>
      </c>
    </row>
    <row r="72" spans="1:1" s="31" customFormat="1" x14ac:dyDescent="0.2">
      <c r="A72" s="205" t="s">
        <v>319</v>
      </c>
    </row>
    <row r="73" spans="1:1" s="31" customFormat="1" x14ac:dyDescent="0.2">
      <c r="A73" s="176"/>
    </row>
    <row r="74" spans="1:1" s="31" customFormat="1" x14ac:dyDescent="0.2">
      <c r="A74" s="207" t="s">
        <v>366</v>
      </c>
    </row>
    <row r="75" spans="1:1" s="31" customFormat="1" x14ac:dyDescent="0.2">
      <c r="A75" s="205" t="s">
        <v>367</v>
      </c>
    </row>
    <row r="76" spans="1:1" s="31" customFormat="1" ht="15.75" customHeight="1" x14ac:dyDescent="0.2">
      <c r="A76" s="205"/>
    </row>
    <row r="77" spans="1:1" s="31" customFormat="1" ht="36" customHeight="1" x14ac:dyDescent="0.2">
      <c r="A77" s="338" t="s">
        <v>454</v>
      </c>
    </row>
    <row r="78" spans="1:1" s="154" customFormat="1" ht="17.25" customHeight="1" x14ac:dyDescent="0.2">
      <c r="A78" s="176"/>
    </row>
    <row r="79" spans="1:1" s="31" customFormat="1" ht="24" x14ac:dyDescent="0.2">
      <c r="A79" s="255" t="s">
        <v>455</v>
      </c>
    </row>
    <row r="80" spans="1:1" s="31" customFormat="1" ht="6" customHeight="1" x14ac:dyDescent="0.2">
      <c r="A80" s="205"/>
    </row>
    <row r="81" spans="1:1" s="31" customFormat="1" x14ac:dyDescent="0.2">
      <c r="A81" s="205"/>
    </row>
    <row r="82" spans="1:1" s="31" customFormat="1" x14ac:dyDescent="0.2">
      <c r="A82" s="338" t="s">
        <v>456</v>
      </c>
    </row>
    <row r="83" spans="1:1" s="31" customFormat="1" ht="15.75" customHeight="1" x14ac:dyDescent="0.2">
      <c r="A83" s="205"/>
    </row>
    <row r="84" spans="1:1" s="31" customFormat="1" ht="27.75" customHeight="1" x14ac:dyDescent="0.2">
      <c r="A84" s="338" t="s">
        <v>457</v>
      </c>
    </row>
    <row r="85" spans="1:1" s="31" customFormat="1" ht="15.75" customHeight="1" x14ac:dyDescent="0.2">
      <c r="A85" s="176"/>
    </row>
    <row r="86" spans="1:1" s="154" customFormat="1" ht="17.25" customHeight="1" thickBot="1" x14ac:dyDescent="0.25">
      <c r="A86" s="229"/>
    </row>
    <row r="87" spans="1:1" s="31" customFormat="1" ht="60" x14ac:dyDescent="0.2">
      <c r="A87" s="234" t="s">
        <v>458</v>
      </c>
    </row>
    <row r="88" spans="1:1" s="31" customFormat="1" ht="24.75" thickBot="1" x14ac:dyDescent="0.25">
      <c r="A88" s="235" t="s">
        <v>329</v>
      </c>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77"/>
  <sheetViews>
    <sheetView showGridLines="0" zoomScaleNormal="100" workbookViewId="0">
      <pane xSplit="1" ySplit="4" topLeftCell="B5" activePane="bottomRight" state="frozen"/>
      <selection pane="topRight" activeCell="B1" sqref="B1"/>
      <selection pane="bottomLeft" activeCell="A5" sqref="A5"/>
      <selection pane="bottomRight" activeCell="B1" sqref="B1:E1048576"/>
    </sheetView>
  </sheetViews>
  <sheetFormatPr defaultColWidth="9.85546875" defaultRowHeight="12.75" x14ac:dyDescent="0.2"/>
  <cols>
    <col min="1" max="1" width="35.7109375" style="32" customWidth="1"/>
    <col min="2" max="16384" width="9.85546875" style="32"/>
  </cols>
  <sheetData>
    <row r="1" spans="1:68" ht="27" customHeight="1" x14ac:dyDescent="0.2">
      <c r="A1" s="180" t="str">
        <f>'BAR BB| Open rates'!A1</f>
        <v>Сочи Марриотт Красная Поляна 5*/ Sochi Marriott Krasnaya Polyana 5*</v>
      </c>
    </row>
    <row r="2" spans="1:68" x14ac:dyDescent="0.2">
      <c r="A2" s="11" t="s">
        <v>213</v>
      </c>
    </row>
    <row r="3" spans="1:68" s="33" customFormat="1" ht="26.25" customHeight="1" x14ac:dyDescent="0.2">
      <c r="A3" s="64" t="s">
        <v>62</v>
      </c>
      <c r="B3" s="108">
        <f>'BAR BB| Open rates'!B3</f>
        <v>46157</v>
      </c>
      <c r="C3" s="108">
        <f>'BAR BB| Open rates'!C3</f>
        <v>46159</v>
      </c>
      <c r="D3" s="108">
        <f>'BAR BB| Open rates'!D3</f>
        <v>46164</v>
      </c>
      <c r="E3" s="108">
        <f>'BAR BB| Open rates'!E3</f>
        <v>46166</v>
      </c>
      <c r="F3" s="108">
        <f>'BAR BB| Open rates'!F3</f>
        <v>46171</v>
      </c>
      <c r="G3" s="108">
        <f>'BAR BB| Open rates'!G3</f>
        <v>46173</v>
      </c>
      <c r="H3" s="108">
        <f>'BAR BB| Open rates'!H3</f>
        <v>46174</v>
      </c>
      <c r="I3" s="108">
        <f>'BAR BB| Open rates'!I3</f>
        <v>46178</v>
      </c>
      <c r="J3" s="108">
        <f>'BAR BB| Open rates'!J3</f>
        <v>46188</v>
      </c>
      <c r="K3" s="108">
        <f>'BAR BB| Open rates'!K3</f>
        <v>46194</v>
      </c>
      <c r="L3" s="108">
        <f>'BAR BB| Open rates'!L3</f>
        <v>46199</v>
      </c>
      <c r="M3" s="108">
        <f>'BAR BB| Open rates'!M3</f>
        <v>46201</v>
      </c>
      <c r="N3" s="108">
        <f>'BAR BB| Open rates'!N3</f>
        <v>46204</v>
      </c>
      <c r="O3" s="108">
        <f>'BAR BB| Open rates'!O3</f>
        <v>46206</v>
      </c>
      <c r="P3" s="108">
        <f>'BAR BB| Open rates'!P3</f>
        <v>46208</v>
      </c>
      <c r="Q3" s="108">
        <f>'BAR BB| Open rates'!Q3</f>
        <v>46213</v>
      </c>
      <c r="R3" s="108">
        <f>'BAR BB| Open rates'!R3</f>
        <v>46215</v>
      </c>
      <c r="S3" s="108">
        <f>'BAR BB| Open rates'!S3</f>
        <v>46220</v>
      </c>
      <c r="T3" s="108">
        <f>'BAR BB| Open rates'!T3</f>
        <v>46222</v>
      </c>
      <c r="U3" s="108">
        <f>'BAR BB| Open rates'!U3</f>
        <v>46227</v>
      </c>
      <c r="V3" s="108">
        <f>'BAR BB| Open rates'!V3</f>
        <v>46229</v>
      </c>
      <c r="W3" s="108">
        <f>'BAR BB| Open rates'!W3</f>
        <v>46234</v>
      </c>
      <c r="X3" s="108">
        <f>'BAR BB| Open rates'!X3</f>
        <v>46236</v>
      </c>
      <c r="Y3" s="108">
        <f>'BAR BB| Open rates'!Y3</f>
        <v>46241</v>
      </c>
      <c r="Z3" s="108">
        <f>'BAR BB| Open rates'!Z3</f>
        <v>46243</v>
      </c>
      <c r="AA3" s="108">
        <f>'BAR BB| Open rates'!AA3</f>
        <v>46248</v>
      </c>
      <c r="AB3" s="108">
        <f>'BAR BB| Open rates'!AB3</f>
        <v>46250</v>
      </c>
      <c r="AC3" s="108">
        <f>'BAR BB| Open rates'!AC3</f>
        <v>46255</v>
      </c>
      <c r="AD3" s="108">
        <f>'BAR BB| Open rates'!AD3</f>
        <v>46257</v>
      </c>
      <c r="AE3" s="108">
        <f>'BAR BB| Open rates'!AE3</f>
        <v>46262</v>
      </c>
      <c r="AF3" s="108">
        <f>'BAR BB| Open rates'!AF3</f>
        <v>46264</v>
      </c>
      <c r="AG3" s="108">
        <f>'BAR BB| Open rates'!AG3</f>
        <v>46266</v>
      </c>
      <c r="AH3" s="108">
        <f>'BAR BB| Open rates'!AH3</f>
        <v>46269</v>
      </c>
      <c r="AI3" s="108">
        <f>'BAR BB| Open rates'!AI3</f>
        <v>46271</v>
      </c>
      <c r="AJ3" s="108">
        <f>'BAR BB| Open rates'!AJ3</f>
        <v>46276</v>
      </c>
      <c r="AK3" s="108">
        <f>'BAR BB| Open rates'!AK3</f>
        <v>46278</v>
      </c>
      <c r="AL3" s="108">
        <f>'BAR BB| Open rates'!AL3</f>
        <v>46283</v>
      </c>
      <c r="AM3" s="108">
        <f>'BAR BB| Open rates'!AM3</f>
        <v>46285</v>
      </c>
      <c r="AN3" s="108">
        <f>'BAR BB| Open rates'!AN3</f>
        <v>46290</v>
      </c>
      <c r="AO3" s="108">
        <f>'BAR BB| Open rates'!AO3</f>
        <v>46292</v>
      </c>
      <c r="AP3" s="108">
        <f>'BAR BB| Open rates'!AP3</f>
        <v>46296</v>
      </c>
      <c r="AQ3" s="108">
        <f>'BAR BB| Open rates'!AQ3</f>
        <v>46299</v>
      </c>
      <c r="AR3" s="108">
        <f>'BAR BB| Open rates'!AR3</f>
        <v>46304</v>
      </c>
      <c r="AS3" s="108">
        <f>'BAR BB| Open rates'!AS3</f>
        <v>46306</v>
      </c>
      <c r="AT3" s="108">
        <f>'BAR BB| Open rates'!AT3</f>
        <v>46311</v>
      </c>
      <c r="AU3" s="108">
        <f>'BAR BB| Open rates'!AU3</f>
        <v>46313</v>
      </c>
      <c r="AV3" s="108">
        <f>'BAR BB| Open rates'!AV3</f>
        <v>46318</v>
      </c>
      <c r="AW3" s="108">
        <f>'BAR BB| Open rates'!AW3</f>
        <v>46320</v>
      </c>
      <c r="AX3" s="108">
        <f>'BAR BB| Open rates'!AX3</f>
        <v>46325</v>
      </c>
      <c r="AY3" s="108">
        <f>'BAR BB| Open rates'!AY3</f>
        <v>46327</v>
      </c>
      <c r="AZ3" s="108">
        <f>'BAR BB| Open rates'!AZ3</f>
        <v>46330</v>
      </c>
      <c r="BA3" s="108">
        <f>'BAR BB| Open rates'!BA3</f>
        <v>46334</v>
      </c>
      <c r="BB3" s="108">
        <f>'BAR BB| Open rates'!BB3</f>
        <v>46335</v>
      </c>
      <c r="BC3" s="108">
        <f>'BAR BB| Open rates'!BC3</f>
        <v>46339</v>
      </c>
      <c r="BD3" s="108">
        <f>'BAR BB| Open rates'!BD3</f>
        <v>46341</v>
      </c>
      <c r="BE3" s="108">
        <f>'BAR BB| Open rates'!BE3</f>
        <v>46346</v>
      </c>
      <c r="BF3" s="108">
        <f>'BAR BB| Open rates'!BF3</f>
        <v>46348</v>
      </c>
      <c r="BG3" s="108">
        <f>'BAR BB| Open rates'!BG3</f>
        <v>46353</v>
      </c>
      <c r="BH3" s="108">
        <f>'BAR BB| Open rates'!BH3</f>
        <v>46355</v>
      </c>
      <c r="BI3" s="108">
        <f>'BAR BB| Open rates'!BI3</f>
        <v>46357</v>
      </c>
      <c r="BJ3" s="108">
        <f>'BAR BB| Open rates'!BJ3</f>
        <v>46360</v>
      </c>
      <c r="BK3" s="108">
        <f>'BAR BB| Open rates'!BK3</f>
        <v>46362</v>
      </c>
      <c r="BL3" s="108">
        <f>'BAR BB| Open rates'!BL3</f>
        <v>46367</v>
      </c>
      <c r="BM3" s="108">
        <f>'BAR BB| Open rates'!BM3</f>
        <v>46369</v>
      </c>
      <c r="BN3" s="108">
        <f>'BAR BB| Open rates'!BN3</f>
        <v>46374</v>
      </c>
      <c r="BO3" s="108">
        <f>'BAR BB| Open rates'!BO3</f>
        <v>46376</v>
      </c>
      <c r="BP3" s="108">
        <f>'BAR BB| Open rates'!BP3</f>
        <v>46381</v>
      </c>
    </row>
    <row r="4" spans="1:68" s="33" customFormat="1" ht="26.25" customHeight="1" x14ac:dyDescent="0.2">
      <c r="A4" s="49"/>
      <c r="B4" s="108">
        <f>'BAR BB| Open rates'!B4</f>
        <v>46158</v>
      </c>
      <c r="C4" s="108">
        <f>'BAR BB| Open rates'!C4</f>
        <v>46163</v>
      </c>
      <c r="D4" s="108">
        <f>'BAR BB| Open rates'!D4</f>
        <v>46165</v>
      </c>
      <c r="E4" s="108">
        <f>'BAR BB| Open rates'!E4</f>
        <v>46170</v>
      </c>
      <c r="F4" s="108">
        <f>'BAR BB| Open rates'!F4</f>
        <v>46172</v>
      </c>
      <c r="G4" s="108">
        <f>'BAR BB| Open rates'!G4</f>
        <v>46173</v>
      </c>
      <c r="H4" s="108">
        <f>'BAR BB| Open rates'!H4</f>
        <v>46177</v>
      </c>
      <c r="I4" s="108">
        <f>'BAR BB| Open rates'!I4</f>
        <v>46187</v>
      </c>
      <c r="J4" s="108">
        <f>'BAR BB| Open rates'!J4</f>
        <v>46193</v>
      </c>
      <c r="K4" s="108">
        <f>'BAR BB| Open rates'!K4</f>
        <v>46198</v>
      </c>
      <c r="L4" s="108">
        <f>'BAR BB| Open rates'!L4</f>
        <v>46200</v>
      </c>
      <c r="M4" s="108">
        <f>'BAR BB| Open rates'!M4</f>
        <v>46203</v>
      </c>
      <c r="N4" s="108">
        <f>'BAR BB| Open rates'!N4</f>
        <v>46205</v>
      </c>
      <c r="O4" s="108">
        <f>'BAR BB| Open rates'!O4</f>
        <v>46207</v>
      </c>
      <c r="P4" s="108">
        <f>'BAR BB| Open rates'!P4</f>
        <v>46212</v>
      </c>
      <c r="Q4" s="108">
        <f>'BAR BB| Open rates'!Q4</f>
        <v>46214</v>
      </c>
      <c r="R4" s="108">
        <f>'BAR BB| Open rates'!R4</f>
        <v>46219</v>
      </c>
      <c r="S4" s="108">
        <f>'BAR BB| Open rates'!S4</f>
        <v>46221</v>
      </c>
      <c r="T4" s="108">
        <f>'BAR BB| Open rates'!T4</f>
        <v>46226</v>
      </c>
      <c r="U4" s="108">
        <f>'BAR BB| Open rates'!U4</f>
        <v>46228</v>
      </c>
      <c r="V4" s="108">
        <f>'BAR BB| Open rates'!V4</f>
        <v>46233</v>
      </c>
      <c r="W4" s="108">
        <f>'BAR BB| Open rates'!W4</f>
        <v>46235</v>
      </c>
      <c r="X4" s="108">
        <f>'BAR BB| Open rates'!X4</f>
        <v>46240</v>
      </c>
      <c r="Y4" s="108">
        <f>'BAR BB| Open rates'!Y4</f>
        <v>46242</v>
      </c>
      <c r="Z4" s="108">
        <f>'BAR BB| Open rates'!Z4</f>
        <v>46247</v>
      </c>
      <c r="AA4" s="108">
        <f>'BAR BB| Open rates'!AA4</f>
        <v>46249</v>
      </c>
      <c r="AB4" s="108">
        <f>'BAR BB| Open rates'!AB4</f>
        <v>46254</v>
      </c>
      <c r="AC4" s="108">
        <f>'BAR BB| Open rates'!AC4</f>
        <v>46256</v>
      </c>
      <c r="AD4" s="108">
        <f>'BAR BB| Open rates'!AD4</f>
        <v>46261</v>
      </c>
      <c r="AE4" s="108">
        <f>'BAR BB| Open rates'!AE4</f>
        <v>46263</v>
      </c>
      <c r="AF4" s="108">
        <f>'BAR BB| Open rates'!AF4</f>
        <v>46265</v>
      </c>
      <c r="AG4" s="108">
        <f>'BAR BB| Open rates'!AG4</f>
        <v>46268</v>
      </c>
      <c r="AH4" s="108">
        <f>'BAR BB| Open rates'!AH4</f>
        <v>46270</v>
      </c>
      <c r="AI4" s="108">
        <f>'BAR BB| Open rates'!AI4</f>
        <v>46275</v>
      </c>
      <c r="AJ4" s="108">
        <f>'BAR BB| Open rates'!AJ4</f>
        <v>46277</v>
      </c>
      <c r="AK4" s="108">
        <f>'BAR BB| Open rates'!AK4</f>
        <v>46282</v>
      </c>
      <c r="AL4" s="108">
        <f>'BAR BB| Open rates'!AL4</f>
        <v>46284</v>
      </c>
      <c r="AM4" s="108">
        <f>'BAR BB| Open rates'!AM4</f>
        <v>46289</v>
      </c>
      <c r="AN4" s="108">
        <f>'BAR BB| Open rates'!AN4</f>
        <v>46291</v>
      </c>
      <c r="AO4" s="108">
        <f>'BAR BB| Open rates'!AO4</f>
        <v>46295</v>
      </c>
      <c r="AP4" s="108">
        <f>'BAR BB| Open rates'!AP4</f>
        <v>46298</v>
      </c>
      <c r="AQ4" s="108">
        <f>'BAR BB| Open rates'!AQ4</f>
        <v>46303</v>
      </c>
      <c r="AR4" s="108">
        <f>'BAR BB| Open rates'!AR4</f>
        <v>46305</v>
      </c>
      <c r="AS4" s="108">
        <f>'BAR BB| Open rates'!AS4</f>
        <v>46310</v>
      </c>
      <c r="AT4" s="108">
        <f>'BAR BB| Open rates'!AT4</f>
        <v>46312</v>
      </c>
      <c r="AU4" s="108">
        <f>'BAR BB| Open rates'!AU4</f>
        <v>46317</v>
      </c>
      <c r="AV4" s="108">
        <f>'BAR BB| Open rates'!AV4</f>
        <v>46319</v>
      </c>
      <c r="AW4" s="108">
        <f>'BAR BB| Open rates'!AW4</f>
        <v>46324</v>
      </c>
      <c r="AX4" s="108">
        <f>'BAR BB| Open rates'!AX4</f>
        <v>46326</v>
      </c>
      <c r="AY4" s="108">
        <f>'BAR BB| Open rates'!AY4</f>
        <v>46329</v>
      </c>
      <c r="AZ4" s="108">
        <f>'BAR BB| Open rates'!AZ4</f>
        <v>46333</v>
      </c>
      <c r="BA4" s="108">
        <f>'BAR BB| Open rates'!BA4</f>
        <v>46334</v>
      </c>
      <c r="BB4" s="108">
        <f>'BAR BB| Open rates'!BB4</f>
        <v>46338</v>
      </c>
      <c r="BC4" s="108">
        <f>'BAR BB| Open rates'!BC4</f>
        <v>46340</v>
      </c>
      <c r="BD4" s="108">
        <f>'BAR BB| Open rates'!BD4</f>
        <v>46345</v>
      </c>
      <c r="BE4" s="108">
        <f>'BAR BB| Open rates'!BE4</f>
        <v>46347</v>
      </c>
      <c r="BF4" s="108">
        <f>'BAR BB| Open rates'!BF4</f>
        <v>46352</v>
      </c>
      <c r="BG4" s="108">
        <f>'BAR BB| Open rates'!BG4</f>
        <v>46354</v>
      </c>
      <c r="BH4" s="108">
        <f>'BAR BB| Open rates'!BH4</f>
        <v>46356</v>
      </c>
      <c r="BI4" s="108">
        <f>'BAR BB| Open rates'!BI4</f>
        <v>46359</v>
      </c>
      <c r="BJ4" s="108">
        <f>'BAR BB| Open rates'!BJ4</f>
        <v>46361</v>
      </c>
      <c r="BK4" s="108">
        <f>'BAR BB| Open rates'!BK4</f>
        <v>46366</v>
      </c>
      <c r="BL4" s="108">
        <f>'BAR BB| Open rates'!BL4</f>
        <v>46368</v>
      </c>
      <c r="BM4" s="108">
        <f>'BAR BB| Open rates'!BM4</f>
        <v>46373</v>
      </c>
      <c r="BN4" s="108">
        <f>'BAR BB| Open rates'!BN4</f>
        <v>46375</v>
      </c>
      <c r="BO4" s="108">
        <f>'BAR BB| Open rates'!BO4</f>
        <v>46380</v>
      </c>
      <c r="BP4" s="108">
        <f>'BAR BB| Open rates'!BP4</f>
        <v>46384</v>
      </c>
    </row>
    <row r="5" spans="1:68" s="36" customFormat="1" ht="12" customHeight="1" x14ac:dyDescent="0.2">
      <c r="A5" s="184" t="s">
        <v>63</v>
      </c>
    </row>
    <row r="6" spans="1:68" s="36" customFormat="1" ht="12" customHeight="1" x14ac:dyDescent="0.2">
      <c r="A6" s="183">
        <v>1</v>
      </c>
      <c r="B6" s="43">
        <f>'BAR BB| Open rates'!B6*0.82+25</f>
        <v>11423</v>
      </c>
      <c r="C6" s="43">
        <f>'BAR BB| Open rates'!C6*0.82+25</f>
        <v>10603</v>
      </c>
      <c r="D6" s="43">
        <f>'BAR BB| Open rates'!D6*0.82+25</f>
        <v>11423</v>
      </c>
      <c r="E6" s="43">
        <f>'BAR BB| Open rates'!E6*0.82+25</f>
        <v>10603</v>
      </c>
      <c r="F6" s="43">
        <f>'BAR BB| Open rates'!F6*0.82+25</f>
        <v>13637</v>
      </c>
      <c r="G6" s="43">
        <f>'BAR BB| Open rates'!G6*0.82+25</f>
        <v>11423</v>
      </c>
      <c r="H6" s="43">
        <f>'BAR BB| Open rates'!H6*0.82+25</f>
        <v>11423</v>
      </c>
      <c r="I6" s="43">
        <f>'BAR BB| Open rates'!I6*0.82+25</f>
        <v>17081</v>
      </c>
      <c r="J6" s="43">
        <f>'BAR BB| Open rates'!J6*0.82+25</f>
        <v>32742.999999999996</v>
      </c>
      <c r="K6" s="43">
        <f>'BAR BB| Open rates'!K6*0.82+25</f>
        <v>13637</v>
      </c>
      <c r="L6" s="43">
        <f>'BAR BB| Open rates'!L6*0.82+25</f>
        <v>15440.999999999998</v>
      </c>
      <c r="M6" s="43">
        <f>'BAR BB| Open rates'!M6*0.82+25</f>
        <v>13637</v>
      </c>
      <c r="N6" s="43">
        <f>'BAR BB| Open rates'!N6*0.82+25</f>
        <v>17081</v>
      </c>
      <c r="O6" s="43">
        <f>'BAR BB| Open rates'!O6*0.82+25</f>
        <v>18721</v>
      </c>
      <c r="P6" s="43">
        <f>'BAR BB| Open rates'!P6*0.82+25</f>
        <v>17081</v>
      </c>
      <c r="Q6" s="43">
        <f>'BAR BB| Open rates'!Q6*0.82+25</f>
        <v>18721</v>
      </c>
      <c r="R6" s="43">
        <f>'BAR BB| Open rates'!R6*0.82+25</f>
        <v>17081</v>
      </c>
      <c r="S6" s="43">
        <f>'BAR BB| Open rates'!S6*0.82+25</f>
        <v>18721</v>
      </c>
      <c r="T6" s="43">
        <f>'BAR BB| Open rates'!T6*0.82+25</f>
        <v>17081</v>
      </c>
      <c r="U6" s="43">
        <f>'BAR BB| Open rates'!U6*0.82+25</f>
        <v>18721</v>
      </c>
      <c r="V6" s="43">
        <f>'BAR BB| Open rates'!V6*0.82+25</f>
        <v>17081</v>
      </c>
      <c r="W6" s="43">
        <f>'BAR BB| Open rates'!W6*0.82+25</f>
        <v>18721</v>
      </c>
      <c r="X6" s="43">
        <f>'BAR BB| Open rates'!X6*0.82+25</f>
        <v>17081</v>
      </c>
      <c r="Y6" s="43">
        <f>'BAR BB| Open rates'!Y6*0.82+25</f>
        <v>18721</v>
      </c>
      <c r="Z6" s="43">
        <f>'BAR BB| Open rates'!Z6*0.82+25</f>
        <v>17081</v>
      </c>
      <c r="AA6" s="43">
        <f>'BAR BB| Open rates'!AA6*0.82+25</f>
        <v>18721</v>
      </c>
      <c r="AB6" s="43">
        <f>'BAR BB| Open rates'!AB6*0.82+25</f>
        <v>17081</v>
      </c>
      <c r="AC6" s="43">
        <f>'BAR BB| Open rates'!AC6*0.82+25</f>
        <v>18721</v>
      </c>
      <c r="AD6" s="43">
        <f>'BAR BB| Open rates'!AD6*0.82+25</f>
        <v>13637</v>
      </c>
      <c r="AE6" s="43">
        <f>'BAR BB| Open rates'!AE6*0.82+25</f>
        <v>15440.999999999998</v>
      </c>
      <c r="AF6" s="43">
        <f>'BAR BB| Open rates'!AF6*0.82+25</f>
        <v>13637</v>
      </c>
      <c r="AG6" s="43">
        <f>'BAR BB| Open rates'!AG6*0.82+25</f>
        <v>15440.999999999998</v>
      </c>
      <c r="AH6" s="43">
        <f>'BAR BB| Open rates'!AH6*0.82+25</f>
        <v>15440.999999999998</v>
      </c>
      <c r="AI6" s="43">
        <f>'BAR BB| Open rates'!AI6*0.82+25</f>
        <v>13637</v>
      </c>
      <c r="AJ6" s="43">
        <f>'BAR BB| Open rates'!AJ6*0.82+25</f>
        <v>15440.999999999998</v>
      </c>
      <c r="AK6" s="43">
        <f>'BAR BB| Open rates'!AK6*0.82+25</f>
        <v>13637</v>
      </c>
      <c r="AL6" s="43">
        <f>'BAR BB| Open rates'!AL6*0.82+25</f>
        <v>15440.999999999998</v>
      </c>
      <c r="AM6" s="43">
        <f>'BAR BB| Open rates'!AM6*0.82+25</f>
        <v>13637</v>
      </c>
      <c r="AN6" s="43">
        <f>'BAR BB| Open rates'!AN6*0.82+25</f>
        <v>15440.999999999998</v>
      </c>
      <c r="AO6" s="43">
        <f>'BAR BB| Open rates'!AO6*0.82+25</f>
        <v>13637</v>
      </c>
      <c r="AP6" s="43">
        <f>'BAR BB| Open rates'!AP6*0.82+25</f>
        <v>12243</v>
      </c>
      <c r="AQ6" s="43">
        <f>'BAR BB| Open rates'!AQ6*0.82+25</f>
        <v>10603</v>
      </c>
      <c r="AR6" s="43">
        <f>'BAR BB| Open rates'!AR6*0.82+25</f>
        <v>12243</v>
      </c>
      <c r="AS6" s="43">
        <f>'BAR BB| Open rates'!AS6*0.82+25</f>
        <v>10603</v>
      </c>
      <c r="AT6" s="43">
        <f>'BAR BB| Open rates'!AT6*0.82+25</f>
        <v>12243</v>
      </c>
      <c r="AU6" s="43">
        <f>'BAR BB| Open rates'!AU6*0.82+25</f>
        <v>10603</v>
      </c>
      <c r="AV6" s="43">
        <f>'BAR BB| Open rates'!AV6*0.82+25</f>
        <v>12243</v>
      </c>
      <c r="AW6" s="43">
        <f>'BAR BB| Open rates'!AW6*0.82+25</f>
        <v>10603</v>
      </c>
      <c r="AX6" s="43">
        <f>'BAR BB| Open rates'!AX6*0.82+25</f>
        <v>12243</v>
      </c>
      <c r="AY6" s="43">
        <f>'BAR BB| Open rates'!AY6*0.82+25</f>
        <v>13637</v>
      </c>
      <c r="AZ6" s="43">
        <f>'BAR BB| Open rates'!AZ6*0.82+25</f>
        <v>15440.999999999998</v>
      </c>
      <c r="BA6" s="43">
        <f>'BAR BB| Open rates'!BA6*0.82+25</f>
        <v>9783</v>
      </c>
      <c r="BB6" s="43">
        <f>'BAR BB| Open rates'!BB6*0.82+25</f>
        <v>9783</v>
      </c>
      <c r="BC6" s="43">
        <f>'BAR BB| Open rates'!BC6*0.82+25</f>
        <v>10603</v>
      </c>
      <c r="BD6" s="43">
        <f>'BAR BB| Open rates'!BD6*0.82+25</f>
        <v>9783</v>
      </c>
      <c r="BE6" s="43">
        <f>'BAR BB| Open rates'!BE6*0.82+25</f>
        <v>10603</v>
      </c>
      <c r="BF6" s="43">
        <f>'BAR BB| Open rates'!BF6*0.82+25</f>
        <v>9783</v>
      </c>
      <c r="BG6" s="43">
        <f>'BAR BB| Open rates'!BG6*0.82+25</f>
        <v>10603</v>
      </c>
      <c r="BH6" s="43">
        <f>'BAR BB| Open rates'!BH6*0.82+25</f>
        <v>9783</v>
      </c>
      <c r="BI6" s="43">
        <f>'BAR BB| Open rates'!BI6*0.82+25</f>
        <v>9783</v>
      </c>
      <c r="BJ6" s="43">
        <f>'BAR BB| Open rates'!BJ6*0.82+25</f>
        <v>10603</v>
      </c>
      <c r="BK6" s="43">
        <f>'BAR BB| Open rates'!BK6*0.82+25</f>
        <v>9783</v>
      </c>
      <c r="BL6" s="43">
        <f>'BAR BB| Open rates'!BL6*0.82+25</f>
        <v>10603</v>
      </c>
      <c r="BM6" s="43">
        <f>'BAR BB| Open rates'!BM6*0.82+25</f>
        <v>9783</v>
      </c>
      <c r="BN6" s="43">
        <f>'BAR BB| Open rates'!BN6*0.82+25</f>
        <v>10603</v>
      </c>
      <c r="BO6" s="43">
        <f>'BAR BB| Open rates'!BO6*0.82+25</f>
        <v>13637</v>
      </c>
      <c r="BP6" s="43">
        <f>'BAR BB| Open rates'!BP6*0.82+25</f>
        <v>15440.999999999998</v>
      </c>
    </row>
    <row r="7" spans="1:68" s="36" customFormat="1" ht="12" customHeight="1" x14ac:dyDescent="0.2">
      <c r="A7" s="183">
        <v>2</v>
      </c>
      <c r="B7" s="43">
        <f>'BAR BB| Open rates'!B7*0.82+25</f>
        <v>13883</v>
      </c>
      <c r="C7" s="43">
        <f>'BAR BB| Open rates'!C7*0.82+25</f>
        <v>13063</v>
      </c>
      <c r="D7" s="43">
        <f>'BAR BB| Open rates'!D7*0.82+25</f>
        <v>13883</v>
      </c>
      <c r="E7" s="43">
        <f>'BAR BB| Open rates'!E7*0.82+25</f>
        <v>13063</v>
      </c>
      <c r="F7" s="43">
        <f>'BAR BB| Open rates'!F7*0.82+25</f>
        <v>16096.999999999998</v>
      </c>
      <c r="G7" s="43">
        <f>'BAR BB| Open rates'!G7*0.82+25</f>
        <v>13883</v>
      </c>
      <c r="H7" s="43">
        <f>'BAR BB| Open rates'!H7*0.82+25</f>
        <v>13883</v>
      </c>
      <c r="I7" s="43">
        <f>'BAR BB| Open rates'!I7*0.82+25</f>
        <v>19541</v>
      </c>
      <c r="J7" s="43">
        <f>'BAR BB| Open rates'!J7*0.82+25</f>
        <v>35203</v>
      </c>
      <c r="K7" s="43">
        <f>'BAR BB| Open rates'!K7*0.82+25</f>
        <v>16096.999999999998</v>
      </c>
      <c r="L7" s="43">
        <f>'BAR BB| Open rates'!L7*0.82+25</f>
        <v>17901</v>
      </c>
      <c r="M7" s="43">
        <f>'BAR BB| Open rates'!M7*0.82+25</f>
        <v>16096.999999999998</v>
      </c>
      <c r="N7" s="43">
        <f>'BAR BB| Open rates'!N7*0.82+25</f>
        <v>19541</v>
      </c>
      <c r="O7" s="43">
        <f>'BAR BB| Open rates'!O7*0.82+25</f>
        <v>21181</v>
      </c>
      <c r="P7" s="43">
        <f>'BAR BB| Open rates'!P7*0.82+25</f>
        <v>19541</v>
      </c>
      <c r="Q7" s="43">
        <f>'BAR BB| Open rates'!Q7*0.82+25</f>
        <v>21181</v>
      </c>
      <c r="R7" s="43">
        <f>'BAR BB| Open rates'!R7*0.82+25</f>
        <v>19541</v>
      </c>
      <c r="S7" s="43">
        <f>'BAR BB| Open rates'!S7*0.82+25</f>
        <v>21181</v>
      </c>
      <c r="T7" s="43">
        <f>'BAR BB| Open rates'!T7*0.82+25</f>
        <v>19541</v>
      </c>
      <c r="U7" s="43">
        <f>'BAR BB| Open rates'!U7*0.82+25</f>
        <v>21181</v>
      </c>
      <c r="V7" s="43">
        <f>'BAR BB| Open rates'!V7*0.82+25</f>
        <v>19541</v>
      </c>
      <c r="W7" s="43">
        <f>'BAR BB| Open rates'!W7*0.82+25</f>
        <v>21181</v>
      </c>
      <c r="X7" s="43">
        <f>'BAR BB| Open rates'!X7*0.82+25</f>
        <v>19541</v>
      </c>
      <c r="Y7" s="43">
        <f>'BAR BB| Open rates'!Y7*0.82+25</f>
        <v>21181</v>
      </c>
      <c r="Z7" s="43">
        <f>'BAR BB| Open rates'!Z7*0.82+25</f>
        <v>19541</v>
      </c>
      <c r="AA7" s="43">
        <f>'BAR BB| Open rates'!AA7*0.82+25</f>
        <v>21181</v>
      </c>
      <c r="AB7" s="43">
        <f>'BAR BB| Open rates'!AB7*0.82+25</f>
        <v>19541</v>
      </c>
      <c r="AC7" s="43">
        <f>'BAR BB| Open rates'!AC7*0.82+25</f>
        <v>21181</v>
      </c>
      <c r="AD7" s="43">
        <f>'BAR BB| Open rates'!AD7*0.82+25</f>
        <v>16096.999999999998</v>
      </c>
      <c r="AE7" s="43">
        <f>'BAR BB| Open rates'!AE7*0.82+25</f>
        <v>17901</v>
      </c>
      <c r="AF7" s="43">
        <f>'BAR BB| Open rates'!AF7*0.82+25</f>
        <v>16096.999999999998</v>
      </c>
      <c r="AG7" s="43">
        <f>'BAR BB| Open rates'!AG7*0.82+25</f>
        <v>17901</v>
      </c>
      <c r="AH7" s="43">
        <f>'BAR BB| Open rates'!AH7*0.82+25</f>
        <v>17901</v>
      </c>
      <c r="AI7" s="43">
        <f>'BAR BB| Open rates'!AI7*0.82+25</f>
        <v>16096.999999999998</v>
      </c>
      <c r="AJ7" s="43">
        <f>'BAR BB| Open rates'!AJ7*0.82+25</f>
        <v>17901</v>
      </c>
      <c r="AK7" s="43">
        <f>'BAR BB| Open rates'!AK7*0.82+25</f>
        <v>16096.999999999998</v>
      </c>
      <c r="AL7" s="43">
        <f>'BAR BB| Open rates'!AL7*0.82+25</f>
        <v>17901</v>
      </c>
      <c r="AM7" s="43">
        <f>'BAR BB| Open rates'!AM7*0.82+25</f>
        <v>16096.999999999998</v>
      </c>
      <c r="AN7" s="43">
        <f>'BAR BB| Open rates'!AN7*0.82+25</f>
        <v>17901</v>
      </c>
      <c r="AO7" s="43">
        <f>'BAR BB| Open rates'!AO7*0.82+25</f>
        <v>16096.999999999998</v>
      </c>
      <c r="AP7" s="43">
        <f>'BAR BB| Open rates'!AP7*0.82+25</f>
        <v>14703</v>
      </c>
      <c r="AQ7" s="43">
        <f>'BAR BB| Open rates'!AQ7*0.82+25</f>
        <v>13063</v>
      </c>
      <c r="AR7" s="43">
        <f>'BAR BB| Open rates'!AR7*0.82+25</f>
        <v>14703</v>
      </c>
      <c r="AS7" s="43">
        <f>'BAR BB| Open rates'!AS7*0.82+25</f>
        <v>13063</v>
      </c>
      <c r="AT7" s="43">
        <f>'BAR BB| Open rates'!AT7*0.82+25</f>
        <v>14703</v>
      </c>
      <c r="AU7" s="43">
        <f>'BAR BB| Open rates'!AU7*0.82+25</f>
        <v>13063</v>
      </c>
      <c r="AV7" s="43">
        <f>'BAR BB| Open rates'!AV7*0.82+25</f>
        <v>14703</v>
      </c>
      <c r="AW7" s="43">
        <f>'BAR BB| Open rates'!AW7*0.82+25</f>
        <v>13063</v>
      </c>
      <c r="AX7" s="43">
        <f>'BAR BB| Open rates'!AX7*0.82+25</f>
        <v>14703</v>
      </c>
      <c r="AY7" s="43">
        <f>'BAR BB| Open rates'!AY7*0.82+25</f>
        <v>16096.999999999998</v>
      </c>
      <c r="AZ7" s="43">
        <f>'BAR BB| Open rates'!AZ7*0.82+25</f>
        <v>17901</v>
      </c>
      <c r="BA7" s="43">
        <f>'BAR BB| Open rates'!BA7*0.82+25</f>
        <v>12243</v>
      </c>
      <c r="BB7" s="43">
        <f>'BAR BB| Open rates'!BB7*0.82+25</f>
        <v>12243</v>
      </c>
      <c r="BC7" s="43">
        <f>'BAR BB| Open rates'!BC7*0.82+25</f>
        <v>13063</v>
      </c>
      <c r="BD7" s="43">
        <f>'BAR BB| Open rates'!BD7*0.82+25</f>
        <v>12243</v>
      </c>
      <c r="BE7" s="43">
        <f>'BAR BB| Open rates'!BE7*0.82+25</f>
        <v>13063</v>
      </c>
      <c r="BF7" s="43">
        <f>'BAR BB| Open rates'!BF7*0.82+25</f>
        <v>12243</v>
      </c>
      <c r="BG7" s="43">
        <f>'BAR BB| Open rates'!BG7*0.82+25</f>
        <v>13063</v>
      </c>
      <c r="BH7" s="43">
        <f>'BAR BB| Open rates'!BH7*0.82+25</f>
        <v>12243</v>
      </c>
      <c r="BI7" s="43">
        <f>'BAR BB| Open rates'!BI7*0.82+25</f>
        <v>12243</v>
      </c>
      <c r="BJ7" s="43">
        <f>'BAR BB| Open rates'!BJ7*0.82+25</f>
        <v>13063</v>
      </c>
      <c r="BK7" s="43">
        <f>'BAR BB| Open rates'!BK7*0.82+25</f>
        <v>12243</v>
      </c>
      <c r="BL7" s="43">
        <f>'BAR BB| Open rates'!BL7*0.82+25</f>
        <v>13063</v>
      </c>
      <c r="BM7" s="43">
        <f>'BAR BB| Open rates'!BM7*0.82+25</f>
        <v>12243</v>
      </c>
      <c r="BN7" s="43">
        <f>'BAR BB| Open rates'!BN7*0.82+25</f>
        <v>13063</v>
      </c>
      <c r="BO7" s="43">
        <f>'BAR BB| Open rates'!BO7*0.82+25</f>
        <v>16096.999999999998</v>
      </c>
      <c r="BP7" s="43">
        <f>'BAR BB| Open rates'!BP7*0.82+25</f>
        <v>17901</v>
      </c>
    </row>
    <row r="8" spans="1:68"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row>
    <row r="9" spans="1:68" s="36" customFormat="1" ht="12" customHeight="1" x14ac:dyDescent="0.2">
      <c r="A9" s="237">
        <v>1</v>
      </c>
      <c r="B9" s="43">
        <f>'BAR BB| Open rates'!B9*0.82+25</f>
        <v>13063</v>
      </c>
      <c r="C9" s="43">
        <f>'BAR BB| Open rates'!C9*0.82+25</f>
        <v>12243</v>
      </c>
      <c r="D9" s="43">
        <f>'BAR BB| Open rates'!D9*0.82+25</f>
        <v>13063</v>
      </c>
      <c r="E9" s="43">
        <f>'BAR BB| Open rates'!E9*0.82+25</f>
        <v>12243</v>
      </c>
      <c r="F9" s="43">
        <f>'BAR BB| Open rates'!F9*0.82+25</f>
        <v>15277</v>
      </c>
      <c r="G9" s="43">
        <f>'BAR BB| Open rates'!G9*0.82+25</f>
        <v>13063</v>
      </c>
      <c r="H9" s="43">
        <f>'BAR BB| Open rates'!H9*0.82+25</f>
        <v>13883</v>
      </c>
      <c r="I9" s="43">
        <f>'BAR BB| Open rates'!I9*0.82+25</f>
        <v>19541</v>
      </c>
      <c r="J9" s="43">
        <f>'BAR BB| Open rates'!J9*0.82+25</f>
        <v>35203</v>
      </c>
      <c r="K9" s="43">
        <f>'BAR BB| Open rates'!K9*0.82+25</f>
        <v>16096.999999999998</v>
      </c>
      <c r="L9" s="43">
        <f>'BAR BB| Open rates'!L9*0.82+25</f>
        <v>17901</v>
      </c>
      <c r="M9" s="43">
        <f>'BAR BB| Open rates'!M9*0.82+25</f>
        <v>16096.999999999998</v>
      </c>
      <c r="N9" s="43">
        <f>'BAR BB| Open rates'!N9*0.82+25</f>
        <v>19541</v>
      </c>
      <c r="O9" s="43">
        <f>'BAR BB| Open rates'!O9*0.82+25</f>
        <v>21181</v>
      </c>
      <c r="P9" s="43">
        <f>'BAR BB| Open rates'!P9*0.82+25</f>
        <v>19541</v>
      </c>
      <c r="Q9" s="43">
        <f>'BAR BB| Open rates'!Q9*0.82+25</f>
        <v>21181</v>
      </c>
      <c r="R9" s="43">
        <f>'BAR BB| Open rates'!R9*0.82+25</f>
        <v>19541</v>
      </c>
      <c r="S9" s="43">
        <f>'BAR BB| Open rates'!S9*0.82+25</f>
        <v>21181</v>
      </c>
      <c r="T9" s="43">
        <f>'BAR BB| Open rates'!T9*0.82+25</f>
        <v>19541</v>
      </c>
      <c r="U9" s="43">
        <f>'BAR BB| Open rates'!U9*0.82+25</f>
        <v>21181</v>
      </c>
      <c r="V9" s="43">
        <f>'BAR BB| Open rates'!V9*0.82+25</f>
        <v>19541</v>
      </c>
      <c r="W9" s="43">
        <f>'BAR BB| Open rates'!W9*0.82+25</f>
        <v>21181</v>
      </c>
      <c r="X9" s="43">
        <f>'BAR BB| Open rates'!X9*0.82+25</f>
        <v>19541</v>
      </c>
      <c r="Y9" s="43">
        <f>'BAR BB| Open rates'!Y9*0.82+25</f>
        <v>21181</v>
      </c>
      <c r="Z9" s="43">
        <f>'BAR BB| Open rates'!Z9*0.82+25</f>
        <v>19541</v>
      </c>
      <c r="AA9" s="43">
        <f>'BAR BB| Open rates'!AA9*0.82+25</f>
        <v>21181</v>
      </c>
      <c r="AB9" s="43">
        <f>'BAR BB| Open rates'!AB9*0.82+25</f>
        <v>19541</v>
      </c>
      <c r="AC9" s="43">
        <f>'BAR BB| Open rates'!AC9*0.82+25</f>
        <v>21181</v>
      </c>
      <c r="AD9" s="43">
        <f>'BAR BB| Open rates'!AD9*0.82+25</f>
        <v>16096.999999999998</v>
      </c>
      <c r="AE9" s="43">
        <f>'BAR BB| Open rates'!AE9*0.82+25</f>
        <v>17901</v>
      </c>
      <c r="AF9" s="43">
        <f>'BAR BB| Open rates'!AF9*0.82+25</f>
        <v>16096.999999999998</v>
      </c>
      <c r="AG9" s="43">
        <f>'BAR BB| Open rates'!AG9*0.82+25</f>
        <v>17901</v>
      </c>
      <c r="AH9" s="43">
        <f>'BAR BB| Open rates'!AH9*0.82+25</f>
        <v>17901</v>
      </c>
      <c r="AI9" s="43">
        <f>'BAR BB| Open rates'!AI9*0.82+25</f>
        <v>16096.999999999998</v>
      </c>
      <c r="AJ9" s="43">
        <f>'BAR BB| Open rates'!AJ9*0.82+25</f>
        <v>17901</v>
      </c>
      <c r="AK9" s="43">
        <f>'BAR BB| Open rates'!AK9*0.82+25</f>
        <v>16096.999999999998</v>
      </c>
      <c r="AL9" s="43">
        <f>'BAR BB| Open rates'!AL9*0.82+25</f>
        <v>17901</v>
      </c>
      <c r="AM9" s="43">
        <f>'BAR BB| Open rates'!AM9*0.82+25</f>
        <v>16096.999999999998</v>
      </c>
      <c r="AN9" s="43">
        <f>'BAR BB| Open rates'!AN9*0.82+25</f>
        <v>17901</v>
      </c>
      <c r="AO9" s="43">
        <f>'BAR BB| Open rates'!AO9*0.82+25</f>
        <v>16096.999999999998</v>
      </c>
      <c r="AP9" s="43">
        <f>'BAR BB| Open rates'!AP9*0.82+25</f>
        <v>14703</v>
      </c>
      <c r="AQ9" s="43">
        <f>'BAR BB| Open rates'!AQ9*0.82+25</f>
        <v>13063</v>
      </c>
      <c r="AR9" s="43">
        <f>'BAR BB| Open rates'!AR9*0.82+25</f>
        <v>14703</v>
      </c>
      <c r="AS9" s="43">
        <f>'BAR BB| Open rates'!AS9*0.82+25</f>
        <v>13063</v>
      </c>
      <c r="AT9" s="43">
        <f>'BAR BB| Open rates'!AT9*0.82+25</f>
        <v>14703</v>
      </c>
      <c r="AU9" s="43">
        <f>'BAR BB| Open rates'!AU9*0.82+25</f>
        <v>13063</v>
      </c>
      <c r="AV9" s="43">
        <f>'BAR BB| Open rates'!AV9*0.82+25</f>
        <v>14703</v>
      </c>
      <c r="AW9" s="43">
        <f>'BAR BB| Open rates'!AW9*0.82+25</f>
        <v>13063</v>
      </c>
      <c r="AX9" s="43">
        <f>'BAR BB| Open rates'!AX9*0.82+25</f>
        <v>14703</v>
      </c>
      <c r="AY9" s="43">
        <f>'BAR BB| Open rates'!AY9*0.82+25</f>
        <v>16096.999999999998</v>
      </c>
      <c r="AZ9" s="43">
        <f>'BAR BB| Open rates'!AZ9*0.82+25</f>
        <v>17901</v>
      </c>
      <c r="BA9" s="43">
        <f>'BAR BB| Open rates'!BA9*0.82+25</f>
        <v>12243</v>
      </c>
      <c r="BB9" s="43">
        <f>'BAR BB| Open rates'!BB9*0.82+25</f>
        <v>11423</v>
      </c>
      <c r="BC9" s="43">
        <f>'BAR BB| Open rates'!BC9*0.82+25</f>
        <v>12243</v>
      </c>
      <c r="BD9" s="43">
        <f>'BAR BB| Open rates'!BD9*0.82+25</f>
        <v>11423</v>
      </c>
      <c r="BE9" s="43">
        <f>'BAR BB| Open rates'!BE9*0.82+25</f>
        <v>12243</v>
      </c>
      <c r="BF9" s="43">
        <f>'BAR BB| Open rates'!BF9*0.82+25</f>
        <v>11423</v>
      </c>
      <c r="BG9" s="43">
        <f>'BAR BB| Open rates'!BG9*0.82+25</f>
        <v>12243</v>
      </c>
      <c r="BH9" s="43">
        <f>'BAR BB| Open rates'!BH9*0.82+25</f>
        <v>11423</v>
      </c>
      <c r="BI9" s="43">
        <f>'BAR BB| Open rates'!BI9*0.82+25</f>
        <v>11423</v>
      </c>
      <c r="BJ9" s="43">
        <f>'BAR BB| Open rates'!BJ9*0.82+25</f>
        <v>12243</v>
      </c>
      <c r="BK9" s="43">
        <f>'BAR BB| Open rates'!BK9*0.82+25</f>
        <v>11423</v>
      </c>
      <c r="BL9" s="43">
        <f>'BAR BB| Open rates'!BL9*0.82+25</f>
        <v>12243</v>
      </c>
      <c r="BM9" s="43">
        <f>'BAR BB| Open rates'!BM9*0.82+25</f>
        <v>11423</v>
      </c>
      <c r="BN9" s="43">
        <f>'BAR BB| Open rates'!BN9*0.82+25</f>
        <v>12243</v>
      </c>
      <c r="BO9" s="43">
        <f>'BAR BB| Open rates'!BO9*0.82+25</f>
        <v>15277</v>
      </c>
      <c r="BP9" s="43">
        <f>'BAR BB| Open rates'!BP9*0.82+25</f>
        <v>17081</v>
      </c>
    </row>
    <row r="10" spans="1:68" s="36" customFormat="1" ht="12" customHeight="1" x14ac:dyDescent="0.2">
      <c r="A10" s="237">
        <v>2</v>
      </c>
      <c r="B10" s="43">
        <f>'BAR BB| Open rates'!B10*0.82+25</f>
        <v>15522.999999999998</v>
      </c>
      <c r="C10" s="43">
        <f>'BAR BB| Open rates'!C10*0.82+25</f>
        <v>14703</v>
      </c>
      <c r="D10" s="43">
        <f>'BAR BB| Open rates'!D10*0.82+25</f>
        <v>15522.999999999998</v>
      </c>
      <c r="E10" s="43">
        <f>'BAR BB| Open rates'!E10*0.82+25</f>
        <v>14703</v>
      </c>
      <c r="F10" s="43">
        <f>'BAR BB| Open rates'!F10*0.82+25</f>
        <v>17737</v>
      </c>
      <c r="G10" s="43">
        <f>'BAR BB| Open rates'!G10*0.82+25</f>
        <v>15522.999999999998</v>
      </c>
      <c r="H10" s="43">
        <f>'BAR BB| Open rates'!H10*0.82+25</f>
        <v>16342.999999999998</v>
      </c>
      <c r="I10" s="43">
        <f>'BAR BB| Open rates'!I10*0.82+25</f>
        <v>22001</v>
      </c>
      <c r="J10" s="43">
        <f>'BAR BB| Open rates'!J10*0.82+25</f>
        <v>37663</v>
      </c>
      <c r="K10" s="43">
        <f>'BAR BB| Open rates'!K10*0.82+25</f>
        <v>18557</v>
      </c>
      <c r="L10" s="43">
        <f>'BAR BB| Open rates'!L10*0.82+25</f>
        <v>20361</v>
      </c>
      <c r="M10" s="43">
        <f>'BAR BB| Open rates'!M10*0.82+25</f>
        <v>18557</v>
      </c>
      <c r="N10" s="43">
        <f>'BAR BB| Open rates'!N10*0.82+25</f>
        <v>22001</v>
      </c>
      <c r="O10" s="43">
        <f>'BAR BB| Open rates'!O10*0.82+25</f>
        <v>23641</v>
      </c>
      <c r="P10" s="43">
        <f>'BAR BB| Open rates'!P10*0.82+25</f>
        <v>22001</v>
      </c>
      <c r="Q10" s="43">
        <f>'BAR BB| Open rates'!Q10*0.82+25</f>
        <v>23641</v>
      </c>
      <c r="R10" s="43">
        <f>'BAR BB| Open rates'!R10*0.82+25</f>
        <v>22001</v>
      </c>
      <c r="S10" s="43">
        <f>'BAR BB| Open rates'!S10*0.82+25</f>
        <v>23641</v>
      </c>
      <c r="T10" s="43">
        <f>'BAR BB| Open rates'!T10*0.82+25</f>
        <v>22001</v>
      </c>
      <c r="U10" s="43">
        <f>'BAR BB| Open rates'!U10*0.82+25</f>
        <v>23641</v>
      </c>
      <c r="V10" s="43">
        <f>'BAR BB| Open rates'!V10*0.82+25</f>
        <v>22001</v>
      </c>
      <c r="W10" s="43">
        <f>'BAR BB| Open rates'!W10*0.82+25</f>
        <v>23641</v>
      </c>
      <c r="X10" s="43">
        <f>'BAR BB| Open rates'!X10*0.82+25</f>
        <v>22001</v>
      </c>
      <c r="Y10" s="43">
        <f>'BAR BB| Open rates'!Y10*0.82+25</f>
        <v>23641</v>
      </c>
      <c r="Z10" s="43">
        <f>'BAR BB| Open rates'!Z10*0.82+25</f>
        <v>22001</v>
      </c>
      <c r="AA10" s="43">
        <f>'BAR BB| Open rates'!AA10*0.82+25</f>
        <v>23641</v>
      </c>
      <c r="AB10" s="43">
        <f>'BAR BB| Open rates'!AB10*0.82+25</f>
        <v>22001</v>
      </c>
      <c r="AC10" s="43">
        <f>'BAR BB| Open rates'!AC10*0.82+25</f>
        <v>23641</v>
      </c>
      <c r="AD10" s="43">
        <f>'BAR BB| Open rates'!AD10*0.82+25</f>
        <v>18557</v>
      </c>
      <c r="AE10" s="43">
        <f>'BAR BB| Open rates'!AE10*0.82+25</f>
        <v>20361</v>
      </c>
      <c r="AF10" s="43">
        <f>'BAR BB| Open rates'!AF10*0.82+25</f>
        <v>18557</v>
      </c>
      <c r="AG10" s="43">
        <f>'BAR BB| Open rates'!AG10*0.82+25</f>
        <v>20361</v>
      </c>
      <c r="AH10" s="43">
        <f>'BAR BB| Open rates'!AH10*0.82+25</f>
        <v>20361</v>
      </c>
      <c r="AI10" s="43">
        <f>'BAR BB| Open rates'!AI10*0.82+25</f>
        <v>18557</v>
      </c>
      <c r="AJ10" s="43">
        <f>'BAR BB| Open rates'!AJ10*0.82+25</f>
        <v>20361</v>
      </c>
      <c r="AK10" s="43">
        <f>'BAR BB| Open rates'!AK10*0.82+25</f>
        <v>18557</v>
      </c>
      <c r="AL10" s="43">
        <f>'BAR BB| Open rates'!AL10*0.82+25</f>
        <v>20361</v>
      </c>
      <c r="AM10" s="43">
        <f>'BAR BB| Open rates'!AM10*0.82+25</f>
        <v>18557</v>
      </c>
      <c r="AN10" s="43">
        <f>'BAR BB| Open rates'!AN10*0.82+25</f>
        <v>20361</v>
      </c>
      <c r="AO10" s="43">
        <f>'BAR BB| Open rates'!AO10*0.82+25</f>
        <v>18557</v>
      </c>
      <c r="AP10" s="43">
        <f>'BAR BB| Open rates'!AP10*0.82+25</f>
        <v>17163</v>
      </c>
      <c r="AQ10" s="43">
        <f>'BAR BB| Open rates'!AQ10*0.82+25</f>
        <v>15522.999999999998</v>
      </c>
      <c r="AR10" s="43">
        <f>'BAR BB| Open rates'!AR10*0.82+25</f>
        <v>17163</v>
      </c>
      <c r="AS10" s="43">
        <f>'BAR BB| Open rates'!AS10*0.82+25</f>
        <v>15522.999999999998</v>
      </c>
      <c r="AT10" s="43">
        <f>'BAR BB| Open rates'!AT10*0.82+25</f>
        <v>17163</v>
      </c>
      <c r="AU10" s="43">
        <f>'BAR BB| Open rates'!AU10*0.82+25</f>
        <v>15522.999999999998</v>
      </c>
      <c r="AV10" s="43">
        <f>'BAR BB| Open rates'!AV10*0.82+25</f>
        <v>17163</v>
      </c>
      <c r="AW10" s="43">
        <f>'BAR BB| Open rates'!AW10*0.82+25</f>
        <v>15522.999999999998</v>
      </c>
      <c r="AX10" s="43">
        <f>'BAR BB| Open rates'!AX10*0.82+25</f>
        <v>17163</v>
      </c>
      <c r="AY10" s="43">
        <f>'BAR BB| Open rates'!AY10*0.82+25</f>
        <v>18557</v>
      </c>
      <c r="AZ10" s="43">
        <f>'BAR BB| Open rates'!AZ10*0.82+25</f>
        <v>20361</v>
      </c>
      <c r="BA10" s="43">
        <f>'BAR BB| Open rates'!BA10*0.82+25</f>
        <v>14703</v>
      </c>
      <c r="BB10" s="43">
        <f>'BAR BB| Open rates'!BB10*0.82+25</f>
        <v>13883</v>
      </c>
      <c r="BC10" s="43">
        <f>'BAR BB| Open rates'!BC10*0.82+25</f>
        <v>14703</v>
      </c>
      <c r="BD10" s="43">
        <f>'BAR BB| Open rates'!BD10*0.82+25</f>
        <v>13883</v>
      </c>
      <c r="BE10" s="43">
        <f>'BAR BB| Open rates'!BE10*0.82+25</f>
        <v>14703</v>
      </c>
      <c r="BF10" s="43">
        <f>'BAR BB| Open rates'!BF10*0.82+25</f>
        <v>13883</v>
      </c>
      <c r="BG10" s="43">
        <f>'BAR BB| Open rates'!BG10*0.82+25</f>
        <v>14703</v>
      </c>
      <c r="BH10" s="43">
        <f>'BAR BB| Open rates'!BH10*0.82+25</f>
        <v>13883</v>
      </c>
      <c r="BI10" s="43">
        <f>'BAR BB| Open rates'!BI10*0.82+25</f>
        <v>13883</v>
      </c>
      <c r="BJ10" s="43">
        <f>'BAR BB| Open rates'!BJ10*0.82+25</f>
        <v>14703</v>
      </c>
      <c r="BK10" s="43">
        <f>'BAR BB| Open rates'!BK10*0.82+25</f>
        <v>13883</v>
      </c>
      <c r="BL10" s="43">
        <f>'BAR BB| Open rates'!BL10*0.82+25</f>
        <v>14703</v>
      </c>
      <c r="BM10" s="43">
        <f>'BAR BB| Open rates'!BM10*0.82+25</f>
        <v>13883</v>
      </c>
      <c r="BN10" s="43">
        <f>'BAR BB| Open rates'!BN10*0.82+25</f>
        <v>14703</v>
      </c>
      <c r="BO10" s="43">
        <f>'BAR BB| Open rates'!BO10*0.82+25</f>
        <v>17737</v>
      </c>
      <c r="BP10" s="43">
        <f>'BAR BB| Open rates'!BP10*0.82+25</f>
        <v>19541</v>
      </c>
    </row>
    <row r="11" spans="1:68"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row>
    <row r="12" spans="1:68" s="36" customFormat="1" ht="12" customHeight="1" x14ac:dyDescent="0.2">
      <c r="A12" s="237">
        <v>1</v>
      </c>
      <c r="B12" s="43">
        <f>'BAR BB| Open rates'!B12*0.82+25</f>
        <v>17081</v>
      </c>
      <c r="C12" s="43">
        <f>'BAR BB| Open rates'!C12*0.82+25</f>
        <v>16260.999999999998</v>
      </c>
      <c r="D12" s="43">
        <f>'BAR BB| Open rates'!D12*0.82+25</f>
        <v>17081</v>
      </c>
      <c r="E12" s="43">
        <f>'BAR BB| Open rates'!E12*0.82+25</f>
        <v>16260.999999999998</v>
      </c>
      <c r="F12" s="43">
        <f>'BAR BB| Open rates'!F12*0.82+25</f>
        <v>19295</v>
      </c>
      <c r="G12" s="43">
        <f>'BAR BB| Open rates'!G12*0.82+25</f>
        <v>17081</v>
      </c>
      <c r="H12" s="43">
        <f>'BAR BB| Open rates'!H12*0.82+25</f>
        <v>17081</v>
      </c>
      <c r="I12" s="43">
        <f>'BAR BB| Open rates'!I12*0.82+25</f>
        <v>22739</v>
      </c>
      <c r="J12" s="43">
        <f>'BAR BB| Open rates'!J12*0.82+25</f>
        <v>38401</v>
      </c>
      <c r="K12" s="43">
        <f>'BAR BB| Open rates'!K12*0.82+25</f>
        <v>19295</v>
      </c>
      <c r="L12" s="43">
        <f>'BAR BB| Open rates'!L12*0.82+25</f>
        <v>21099</v>
      </c>
      <c r="M12" s="43">
        <f>'BAR BB| Open rates'!M12*0.82+25</f>
        <v>19295</v>
      </c>
      <c r="N12" s="43">
        <f>'BAR BB| Open rates'!N12*0.82+25</f>
        <v>22739</v>
      </c>
      <c r="O12" s="43">
        <f>'BAR BB| Open rates'!O12*0.82+25</f>
        <v>24379</v>
      </c>
      <c r="P12" s="43">
        <f>'BAR BB| Open rates'!P12*0.82+25</f>
        <v>22739</v>
      </c>
      <c r="Q12" s="43">
        <f>'BAR BB| Open rates'!Q12*0.82+25</f>
        <v>24379</v>
      </c>
      <c r="R12" s="43">
        <f>'BAR BB| Open rates'!R12*0.82+25</f>
        <v>22739</v>
      </c>
      <c r="S12" s="43">
        <f>'BAR BB| Open rates'!S12*0.82+25</f>
        <v>24379</v>
      </c>
      <c r="T12" s="43">
        <f>'BAR BB| Open rates'!T12*0.82+25</f>
        <v>22739</v>
      </c>
      <c r="U12" s="43">
        <f>'BAR BB| Open rates'!U12*0.82+25</f>
        <v>24379</v>
      </c>
      <c r="V12" s="43">
        <f>'BAR BB| Open rates'!V12*0.82+25</f>
        <v>22739</v>
      </c>
      <c r="W12" s="43">
        <f>'BAR BB| Open rates'!W12*0.82+25</f>
        <v>24379</v>
      </c>
      <c r="X12" s="43">
        <f>'BAR BB| Open rates'!X12*0.82+25</f>
        <v>22739</v>
      </c>
      <c r="Y12" s="43">
        <f>'BAR BB| Open rates'!Y12*0.82+25</f>
        <v>24379</v>
      </c>
      <c r="Z12" s="43">
        <f>'BAR BB| Open rates'!Z12*0.82+25</f>
        <v>22739</v>
      </c>
      <c r="AA12" s="43">
        <f>'BAR BB| Open rates'!AA12*0.82+25</f>
        <v>24379</v>
      </c>
      <c r="AB12" s="43">
        <f>'BAR BB| Open rates'!AB12*0.82+25</f>
        <v>22739</v>
      </c>
      <c r="AC12" s="43">
        <f>'BAR BB| Open rates'!AC12*0.82+25</f>
        <v>24379</v>
      </c>
      <c r="AD12" s="43">
        <f>'BAR BB| Open rates'!AD12*0.82+25</f>
        <v>19295</v>
      </c>
      <c r="AE12" s="43">
        <f>'BAR BB| Open rates'!AE12*0.82+25</f>
        <v>21099</v>
      </c>
      <c r="AF12" s="43">
        <f>'BAR BB| Open rates'!AF12*0.82+25</f>
        <v>19295</v>
      </c>
      <c r="AG12" s="43">
        <f>'BAR BB| Open rates'!AG12*0.82+25</f>
        <v>21099</v>
      </c>
      <c r="AH12" s="43">
        <f>'BAR BB| Open rates'!AH12*0.82+25</f>
        <v>21099</v>
      </c>
      <c r="AI12" s="43">
        <f>'BAR BB| Open rates'!AI12*0.82+25</f>
        <v>19295</v>
      </c>
      <c r="AJ12" s="43">
        <f>'BAR BB| Open rates'!AJ12*0.82+25</f>
        <v>21099</v>
      </c>
      <c r="AK12" s="43">
        <f>'BAR BB| Open rates'!AK12*0.82+25</f>
        <v>19295</v>
      </c>
      <c r="AL12" s="43">
        <f>'BAR BB| Open rates'!AL12*0.82+25</f>
        <v>21099</v>
      </c>
      <c r="AM12" s="43">
        <f>'BAR BB| Open rates'!AM12*0.82+25</f>
        <v>19295</v>
      </c>
      <c r="AN12" s="43">
        <f>'BAR BB| Open rates'!AN12*0.82+25</f>
        <v>21099</v>
      </c>
      <c r="AO12" s="43">
        <f>'BAR BB| Open rates'!AO12*0.82+25</f>
        <v>19295</v>
      </c>
      <c r="AP12" s="43">
        <f>'BAR BB| Open rates'!AP12*0.82+25</f>
        <v>17901</v>
      </c>
      <c r="AQ12" s="43">
        <f>'BAR BB| Open rates'!AQ12*0.82+25</f>
        <v>16260.999999999998</v>
      </c>
      <c r="AR12" s="43">
        <f>'BAR BB| Open rates'!AR12*0.82+25</f>
        <v>17901</v>
      </c>
      <c r="AS12" s="43">
        <f>'BAR BB| Open rates'!AS12*0.82+25</f>
        <v>16260.999999999998</v>
      </c>
      <c r="AT12" s="43">
        <f>'BAR BB| Open rates'!AT12*0.82+25</f>
        <v>17901</v>
      </c>
      <c r="AU12" s="43">
        <f>'BAR BB| Open rates'!AU12*0.82+25</f>
        <v>16260.999999999998</v>
      </c>
      <c r="AV12" s="43">
        <f>'BAR BB| Open rates'!AV12*0.82+25</f>
        <v>17901</v>
      </c>
      <c r="AW12" s="43">
        <f>'BAR BB| Open rates'!AW12*0.82+25</f>
        <v>16260.999999999998</v>
      </c>
      <c r="AX12" s="43">
        <f>'BAR BB| Open rates'!AX12*0.82+25</f>
        <v>17901</v>
      </c>
      <c r="AY12" s="43">
        <f>'BAR BB| Open rates'!AY12*0.82+25</f>
        <v>19295</v>
      </c>
      <c r="AZ12" s="43">
        <f>'BAR BB| Open rates'!AZ12*0.82+25</f>
        <v>21099</v>
      </c>
      <c r="BA12" s="43">
        <f>'BAR BB| Open rates'!BA12*0.82+25</f>
        <v>15440.999999999998</v>
      </c>
      <c r="BB12" s="43">
        <f>'BAR BB| Open rates'!BB12*0.82+25</f>
        <v>14621</v>
      </c>
      <c r="BC12" s="43">
        <f>'BAR BB| Open rates'!BC12*0.82+25</f>
        <v>15440.999999999998</v>
      </c>
      <c r="BD12" s="43">
        <f>'BAR BB| Open rates'!BD12*0.82+25</f>
        <v>14621</v>
      </c>
      <c r="BE12" s="43">
        <f>'BAR BB| Open rates'!BE12*0.82+25</f>
        <v>15440.999999999998</v>
      </c>
      <c r="BF12" s="43">
        <f>'BAR BB| Open rates'!BF12*0.82+25</f>
        <v>14621</v>
      </c>
      <c r="BG12" s="43">
        <f>'BAR BB| Open rates'!BG12*0.82+25</f>
        <v>15440.999999999998</v>
      </c>
      <c r="BH12" s="43">
        <f>'BAR BB| Open rates'!BH12*0.82+25</f>
        <v>14621</v>
      </c>
      <c r="BI12" s="43">
        <f>'BAR BB| Open rates'!BI12*0.82+25</f>
        <v>14621</v>
      </c>
      <c r="BJ12" s="43">
        <f>'BAR BB| Open rates'!BJ12*0.82+25</f>
        <v>15440.999999999998</v>
      </c>
      <c r="BK12" s="43">
        <f>'BAR BB| Open rates'!BK12*0.82+25</f>
        <v>14621</v>
      </c>
      <c r="BL12" s="43">
        <f>'BAR BB| Open rates'!BL12*0.82+25</f>
        <v>15440.999999999998</v>
      </c>
      <c r="BM12" s="43">
        <f>'BAR BB| Open rates'!BM12*0.82+25</f>
        <v>14621</v>
      </c>
      <c r="BN12" s="43">
        <f>'BAR BB| Open rates'!BN12*0.82+25</f>
        <v>15440.999999999998</v>
      </c>
      <c r="BO12" s="43">
        <f>'BAR BB| Open rates'!BO12*0.82+25</f>
        <v>18475</v>
      </c>
      <c r="BP12" s="43">
        <f>'BAR BB| Open rates'!BP12*0.82+25</f>
        <v>20279</v>
      </c>
    </row>
    <row r="13" spans="1:68" s="36" customFormat="1" ht="12" customHeight="1" x14ac:dyDescent="0.2">
      <c r="A13" s="237">
        <v>2</v>
      </c>
      <c r="B13" s="43">
        <f>'BAR BB| Open rates'!B13*0.82+25</f>
        <v>19541</v>
      </c>
      <c r="C13" s="43">
        <f>'BAR BB| Open rates'!C13*0.82+25</f>
        <v>18721</v>
      </c>
      <c r="D13" s="43">
        <f>'BAR BB| Open rates'!D13*0.82+25</f>
        <v>19541</v>
      </c>
      <c r="E13" s="43">
        <f>'BAR BB| Open rates'!E13*0.82+25</f>
        <v>18721</v>
      </c>
      <c r="F13" s="43">
        <f>'BAR BB| Open rates'!F13*0.82+25</f>
        <v>21755</v>
      </c>
      <c r="G13" s="43">
        <f>'BAR BB| Open rates'!G13*0.82+25</f>
        <v>19541</v>
      </c>
      <c r="H13" s="43">
        <f>'BAR BB| Open rates'!H13*0.82+25</f>
        <v>19541</v>
      </c>
      <c r="I13" s="43">
        <f>'BAR BB| Open rates'!I13*0.82+25</f>
        <v>25199</v>
      </c>
      <c r="J13" s="43">
        <f>'BAR BB| Open rates'!J13*0.82+25</f>
        <v>40861</v>
      </c>
      <c r="K13" s="43">
        <f>'BAR BB| Open rates'!K13*0.82+25</f>
        <v>21755</v>
      </c>
      <c r="L13" s="43">
        <f>'BAR BB| Open rates'!L13*0.82+25</f>
        <v>23559</v>
      </c>
      <c r="M13" s="43">
        <f>'BAR BB| Open rates'!M13*0.82+25</f>
        <v>21755</v>
      </c>
      <c r="N13" s="43">
        <f>'BAR BB| Open rates'!N13*0.82+25</f>
        <v>25199</v>
      </c>
      <c r="O13" s="43">
        <f>'BAR BB| Open rates'!O13*0.82+25</f>
        <v>26839</v>
      </c>
      <c r="P13" s="43">
        <f>'BAR BB| Open rates'!P13*0.82+25</f>
        <v>25199</v>
      </c>
      <c r="Q13" s="43">
        <f>'BAR BB| Open rates'!Q13*0.82+25</f>
        <v>26839</v>
      </c>
      <c r="R13" s="43">
        <f>'BAR BB| Open rates'!R13*0.82+25</f>
        <v>25199</v>
      </c>
      <c r="S13" s="43">
        <f>'BAR BB| Open rates'!S13*0.82+25</f>
        <v>26839</v>
      </c>
      <c r="T13" s="43">
        <f>'BAR BB| Open rates'!T13*0.82+25</f>
        <v>25199</v>
      </c>
      <c r="U13" s="43">
        <f>'BAR BB| Open rates'!U13*0.82+25</f>
        <v>26839</v>
      </c>
      <c r="V13" s="43">
        <f>'BAR BB| Open rates'!V13*0.82+25</f>
        <v>25199</v>
      </c>
      <c r="W13" s="43">
        <f>'BAR BB| Open rates'!W13*0.82+25</f>
        <v>26839</v>
      </c>
      <c r="X13" s="43">
        <f>'BAR BB| Open rates'!X13*0.82+25</f>
        <v>25199</v>
      </c>
      <c r="Y13" s="43">
        <f>'BAR BB| Open rates'!Y13*0.82+25</f>
        <v>26839</v>
      </c>
      <c r="Z13" s="43">
        <f>'BAR BB| Open rates'!Z13*0.82+25</f>
        <v>25199</v>
      </c>
      <c r="AA13" s="43">
        <f>'BAR BB| Open rates'!AA13*0.82+25</f>
        <v>26839</v>
      </c>
      <c r="AB13" s="43">
        <f>'BAR BB| Open rates'!AB13*0.82+25</f>
        <v>25199</v>
      </c>
      <c r="AC13" s="43">
        <f>'BAR BB| Open rates'!AC13*0.82+25</f>
        <v>26839</v>
      </c>
      <c r="AD13" s="43">
        <f>'BAR BB| Open rates'!AD13*0.82+25</f>
        <v>21755</v>
      </c>
      <c r="AE13" s="43">
        <f>'BAR BB| Open rates'!AE13*0.82+25</f>
        <v>23559</v>
      </c>
      <c r="AF13" s="43">
        <f>'BAR BB| Open rates'!AF13*0.82+25</f>
        <v>21755</v>
      </c>
      <c r="AG13" s="43">
        <f>'BAR BB| Open rates'!AG13*0.82+25</f>
        <v>23559</v>
      </c>
      <c r="AH13" s="43">
        <f>'BAR BB| Open rates'!AH13*0.82+25</f>
        <v>23559</v>
      </c>
      <c r="AI13" s="43">
        <f>'BAR BB| Open rates'!AI13*0.82+25</f>
        <v>21755</v>
      </c>
      <c r="AJ13" s="43">
        <f>'BAR BB| Open rates'!AJ13*0.82+25</f>
        <v>23559</v>
      </c>
      <c r="AK13" s="43">
        <f>'BAR BB| Open rates'!AK13*0.82+25</f>
        <v>21755</v>
      </c>
      <c r="AL13" s="43">
        <f>'BAR BB| Open rates'!AL13*0.82+25</f>
        <v>23559</v>
      </c>
      <c r="AM13" s="43">
        <f>'BAR BB| Open rates'!AM13*0.82+25</f>
        <v>21755</v>
      </c>
      <c r="AN13" s="43">
        <f>'BAR BB| Open rates'!AN13*0.82+25</f>
        <v>23559</v>
      </c>
      <c r="AO13" s="43">
        <f>'BAR BB| Open rates'!AO13*0.82+25</f>
        <v>21755</v>
      </c>
      <c r="AP13" s="43">
        <f>'BAR BB| Open rates'!AP13*0.82+25</f>
        <v>20361</v>
      </c>
      <c r="AQ13" s="43">
        <f>'BAR BB| Open rates'!AQ13*0.82+25</f>
        <v>18721</v>
      </c>
      <c r="AR13" s="43">
        <f>'BAR BB| Open rates'!AR13*0.82+25</f>
        <v>20361</v>
      </c>
      <c r="AS13" s="43">
        <f>'BAR BB| Open rates'!AS13*0.82+25</f>
        <v>18721</v>
      </c>
      <c r="AT13" s="43">
        <f>'BAR BB| Open rates'!AT13*0.82+25</f>
        <v>20361</v>
      </c>
      <c r="AU13" s="43">
        <f>'BAR BB| Open rates'!AU13*0.82+25</f>
        <v>18721</v>
      </c>
      <c r="AV13" s="43">
        <f>'BAR BB| Open rates'!AV13*0.82+25</f>
        <v>20361</v>
      </c>
      <c r="AW13" s="43">
        <f>'BAR BB| Open rates'!AW13*0.82+25</f>
        <v>18721</v>
      </c>
      <c r="AX13" s="43">
        <f>'BAR BB| Open rates'!AX13*0.82+25</f>
        <v>20361</v>
      </c>
      <c r="AY13" s="43">
        <f>'BAR BB| Open rates'!AY13*0.82+25</f>
        <v>21755</v>
      </c>
      <c r="AZ13" s="43">
        <f>'BAR BB| Open rates'!AZ13*0.82+25</f>
        <v>23559</v>
      </c>
      <c r="BA13" s="43">
        <f>'BAR BB| Open rates'!BA13*0.82+25</f>
        <v>17901</v>
      </c>
      <c r="BB13" s="43">
        <f>'BAR BB| Open rates'!BB13*0.82+25</f>
        <v>17081</v>
      </c>
      <c r="BC13" s="43">
        <f>'BAR BB| Open rates'!BC13*0.82+25</f>
        <v>17901</v>
      </c>
      <c r="BD13" s="43">
        <f>'BAR BB| Open rates'!BD13*0.82+25</f>
        <v>17081</v>
      </c>
      <c r="BE13" s="43">
        <f>'BAR BB| Open rates'!BE13*0.82+25</f>
        <v>17901</v>
      </c>
      <c r="BF13" s="43">
        <f>'BAR BB| Open rates'!BF13*0.82+25</f>
        <v>17081</v>
      </c>
      <c r="BG13" s="43">
        <f>'BAR BB| Open rates'!BG13*0.82+25</f>
        <v>17901</v>
      </c>
      <c r="BH13" s="43">
        <f>'BAR BB| Open rates'!BH13*0.82+25</f>
        <v>17081</v>
      </c>
      <c r="BI13" s="43">
        <f>'BAR BB| Open rates'!BI13*0.82+25</f>
        <v>17081</v>
      </c>
      <c r="BJ13" s="43">
        <f>'BAR BB| Open rates'!BJ13*0.82+25</f>
        <v>17901</v>
      </c>
      <c r="BK13" s="43">
        <f>'BAR BB| Open rates'!BK13*0.82+25</f>
        <v>17081</v>
      </c>
      <c r="BL13" s="43">
        <f>'BAR BB| Open rates'!BL13*0.82+25</f>
        <v>17901</v>
      </c>
      <c r="BM13" s="43">
        <f>'BAR BB| Open rates'!BM13*0.82+25</f>
        <v>17081</v>
      </c>
      <c r="BN13" s="43">
        <f>'BAR BB| Open rates'!BN13*0.82+25</f>
        <v>17901</v>
      </c>
      <c r="BO13" s="43">
        <f>'BAR BB| Open rates'!BO13*0.82+25</f>
        <v>20935</v>
      </c>
      <c r="BP13" s="43">
        <f>'BAR BB| Open rates'!BP13*0.82+25</f>
        <v>22739</v>
      </c>
    </row>
    <row r="14" spans="1:68"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row>
    <row r="15" spans="1:68" s="36" customFormat="1" ht="12" customHeight="1" x14ac:dyDescent="0.2">
      <c r="A15" s="237">
        <v>1</v>
      </c>
      <c r="B15" s="43">
        <f>'BAR BB| Open rates'!B15*0.82+25</f>
        <v>22001</v>
      </c>
      <c r="C15" s="43">
        <f>'BAR BB| Open rates'!C15*0.82+25</f>
        <v>21181</v>
      </c>
      <c r="D15" s="43">
        <f>'BAR BB| Open rates'!D15*0.82+25</f>
        <v>22001</v>
      </c>
      <c r="E15" s="43">
        <f>'BAR BB| Open rates'!E15*0.82+25</f>
        <v>21181</v>
      </c>
      <c r="F15" s="43">
        <f>'BAR BB| Open rates'!F15*0.82+25</f>
        <v>24215</v>
      </c>
      <c r="G15" s="43">
        <f>'BAR BB| Open rates'!G15*0.82+25</f>
        <v>22001</v>
      </c>
      <c r="H15" s="43">
        <f>'BAR BB| Open rates'!H15*0.82+25</f>
        <v>26101</v>
      </c>
      <c r="I15" s="43">
        <f>'BAR BB| Open rates'!I15*0.82+25</f>
        <v>31758.999999999996</v>
      </c>
      <c r="J15" s="43">
        <f>'BAR BB| Open rates'!J15*0.82+25</f>
        <v>47421</v>
      </c>
      <c r="K15" s="43">
        <f>'BAR BB| Open rates'!K15*0.82+25</f>
        <v>28315</v>
      </c>
      <c r="L15" s="43">
        <f>'BAR BB| Open rates'!L15*0.82+25</f>
        <v>30119</v>
      </c>
      <c r="M15" s="43">
        <f>'BAR BB| Open rates'!M15*0.82+25</f>
        <v>28315</v>
      </c>
      <c r="N15" s="43">
        <f>'BAR BB| Open rates'!N15*0.82+25</f>
        <v>31758.999999999996</v>
      </c>
      <c r="O15" s="43">
        <f>'BAR BB| Open rates'!O15*0.82+25</f>
        <v>33399</v>
      </c>
      <c r="P15" s="43">
        <f>'BAR BB| Open rates'!P15*0.82+25</f>
        <v>31758.999999999996</v>
      </c>
      <c r="Q15" s="43">
        <f>'BAR BB| Open rates'!Q15*0.82+25</f>
        <v>33399</v>
      </c>
      <c r="R15" s="43">
        <f>'BAR BB| Open rates'!R15*0.82+25</f>
        <v>31758.999999999996</v>
      </c>
      <c r="S15" s="43">
        <f>'BAR BB| Open rates'!S15*0.82+25</f>
        <v>33399</v>
      </c>
      <c r="T15" s="43">
        <f>'BAR BB| Open rates'!T15*0.82+25</f>
        <v>31758.999999999996</v>
      </c>
      <c r="U15" s="43">
        <f>'BAR BB| Open rates'!U15*0.82+25</f>
        <v>33399</v>
      </c>
      <c r="V15" s="43">
        <f>'BAR BB| Open rates'!V15*0.82+25</f>
        <v>31758.999999999996</v>
      </c>
      <c r="W15" s="43">
        <f>'BAR BB| Open rates'!W15*0.82+25</f>
        <v>33399</v>
      </c>
      <c r="X15" s="43">
        <f>'BAR BB| Open rates'!X15*0.82+25</f>
        <v>31758.999999999996</v>
      </c>
      <c r="Y15" s="43">
        <f>'BAR BB| Open rates'!Y15*0.82+25</f>
        <v>33399</v>
      </c>
      <c r="Z15" s="43">
        <f>'BAR BB| Open rates'!Z15*0.82+25</f>
        <v>31758.999999999996</v>
      </c>
      <c r="AA15" s="43">
        <f>'BAR BB| Open rates'!AA15*0.82+25</f>
        <v>33399</v>
      </c>
      <c r="AB15" s="43">
        <f>'BAR BB| Open rates'!AB15*0.82+25</f>
        <v>31758.999999999996</v>
      </c>
      <c r="AC15" s="43">
        <f>'BAR BB| Open rates'!AC15*0.82+25</f>
        <v>33399</v>
      </c>
      <c r="AD15" s="43">
        <f>'BAR BB| Open rates'!AD15*0.82+25</f>
        <v>28315</v>
      </c>
      <c r="AE15" s="43">
        <f>'BAR BB| Open rates'!AE15*0.82+25</f>
        <v>30119</v>
      </c>
      <c r="AF15" s="43">
        <f>'BAR BB| Open rates'!AF15*0.82+25</f>
        <v>28315</v>
      </c>
      <c r="AG15" s="43">
        <f>'BAR BB| Open rates'!AG15*0.82+25</f>
        <v>30119</v>
      </c>
      <c r="AH15" s="43">
        <f>'BAR BB| Open rates'!AH15*0.82+25</f>
        <v>30119</v>
      </c>
      <c r="AI15" s="43">
        <f>'BAR BB| Open rates'!AI15*0.82+25</f>
        <v>28315</v>
      </c>
      <c r="AJ15" s="43">
        <f>'BAR BB| Open rates'!AJ15*0.82+25</f>
        <v>30119</v>
      </c>
      <c r="AK15" s="43">
        <f>'BAR BB| Open rates'!AK15*0.82+25</f>
        <v>28315</v>
      </c>
      <c r="AL15" s="43">
        <f>'BAR BB| Open rates'!AL15*0.82+25</f>
        <v>30119</v>
      </c>
      <c r="AM15" s="43">
        <f>'BAR BB| Open rates'!AM15*0.82+25</f>
        <v>28315</v>
      </c>
      <c r="AN15" s="43">
        <f>'BAR BB| Open rates'!AN15*0.82+25</f>
        <v>30119</v>
      </c>
      <c r="AO15" s="43">
        <f>'BAR BB| Open rates'!AO15*0.82+25</f>
        <v>28315</v>
      </c>
      <c r="AP15" s="43">
        <f>'BAR BB| Open rates'!AP15*0.82+25</f>
        <v>26101</v>
      </c>
      <c r="AQ15" s="43">
        <f>'BAR BB| Open rates'!AQ15*0.82+25</f>
        <v>24461</v>
      </c>
      <c r="AR15" s="43">
        <f>'BAR BB| Open rates'!AR15*0.82+25</f>
        <v>26101</v>
      </c>
      <c r="AS15" s="43">
        <f>'BAR BB| Open rates'!AS15*0.82+25</f>
        <v>24461</v>
      </c>
      <c r="AT15" s="43">
        <f>'BAR BB| Open rates'!AT15*0.82+25</f>
        <v>26101</v>
      </c>
      <c r="AU15" s="43">
        <f>'BAR BB| Open rates'!AU15*0.82+25</f>
        <v>24461</v>
      </c>
      <c r="AV15" s="43">
        <f>'BAR BB| Open rates'!AV15*0.82+25</f>
        <v>26101</v>
      </c>
      <c r="AW15" s="43">
        <f>'BAR BB| Open rates'!AW15*0.82+25</f>
        <v>24461</v>
      </c>
      <c r="AX15" s="43">
        <f>'BAR BB| Open rates'!AX15*0.82+25</f>
        <v>26101</v>
      </c>
      <c r="AY15" s="43">
        <f>'BAR BB| Open rates'!AY15*0.82+25</f>
        <v>27495</v>
      </c>
      <c r="AZ15" s="43">
        <f>'BAR BB| Open rates'!AZ15*0.82+25</f>
        <v>29299</v>
      </c>
      <c r="BA15" s="43">
        <f>'BAR BB| Open rates'!BA15*0.82+25</f>
        <v>23641</v>
      </c>
      <c r="BB15" s="43">
        <f>'BAR BB| Open rates'!BB15*0.82+25</f>
        <v>22001</v>
      </c>
      <c r="BC15" s="43">
        <f>'BAR BB| Open rates'!BC15*0.82+25</f>
        <v>22821</v>
      </c>
      <c r="BD15" s="43">
        <f>'BAR BB| Open rates'!BD15*0.82+25</f>
        <v>22001</v>
      </c>
      <c r="BE15" s="43">
        <f>'BAR BB| Open rates'!BE15*0.82+25</f>
        <v>22821</v>
      </c>
      <c r="BF15" s="43">
        <f>'BAR BB| Open rates'!BF15*0.82+25</f>
        <v>22001</v>
      </c>
      <c r="BG15" s="43">
        <f>'BAR BB| Open rates'!BG15*0.82+25</f>
        <v>22821</v>
      </c>
      <c r="BH15" s="43">
        <f>'BAR BB| Open rates'!BH15*0.82+25</f>
        <v>22001</v>
      </c>
      <c r="BI15" s="43">
        <f>'BAR BB| Open rates'!BI15*0.82+25</f>
        <v>22001</v>
      </c>
      <c r="BJ15" s="43">
        <f>'BAR BB| Open rates'!BJ15*0.82+25</f>
        <v>22821</v>
      </c>
      <c r="BK15" s="43">
        <f>'BAR BB| Open rates'!BK15*0.82+25</f>
        <v>22001</v>
      </c>
      <c r="BL15" s="43">
        <f>'BAR BB| Open rates'!BL15*0.82+25</f>
        <v>22821</v>
      </c>
      <c r="BM15" s="43">
        <f>'BAR BB| Open rates'!BM15*0.82+25</f>
        <v>22001</v>
      </c>
      <c r="BN15" s="43">
        <f>'BAR BB| Open rates'!BN15*0.82+25</f>
        <v>22821</v>
      </c>
      <c r="BO15" s="43">
        <f>'BAR BB| Open rates'!BO15*0.82+25</f>
        <v>25855</v>
      </c>
      <c r="BP15" s="43">
        <f>'BAR BB| Open rates'!BP15*0.82+25</f>
        <v>27659</v>
      </c>
    </row>
    <row r="16" spans="1:68" s="36" customFormat="1" ht="12" customHeight="1" x14ac:dyDescent="0.2">
      <c r="A16" s="237">
        <v>2</v>
      </c>
      <c r="B16" s="43">
        <f>'BAR BB| Open rates'!B16*0.82+25</f>
        <v>24461</v>
      </c>
      <c r="C16" s="43">
        <f>'BAR BB| Open rates'!C16*0.82+25</f>
        <v>23641</v>
      </c>
      <c r="D16" s="43">
        <f>'BAR BB| Open rates'!D16*0.82+25</f>
        <v>24461</v>
      </c>
      <c r="E16" s="43">
        <f>'BAR BB| Open rates'!E16*0.82+25</f>
        <v>23641</v>
      </c>
      <c r="F16" s="43">
        <f>'BAR BB| Open rates'!F16*0.82+25</f>
        <v>26675</v>
      </c>
      <c r="G16" s="43">
        <f>'BAR BB| Open rates'!G16*0.82+25</f>
        <v>24461</v>
      </c>
      <c r="H16" s="43">
        <f>'BAR BB| Open rates'!H16*0.82+25</f>
        <v>28561</v>
      </c>
      <c r="I16" s="43">
        <f>'BAR BB| Open rates'!I16*0.82+25</f>
        <v>34219</v>
      </c>
      <c r="J16" s="43">
        <f>'BAR BB| Open rates'!J16*0.82+25</f>
        <v>49881</v>
      </c>
      <c r="K16" s="43">
        <f>'BAR BB| Open rates'!K16*0.82+25</f>
        <v>30774.999999999996</v>
      </c>
      <c r="L16" s="43">
        <f>'BAR BB| Open rates'!L16*0.82+25</f>
        <v>32578.999999999996</v>
      </c>
      <c r="M16" s="43">
        <f>'BAR BB| Open rates'!M16*0.82+25</f>
        <v>30774.999999999996</v>
      </c>
      <c r="N16" s="43">
        <f>'BAR BB| Open rates'!N16*0.82+25</f>
        <v>34219</v>
      </c>
      <c r="O16" s="43">
        <f>'BAR BB| Open rates'!O16*0.82+25</f>
        <v>35859</v>
      </c>
      <c r="P16" s="43">
        <f>'BAR BB| Open rates'!P16*0.82+25</f>
        <v>34219</v>
      </c>
      <c r="Q16" s="43">
        <f>'BAR BB| Open rates'!Q16*0.82+25</f>
        <v>35859</v>
      </c>
      <c r="R16" s="43">
        <f>'BAR BB| Open rates'!R16*0.82+25</f>
        <v>34219</v>
      </c>
      <c r="S16" s="43">
        <f>'BAR BB| Open rates'!S16*0.82+25</f>
        <v>35859</v>
      </c>
      <c r="T16" s="43">
        <f>'BAR BB| Open rates'!T16*0.82+25</f>
        <v>34219</v>
      </c>
      <c r="U16" s="43">
        <f>'BAR BB| Open rates'!U16*0.82+25</f>
        <v>35859</v>
      </c>
      <c r="V16" s="43">
        <f>'BAR BB| Open rates'!V16*0.82+25</f>
        <v>34219</v>
      </c>
      <c r="W16" s="43">
        <f>'BAR BB| Open rates'!W16*0.82+25</f>
        <v>35859</v>
      </c>
      <c r="X16" s="43">
        <f>'BAR BB| Open rates'!X16*0.82+25</f>
        <v>34219</v>
      </c>
      <c r="Y16" s="43">
        <f>'BAR BB| Open rates'!Y16*0.82+25</f>
        <v>35859</v>
      </c>
      <c r="Z16" s="43">
        <f>'BAR BB| Open rates'!Z16*0.82+25</f>
        <v>34219</v>
      </c>
      <c r="AA16" s="43">
        <f>'BAR BB| Open rates'!AA16*0.82+25</f>
        <v>35859</v>
      </c>
      <c r="AB16" s="43">
        <f>'BAR BB| Open rates'!AB16*0.82+25</f>
        <v>34219</v>
      </c>
      <c r="AC16" s="43">
        <f>'BAR BB| Open rates'!AC16*0.82+25</f>
        <v>35859</v>
      </c>
      <c r="AD16" s="43">
        <f>'BAR BB| Open rates'!AD16*0.82+25</f>
        <v>30774.999999999996</v>
      </c>
      <c r="AE16" s="43">
        <f>'BAR BB| Open rates'!AE16*0.82+25</f>
        <v>32578.999999999996</v>
      </c>
      <c r="AF16" s="43">
        <f>'BAR BB| Open rates'!AF16*0.82+25</f>
        <v>30774.999999999996</v>
      </c>
      <c r="AG16" s="43">
        <f>'BAR BB| Open rates'!AG16*0.82+25</f>
        <v>32578.999999999996</v>
      </c>
      <c r="AH16" s="43">
        <f>'BAR BB| Open rates'!AH16*0.82+25</f>
        <v>32578.999999999996</v>
      </c>
      <c r="AI16" s="43">
        <f>'BAR BB| Open rates'!AI16*0.82+25</f>
        <v>30774.999999999996</v>
      </c>
      <c r="AJ16" s="43">
        <f>'BAR BB| Open rates'!AJ16*0.82+25</f>
        <v>32578.999999999996</v>
      </c>
      <c r="AK16" s="43">
        <f>'BAR BB| Open rates'!AK16*0.82+25</f>
        <v>30774.999999999996</v>
      </c>
      <c r="AL16" s="43">
        <f>'BAR BB| Open rates'!AL16*0.82+25</f>
        <v>32578.999999999996</v>
      </c>
      <c r="AM16" s="43">
        <f>'BAR BB| Open rates'!AM16*0.82+25</f>
        <v>30774.999999999996</v>
      </c>
      <c r="AN16" s="43">
        <f>'BAR BB| Open rates'!AN16*0.82+25</f>
        <v>32578.999999999996</v>
      </c>
      <c r="AO16" s="43">
        <f>'BAR BB| Open rates'!AO16*0.82+25</f>
        <v>30774.999999999996</v>
      </c>
      <c r="AP16" s="43">
        <f>'BAR BB| Open rates'!AP16*0.82+25</f>
        <v>28561</v>
      </c>
      <c r="AQ16" s="43">
        <f>'BAR BB| Open rates'!AQ16*0.82+25</f>
        <v>26921</v>
      </c>
      <c r="AR16" s="43">
        <f>'BAR BB| Open rates'!AR16*0.82+25</f>
        <v>28561</v>
      </c>
      <c r="AS16" s="43">
        <f>'BAR BB| Open rates'!AS16*0.82+25</f>
        <v>26921</v>
      </c>
      <c r="AT16" s="43">
        <f>'BAR BB| Open rates'!AT16*0.82+25</f>
        <v>28561</v>
      </c>
      <c r="AU16" s="43">
        <f>'BAR BB| Open rates'!AU16*0.82+25</f>
        <v>26921</v>
      </c>
      <c r="AV16" s="43">
        <f>'BAR BB| Open rates'!AV16*0.82+25</f>
        <v>28561</v>
      </c>
      <c r="AW16" s="43">
        <f>'BAR BB| Open rates'!AW16*0.82+25</f>
        <v>26921</v>
      </c>
      <c r="AX16" s="43">
        <f>'BAR BB| Open rates'!AX16*0.82+25</f>
        <v>28561</v>
      </c>
      <c r="AY16" s="43">
        <f>'BAR BB| Open rates'!AY16*0.82+25</f>
        <v>29955</v>
      </c>
      <c r="AZ16" s="43">
        <f>'BAR BB| Open rates'!AZ16*0.82+25</f>
        <v>31758.999999999996</v>
      </c>
      <c r="BA16" s="43">
        <f>'BAR BB| Open rates'!BA16*0.82+25</f>
        <v>26101</v>
      </c>
      <c r="BB16" s="43">
        <f>'BAR BB| Open rates'!BB16*0.82+25</f>
        <v>24461</v>
      </c>
      <c r="BC16" s="43">
        <f>'BAR BB| Open rates'!BC16*0.82+25</f>
        <v>25281</v>
      </c>
      <c r="BD16" s="43">
        <f>'BAR BB| Open rates'!BD16*0.82+25</f>
        <v>24461</v>
      </c>
      <c r="BE16" s="43">
        <f>'BAR BB| Open rates'!BE16*0.82+25</f>
        <v>25281</v>
      </c>
      <c r="BF16" s="43">
        <f>'BAR BB| Open rates'!BF16*0.82+25</f>
        <v>24461</v>
      </c>
      <c r="BG16" s="43">
        <f>'BAR BB| Open rates'!BG16*0.82+25</f>
        <v>25281</v>
      </c>
      <c r="BH16" s="43">
        <f>'BAR BB| Open rates'!BH16*0.82+25</f>
        <v>24461</v>
      </c>
      <c r="BI16" s="43">
        <f>'BAR BB| Open rates'!BI16*0.82+25</f>
        <v>24461</v>
      </c>
      <c r="BJ16" s="43">
        <f>'BAR BB| Open rates'!BJ16*0.82+25</f>
        <v>25281</v>
      </c>
      <c r="BK16" s="43">
        <f>'BAR BB| Open rates'!BK16*0.82+25</f>
        <v>24461</v>
      </c>
      <c r="BL16" s="43">
        <f>'BAR BB| Open rates'!BL16*0.82+25</f>
        <v>25281</v>
      </c>
      <c r="BM16" s="43">
        <f>'BAR BB| Open rates'!BM16*0.82+25</f>
        <v>24461</v>
      </c>
      <c r="BN16" s="43">
        <f>'BAR BB| Open rates'!BN16*0.82+25</f>
        <v>25281</v>
      </c>
      <c r="BO16" s="43">
        <f>'BAR BB| Open rates'!BO16*0.82+25</f>
        <v>28315</v>
      </c>
      <c r="BP16" s="43">
        <f>'BAR BB| Open rates'!BP16*0.82+25</f>
        <v>30119</v>
      </c>
    </row>
    <row r="17" spans="1:68"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row>
    <row r="18" spans="1:68" s="36" customFormat="1" ht="12" customHeight="1" x14ac:dyDescent="0.2">
      <c r="A18" s="237">
        <v>1</v>
      </c>
      <c r="B18" s="43">
        <f>'BAR BB| Open rates'!B18*0.82+25</f>
        <v>22903</v>
      </c>
      <c r="C18" s="43">
        <f>'BAR BB| Open rates'!C18*0.82+25</f>
        <v>22083</v>
      </c>
      <c r="D18" s="43">
        <f>'BAR BB| Open rates'!D18*0.82+25</f>
        <v>22903</v>
      </c>
      <c r="E18" s="43">
        <f>'BAR BB| Open rates'!E18*0.82+25</f>
        <v>22083</v>
      </c>
      <c r="F18" s="43">
        <f>'BAR BB| Open rates'!F18*0.82+25</f>
        <v>25117</v>
      </c>
      <c r="G18" s="43">
        <f>'BAR BB| Open rates'!G18*0.82+25</f>
        <v>22903</v>
      </c>
      <c r="H18" s="43">
        <f>'BAR BB| Open rates'!H18*0.82+25</f>
        <v>26921</v>
      </c>
      <c r="I18" s="43">
        <f>'BAR BB| Open rates'!I18*0.82+25</f>
        <v>32578.999999999996</v>
      </c>
      <c r="J18" s="43">
        <f>'BAR BB| Open rates'!J18*0.82+25</f>
        <v>48241</v>
      </c>
      <c r="K18" s="43">
        <f>'BAR BB| Open rates'!K18*0.82+25</f>
        <v>29135</v>
      </c>
      <c r="L18" s="43">
        <f>'BAR BB| Open rates'!L18*0.82+25</f>
        <v>30938.999999999996</v>
      </c>
      <c r="M18" s="43">
        <f>'BAR BB| Open rates'!M18*0.82+25</f>
        <v>29135</v>
      </c>
      <c r="N18" s="43">
        <f>'BAR BB| Open rates'!N18*0.82+25</f>
        <v>32578.999999999996</v>
      </c>
      <c r="O18" s="43">
        <f>'BAR BB| Open rates'!O18*0.82+25</f>
        <v>34219</v>
      </c>
      <c r="P18" s="43">
        <f>'BAR BB| Open rates'!P18*0.82+25</f>
        <v>32578.999999999996</v>
      </c>
      <c r="Q18" s="43">
        <f>'BAR BB| Open rates'!Q18*0.82+25</f>
        <v>34219</v>
      </c>
      <c r="R18" s="43">
        <f>'BAR BB| Open rates'!R18*0.82+25</f>
        <v>32578.999999999996</v>
      </c>
      <c r="S18" s="43">
        <f>'BAR BB| Open rates'!S18*0.82+25</f>
        <v>34219</v>
      </c>
      <c r="T18" s="43">
        <f>'BAR BB| Open rates'!T18*0.82+25</f>
        <v>32578.999999999996</v>
      </c>
      <c r="U18" s="43">
        <f>'BAR BB| Open rates'!U18*0.82+25</f>
        <v>34219</v>
      </c>
      <c r="V18" s="43">
        <f>'BAR BB| Open rates'!V18*0.82+25</f>
        <v>32578.999999999996</v>
      </c>
      <c r="W18" s="43">
        <f>'BAR BB| Open rates'!W18*0.82+25</f>
        <v>34219</v>
      </c>
      <c r="X18" s="43">
        <f>'BAR BB| Open rates'!X18*0.82+25</f>
        <v>32578.999999999996</v>
      </c>
      <c r="Y18" s="43">
        <f>'BAR BB| Open rates'!Y18*0.82+25</f>
        <v>34219</v>
      </c>
      <c r="Z18" s="43">
        <f>'BAR BB| Open rates'!Z18*0.82+25</f>
        <v>32578.999999999996</v>
      </c>
      <c r="AA18" s="43">
        <f>'BAR BB| Open rates'!AA18*0.82+25</f>
        <v>34219</v>
      </c>
      <c r="AB18" s="43">
        <f>'BAR BB| Open rates'!AB18*0.82+25</f>
        <v>32578.999999999996</v>
      </c>
      <c r="AC18" s="43">
        <f>'BAR BB| Open rates'!AC18*0.82+25</f>
        <v>34219</v>
      </c>
      <c r="AD18" s="43">
        <f>'BAR BB| Open rates'!AD18*0.82+25</f>
        <v>29135</v>
      </c>
      <c r="AE18" s="43">
        <f>'BAR BB| Open rates'!AE18*0.82+25</f>
        <v>30938.999999999996</v>
      </c>
      <c r="AF18" s="43">
        <f>'BAR BB| Open rates'!AF18*0.82+25</f>
        <v>29135</v>
      </c>
      <c r="AG18" s="43">
        <f>'BAR BB| Open rates'!AG18*0.82+25</f>
        <v>30938.999999999996</v>
      </c>
      <c r="AH18" s="43">
        <f>'BAR BB| Open rates'!AH18*0.82+25</f>
        <v>30938.999999999996</v>
      </c>
      <c r="AI18" s="43">
        <f>'BAR BB| Open rates'!AI18*0.82+25</f>
        <v>29135</v>
      </c>
      <c r="AJ18" s="43">
        <f>'BAR BB| Open rates'!AJ18*0.82+25</f>
        <v>30938.999999999996</v>
      </c>
      <c r="AK18" s="43">
        <f>'BAR BB| Open rates'!AK18*0.82+25</f>
        <v>29135</v>
      </c>
      <c r="AL18" s="43">
        <f>'BAR BB| Open rates'!AL18*0.82+25</f>
        <v>30938.999999999996</v>
      </c>
      <c r="AM18" s="43">
        <f>'BAR BB| Open rates'!AM18*0.82+25</f>
        <v>29135</v>
      </c>
      <c r="AN18" s="43">
        <f>'BAR BB| Open rates'!AN18*0.82+25</f>
        <v>30938.999999999996</v>
      </c>
      <c r="AO18" s="43">
        <f>'BAR BB| Open rates'!AO18*0.82+25</f>
        <v>29135</v>
      </c>
      <c r="AP18" s="43">
        <f>'BAR BB| Open rates'!AP18*0.82+25</f>
        <v>26183</v>
      </c>
      <c r="AQ18" s="43">
        <f>'BAR BB| Open rates'!AQ18*0.82+25</f>
        <v>24543</v>
      </c>
      <c r="AR18" s="43">
        <f>'BAR BB| Open rates'!AR18*0.82+25</f>
        <v>26183</v>
      </c>
      <c r="AS18" s="43">
        <f>'BAR BB| Open rates'!AS18*0.82+25</f>
        <v>24543</v>
      </c>
      <c r="AT18" s="43">
        <f>'BAR BB| Open rates'!AT18*0.82+25</f>
        <v>26183</v>
      </c>
      <c r="AU18" s="43">
        <f>'BAR BB| Open rates'!AU18*0.82+25</f>
        <v>24543</v>
      </c>
      <c r="AV18" s="43">
        <f>'BAR BB| Open rates'!AV18*0.82+25</f>
        <v>26183</v>
      </c>
      <c r="AW18" s="43">
        <f>'BAR BB| Open rates'!AW18*0.82+25</f>
        <v>24543</v>
      </c>
      <c r="AX18" s="43">
        <f>'BAR BB| Open rates'!AX18*0.82+25</f>
        <v>26183</v>
      </c>
      <c r="AY18" s="43">
        <f>'BAR BB| Open rates'!AY18*0.82+25</f>
        <v>27577</v>
      </c>
      <c r="AZ18" s="43">
        <f>'BAR BB| Open rates'!AZ18*0.82+25</f>
        <v>29381</v>
      </c>
      <c r="BA18" s="43">
        <f>'BAR BB| Open rates'!BA18*0.82+25</f>
        <v>23723</v>
      </c>
      <c r="BB18" s="43">
        <f>'BAR BB| Open rates'!BB18*0.82+25</f>
        <v>22083</v>
      </c>
      <c r="BC18" s="43">
        <f>'BAR BB| Open rates'!BC18*0.82+25</f>
        <v>22903</v>
      </c>
      <c r="BD18" s="43">
        <f>'BAR BB| Open rates'!BD18*0.82+25</f>
        <v>22083</v>
      </c>
      <c r="BE18" s="43">
        <f>'BAR BB| Open rates'!BE18*0.82+25</f>
        <v>22903</v>
      </c>
      <c r="BF18" s="43">
        <f>'BAR BB| Open rates'!BF18*0.82+25</f>
        <v>22083</v>
      </c>
      <c r="BG18" s="43">
        <f>'BAR BB| Open rates'!BG18*0.82+25</f>
        <v>22903</v>
      </c>
      <c r="BH18" s="43">
        <f>'BAR BB| Open rates'!BH18*0.82+25</f>
        <v>22083</v>
      </c>
      <c r="BI18" s="43">
        <f>'BAR BB| Open rates'!BI18*0.82+25</f>
        <v>22083</v>
      </c>
      <c r="BJ18" s="43">
        <f>'BAR BB| Open rates'!BJ18*0.82+25</f>
        <v>22903</v>
      </c>
      <c r="BK18" s="43">
        <f>'BAR BB| Open rates'!BK18*0.82+25</f>
        <v>22083</v>
      </c>
      <c r="BL18" s="43">
        <f>'BAR BB| Open rates'!BL18*0.82+25</f>
        <v>22903</v>
      </c>
      <c r="BM18" s="43">
        <f>'BAR BB| Open rates'!BM18*0.82+25</f>
        <v>22083</v>
      </c>
      <c r="BN18" s="43">
        <f>'BAR BB| Open rates'!BN18*0.82+25</f>
        <v>22903</v>
      </c>
      <c r="BO18" s="43">
        <f>'BAR BB| Open rates'!BO18*0.82+25</f>
        <v>25937</v>
      </c>
      <c r="BP18" s="43">
        <f>'BAR BB| Open rates'!BP18*0.82+25</f>
        <v>27741</v>
      </c>
    </row>
    <row r="19" spans="1:68" s="36" customFormat="1" ht="12" customHeight="1" x14ac:dyDescent="0.2">
      <c r="A19" s="237">
        <v>2</v>
      </c>
      <c r="B19" s="43">
        <f>'BAR BB| Open rates'!B19*0.82+25</f>
        <v>25363</v>
      </c>
      <c r="C19" s="43">
        <f>'BAR BB| Open rates'!C19*0.82+25</f>
        <v>24543</v>
      </c>
      <c r="D19" s="43">
        <f>'BAR BB| Open rates'!D19*0.82+25</f>
        <v>25363</v>
      </c>
      <c r="E19" s="43">
        <f>'BAR BB| Open rates'!E19*0.82+25</f>
        <v>24543</v>
      </c>
      <c r="F19" s="43">
        <f>'BAR BB| Open rates'!F19*0.82+25</f>
        <v>27577</v>
      </c>
      <c r="G19" s="43">
        <f>'BAR BB| Open rates'!G19*0.82+25</f>
        <v>25363</v>
      </c>
      <c r="H19" s="43">
        <f>'BAR BB| Open rates'!H19*0.82+25</f>
        <v>29381</v>
      </c>
      <c r="I19" s="43">
        <f>'BAR BB| Open rates'!I19*0.82+25</f>
        <v>35039</v>
      </c>
      <c r="J19" s="43">
        <f>'BAR BB| Open rates'!J19*0.82+25</f>
        <v>50701</v>
      </c>
      <c r="K19" s="43">
        <f>'BAR BB| Open rates'!K19*0.82+25</f>
        <v>31594.999999999996</v>
      </c>
      <c r="L19" s="43">
        <f>'BAR BB| Open rates'!L19*0.82+25</f>
        <v>33399</v>
      </c>
      <c r="M19" s="43">
        <f>'BAR BB| Open rates'!M19*0.82+25</f>
        <v>31594.999999999996</v>
      </c>
      <c r="N19" s="43">
        <f>'BAR BB| Open rates'!N19*0.82+25</f>
        <v>35039</v>
      </c>
      <c r="O19" s="43">
        <f>'BAR BB| Open rates'!O19*0.82+25</f>
        <v>36679</v>
      </c>
      <c r="P19" s="43">
        <f>'BAR BB| Open rates'!P19*0.82+25</f>
        <v>35039</v>
      </c>
      <c r="Q19" s="43">
        <f>'BAR BB| Open rates'!Q19*0.82+25</f>
        <v>36679</v>
      </c>
      <c r="R19" s="43">
        <f>'BAR BB| Open rates'!R19*0.82+25</f>
        <v>35039</v>
      </c>
      <c r="S19" s="43">
        <f>'BAR BB| Open rates'!S19*0.82+25</f>
        <v>36679</v>
      </c>
      <c r="T19" s="43">
        <f>'BAR BB| Open rates'!T19*0.82+25</f>
        <v>35039</v>
      </c>
      <c r="U19" s="43">
        <f>'BAR BB| Open rates'!U19*0.82+25</f>
        <v>36679</v>
      </c>
      <c r="V19" s="43">
        <f>'BAR BB| Open rates'!V19*0.82+25</f>
        <v>35039</v>
      </c>
      <c r="W19" s="43">
        <f>'BAR BB| Open rates'!W19*0.82+25</f>
        <v>36679</v>
      </c>
      <c r="X19" s="43">
        <f>'BAR BB| Open rates'!X19*0.82+25</f>
        <v>35039</v>
      </c>
      <c r="Y19" s="43">
        <f>'BAR BB| Open rates'!Y19*0.82+25</f>
        <v>36679</v>
      </c>
      <c r="Z19" s="43">
        <f>'BAR BB| Open rates'!Z19*0.82+25</f>
        <v>35039</v>
      </c>
      <c r="AA19" s="43">
        <f>'BAR BB| Open rates'!AA19*0.82+25</f>
        <v>36679</v>
      </c>
      <c r="AB19" s="43">
        <f>'BAR BB| Open rates'!AB19*0.82+25</f>
        <v>35039</v>
      </c>
      <c r="AC19" s="43">
        <f>'BAR BB| Open rates'!AC19*0.82+25</f>
        <v>36679</v>
      </c>
      <c r="AD19" s="43">
        <f>'BAR BB| Open rates'!AD19*0.82+25</f>
        <v>31594.999999999996</v>
      </c>
      <c r="AE19" s="43">
        <f>'BAR BB| Open rates'!AE19*0.82+25</f>
        <v>33399</v>
      </c>
      <c r="AF19" s="43">
        <f>'BAR BB| Open rates'!AF19*0.82+25</f>
        <v>31594.999999999996</v>
      </c>
      <c r="AG19" s="43">
        <f>'BAR BB| Open rates'!AG19*0.82+25</f>
        <v>33399</v>
      </c>
      <c r="AH19" s="43">
        <f>'BAR BB| Open rates'!AH19*0.82+25</f>
        <v>33399</v>
      </c>
      <c r="AI19" s="43">
        <f>'BAR BB| Open rates'!AI19*0.82+25</f>
        <v>31594.999999999996</v>
      </c>
      <c r="AJ19" s="43">
        <f>'BAR BB| Open rates'!AJ19*0.82+25</f>
        <v>33399</v>
      </c>
      <c r="AK19" s="43">
        <f>'BAR BB| Open rates'!AK19*0.82+25</f>
        <v>31594.999999999996</v>
      </c>
      <c r="AL19" s="43">
        <f>'BAR BB| Open rates'!AL19*0.82+25</f>
        <v>33399</v>
      </c>
      <c r="AM19" s="43">
        <f>'BAR BB| Open rates'!AM19*0.82+25</f>
        <v>31594.999999999996</v>
      </c>
      <c r="AN19" s="43">
        <f>'BAR BB| Open rates'!AN19*0.82+25</f>
        <v>33399</v>
      </c>
      <c r="AO19" s="43">
        <f>'BAR BB| Open rates'!AO19*0.82+25</f>
        <v>31594.999999999996</v>
      </c>
      <c r="AP19" s="43">
        <f>'BAR BB| Open rates'!AP19*0.82+25</f>
        <v>28643</v>
      </c>
      <c r="AQ19" s="43">
        <f>'BAR BB| Open rates'!AQ19*0.82+25</f>
        <v>27003</v>
      </c>
      <c r="AR19" s="43">
        <f>'BAR BB| Open rates'!AR19*0.82+25</f>
        <v>28643</v>
      </c>
      <c r="AS19" s="43">
        <f>'BAR BB| Open rates'!AS19*0.82+25</f>
        <v>27003</v>
      </c>
      <c r="AT19" s="43">
        <f>'BAR BB| Open rates'!AT19*0.82+25</f>
        <v>28643</v>
      </c>
      <c r="AU19" s="43">
        <f>'BAR BB| Open rates'!AU19*0.82+25</f>
        <v>27003</v>
      </c>
      <c r="AV19" s="43">
        <f>'BAR BB| Open rates'!AV19*0.82+25</f>
        <v>28643</v>
      </c>
      <c r="AW19" s="43">
        <f>'BAR BB| Open rates'!AW19*0.82+25</f>
        <v>27003</v>
      </c>
      <c r="AX19" s="43">
        <f>'BAR BB| Open rates'!AX19*0.82+25</f>
        <v>28643</v>
      </c>
      <c r="AY19" s="43">
        <f>'BAR BB| Open rates'!AY19*0.82+25</f>
        <v>30037</v>
      </c>
      <c r="AZ19" s="43">
        <f>'BAR BB| Open rates'!AZ19*0.82+25</f>
        <v>31840.999999999996</v>
      </c>
      <c r="BA19" s="43">
        <f>'BAR BB| Open rates'!BA19*0.82+25</f>
        <v>26183</v>
      </c>
      <c r="BB19" s="43">
        <f>'BAR BB| Open rates'!BB19*0.82+25</f>
        <v>24543</v>
      </c>
      <c r="BC19" s="43">
        <f>'BAR BB| Open rates'!BC19*0.82+25</f>
        <v>25363</v>
      </c>
      <c r="BD19" s="43">
        <f>'BAR BB| Open rates'!BD19*0.82+25</f>
        <v>24543</v>
      </c>
      <c r="BE19" s="43">
        <f>'BAR BB| Open rates'!BE19*0.82+25</f>
        <v>25363</v>
      </c>
      <c r="BF19" s="43">
        <f>'BAR BB| Open rates'!BF19*0.82+25</f>
        <v>24543</v>
      </c>
      <c r="BG19" s="43">
        <f>'BAR BB| Open rates'!BG19*0.82+25</f>
        <v>25363</v>
      </c>
      <c r="BH19" s="43">
        <f>'BAR BB| Open rates'!BH19*0.82+25</f>
        <v>24543</v>
      </c>
      <c r="BI19" s="43">
        <f>'BAR BB| Open rates'!BI19*0.82+25</f>
        <v>24543</v>
      </c>
      <c r="BJ19" s="43">
        <f>'BAR BB| Open rates'!BJ19*0.82+25</f>
        <v>25363</v>
      </c>
      <c r="BK19" s="43">
        <f>'BAR BB| Open rates'!BK19*0.82+25</f>
        <v>24543</v>
      </c>
      <c r="BL19" s="43">
        <f>'BAR BB| Open rates'!BL19*0.82+25</f>
        <v>25363</v>
      </c>
      <c r="BM19" s="43">
        <f>'BAR BB| Open rates'!BM19*0.82+25</f>
        <v>24543</v>
      </c>
      <c r="BN19" s="43">
        <f>'BAR BB| Open rates'!BN19*0.82+25</f>
        <v>25363</v>
      </c>
      <c r="BO19" s="43">
        <f>'BAR BB| Open rates'!BO19*0.82+25</f>
        <v>28397</v>
      </c>
      <c r="BP19" s="43">
        <f>'BAR BB| Open rates'!BP19*0.82+25</f>
        <v>30201</v>
      </c>
    </row>
    <row r="20" spans="1:68"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row>
    <row r="21" spans="1:68" s="36" customFormat="1" ht="12" customHeight="1" x14ac:dyDescent="0.2">
      <c r="A21" s="237">
        <v>1</v>
      </c>
      <c r="B21" s="43">
        <f>'BAR BB| Open rates'!B21*0.82+25</f>
        <v>23313</v>
      </c>
      <c r="C21" s="43">
        <f>'BAR BB| Open rates'!C21*0.82+25</f>
        <v>22493</v>
      </c>
      <c r="D21" s="43">
        <f>'BAR BB| Open rates'!D21*0.82+25</f>
        <v>23313</v>
      </c>
      <c r="E21" s="43">
        <f>'BAR BB| Open rates'!E21*0.82+25</f>
        <v>22493</v>
      </c>
      <c r="F21" s="43">
        <f>'BAR BB| Open rates'!F21*0.82+25</f>
        <v>25527</v>
      </c>
      <c r="G21" s="43">
        <f>'BAR BB| Open rates'!G21*0.82+25</f>
        <v>23313</v>
      </c>
      <c r="H21" s="43">
        <f>'BAR BB| Open rates'!H21*0.82+25</f>
        <v>27741</v>
      </c>
      <c r="I21" s="43">
        <f>'BAR BB| Open rates'!I21*0.82+25</f>
        <v>33399</v>
      </c>
      <c r="J21" s="43">
        <f>'BAR BB| Open rates'!J21*0.82+25</f>
        <v>49061</v>
      </c>
      <c r="K21" s="43">
        <f>'BAR BB| Open rates'!K21*0.82+25</f>
        <v>29955</v>
      </c>
      <c r="L21" s="43">
        <f>'BAR BB| Open rates'!L21*0.82+25</f>
        <v>31758.999999999996</v>
      </c>
      <c r="M21" s="43">
        <f>'BAR BB| Open rates'!M21*0.82+25</f>
        <v>29955</v>
      </c>
      <c r="N21" s="43">
        <f>'BAR BB| Open rates'!N21*0.82+25</f>
        <v>33399</v>
      </c>
      <c r="O21" s="43">
        <f>'BAR BB| Open rates'!O21*0.82+25</f>
        <v>35039</v>
      </c>
      <c r="P21" s="43">
        <f>'BAR BB| Open rates'!P21*0.82+25</f>
        <v>33399</v>
      </c>
      <c r="Q21" s="43">
        <f>'BAR BB| Open rates'!Q21*0.82+25</f>
        <v>35039</v>
      </c>
      <c r="R21" s="43">
        <f>'BAR BB| Open rates'!R21*0.82+25</f>
        <v>33399</v>
      </c>
      <c r="S21" s="43">
        <f>'BAR BB| Open rates'!S21*0.82+25</f>
        <v>35039</v>
      </c>
      <c r="T21" s="43">
        <f>'BAR BB| Open rates'!T21*0.82+25</f>
        <v>33399</v>
      </c>
      <c r="U21" s="43">
        <f>'BAR BB| Open rates'!U21*0.82+25</f>
        <v>35039</v>
      </c>
      <c r="V21" s="43">
        <f>'BAR BB| Open rates'!V21*0.82+25</f>
        <v>33399</v>
      </c>
      <c r="W21" s="43">
        <f>'BAR BB| Open rates'!W21*0.82+25</f>
        <v>35039</v>
      </c>
      <c r="X21" s="43">
        <f>'BAR BB| Open rates'!X21*0.82+25</f>
        <v>33399</v>
      </c>
      <c r="Y21" s="43">
        <f>'BAR BB| Open rates'!Y21*0.82+25</f>
        <v>35039</v>
      </c>
      <c r="Z21" s="43">
        <f>'BAR BB| Open rates'!Z21*0.82+25</f>
        <v>33399</v>
      </c>
      <c r="AA21" s="43">
        <f>'BAR BB| Open rates'!AA21*0.82+25</f>
        <v>35039</v>
      </c>
      <c r="AB21" s="43">
        <f>'BAR BB| Open rates'!AB21*0.82+25</f>
        <v>33399</v>
      </c>
      <c r="AC21" s="43">
        <f>'BAR BB| Open rates'!AC21*0.82+25</f>
        <v>35039</v>
      </c>
      <c r="AD21" s="43">
        <f>'BAR BB| Open rates'!AD21*0.82+25</f>
        <v>29955</v>
      </c>
      <c r="AE21" s="43">
        <f>'BAR BB| Open rates'!AE21*0.82+25</f>
        <v>31758.999999999996</v>
      </c>
      <c r="AF21" s="43">
        <f>'BAR BB| Open rates'!AF21*0.82+25</f>
        <v>29955</v>
      </c>
      <c r="AG21" s="43">
        <f>'BAR BB| Open rates'!AG21*0.82+25</f>
        <v>31758.999999999996</v>
      </c>
      <c r="AH21" s="43">
        <f>'BAR BB| Open rates'!AH21*0.82+25</f>
        <v>31758.999999999996</v>
      </c>
      <c r="AI21" s="43">
        <f>'BAR BB| Open rates'!AI21*0.82+25</f>
        <v>29955</v>
      </c>
      <c r="AJ21" s="43">
        <f>'BAR BB| Open rates'!AJ21*0.82+25</f>
        <v>31758.999999999996</v>
      </c>
      <c r="AK21" s="43">
        <f>'BAR BB| Open rates'!AK21*0.82+25</f>
        <v>29955</v>
      </c>
      <c r="AL21" s="43">
        <f>'BAR BB| Open rates'!AL21*0.82+25</f>
        <v>31758.999999999996</v>
      </c>
      <c r="AM21" s="43">
        <f>'BAR BB| Open rates'!AM21*0.82+25</f>
        <v>29955</v>
      </c>
      <c r="AN21" s="43">
        <f>'BAR BB| Open rates'!AN21*0.82+25</f>
        <v>31758.999999999996</v>
      </c>
      <c r="AO21" s="43">
        <f>'BAR BB| Open rates'!AO21*0.82+25</f>
        <v>29955</v>
      </c>
      <c r="AP21" s="43">
        <f>'BAR BB| Open rates'!AP21*0.82+25</f>
        <v>26593</v>
      </c>
      <c r="AQ21" s="43">
        <f>'BAR BB| Open rates'!AQ21*0.82+25</f>
        <v>24953</v>
      </c>
      <c r="AR21" s="43">
        <f>'BAR BB| Open rates'!AR21*0.82+25</f>
        <v>26593</v>
      </c>
      <c r="AS21" s="43">
        <f>'BAR BB| Open rates'!AS21*0.82+25</f>
        <v>24953</v>
      </c>
      <c r="AT21" s="43">
        <f>'BAR BB| Open rates'!AT21*0.82+25</f>
        <v>26593</v>
      </c>
      <c r="AU21" s="43">
        <f>'BAR BB| Open rates'!AU21*0.82+25</f>
        <v>24953</v>
      </c>
      <c r="AV21" s="43">
        <f>'BAR BB| Open rates'!AV21*0.82+25</f>
        <v>26593</v>
      </c>
      <c r="AW21" s="43">
        <f>'BAR BB| Open rates'!AW21*0.82+25</f>
        <v>24953</v>
      </c>
      <c r="AX21" s="43">
        <f>'BAR BB| Open rates'!AX21*0.82+25</f>
        <v>26593</v>
      </c>
      <c r="AY21" s="43">
        <f>'BAR BB| Open rates'!AY21*0.82+25</f>
        <v>27987</v>
      </c>
      <c r="AZ21" s="43">
        <f>'BAR BB| Open rates'!AZ21*0.82+25</f>
        <v>29791</v>
      </c>
      <c r="BA21" s="43">
        <f>'BAR BB| Open rates'!BA21*0.82+25</f>
        <v>24133</v>
      </c>
      <c r="BB21" s="43">
        <f>'BAR BB| Open rates'!BB21*0.82+25</f>
        <v>22493</v>
      </c>
      <c r="BC21" s="43">
        <f>'BAR BB| Open rates'!BC21*0.82+25</f>
        <v>23313</v>
      </c>
      <c r="BD21" s="43">
        <f>'BAR BB| Open rates'!BD21*0.82+25</f>
        <v>22493</v>
      </c>
      <c r="BE21" s="43">
        <f>'BAR BB| Open rates'!BE21*0.82+25</f>
        <v>23313</v>
      </c>
      <c r="BF21" s="43">
        <f>'BAR BB| Open rates'!BF21*0.82+25</f>
        <v>22493</v>
      </c>
      <c r="BG21" s="43">
        <f>'BAR BB| Open rates'!BG21*0.82+25</f>
        <v>23313</v>
      </c>
      <c r="BH21" s="43">
        <f>'BAR BB| Open rates'!BH21*0.82+25</f>
        <v>22493</v>
      </c>
      <c r="BI21" s="43">
        <f>'BAR BB| Open rates'!BI21*0.82+25</f>
        <v>22493</v>
      </c>
      <c r="BJ21" s="43">
        <f>'BAR BB| Open rates'!BJ21*0.82+25</f>
        <v>23313</v>
      </c>
      <c r="BK21" s="43">
        <f>'BAR BB| Open rates'!BK21*0.82+25</f>
        <v>22493</v>
      </c>
      <c r="BL21" s="43">
        <f>'BAR BB| Open rates'!BL21*0.82+25</f>
        <v>23313</v>
      </c>
      <c r="BM21" s="43">
        <f>'BAR BB| Open rates'!BM21*0.82+25</f>
        <v>22493</v>
      </c>
      <c r="BN21" s="43">
        <f>'BAR BB| Open rates'!BN21*0.82+25</f>
        <v>23313</v>
      </c>
      <c r="BO21" s="43">
        <f>'BAR BB| Open rates'!BO21*0.82+25</f>
        <v>26347</v>
      </c>
      <c r="BP21" s="43">
        <f>'BAR BB| Open rates'!BP21*0.82+25</f>
        <v>28151</v>
      </c>
    </row>
    <row r="22" spans="1:68" s="36" customFormat="1" ht="12" customHeight="1" x14ac:dyDescent="0.2">
      <c r="A22" s="237">
        <v>2</v>
      </c>
      <c r="B22" s="43">
        <f>'BAR BB| Open rates'!B22*0.82+25</f>
        <v>25773</v>
      </c>
      <c r="C22" s="43">
        <f>'BAR BB| Open rates'!C22*0.82+25</f>
        <v>24953</v>
      </c>
      <c r="D22" s="43">
        <f>'BAR BB| Open rates'!D22*0.82+25</f>
        <v>25773</v>
      </c>
      <c r="E22" s="43">
        <f>'BAR BB| Open rates'!E22*0.82+25</f>
        <v>24953</v>
      </c>
      <c r="F22" s="43">
        <f>'BAR BB| Open rates'!F22*0.82+25</f>
        <v>27987</v>
      </c>
      <c r="G22" s="43">
        <f>'BAR BB| Open rates'!G22*0.82+25</f>
        <v>25773</v>
      </c>
      <c r="H22" s="43">
        <f>'BAR BB| Open rates'!H22*0.82+25</f>
        <v>30201</v>
      </c>
      <c r="I22" s="43">
        <f>'BAR BB| Open rates'!I22*0.82+25</f>
        <v>35859</v>
      </c>
      <c r="J22" s="43">
        <f>'BAR BB| Open rates'!J22*0.82+25</f>
        <v>51521</v>
      </c>
      <c r="K22" s="43">
        <f>'BAR BB| Open rates'!K22*0.82+25</f>
        <v>32414.999999999996</v>
      </c>
      <c r="L22" s="43">
        <f>'BAR BB| Open rates'!L22*0.82+25</f>
        <v>34219</v>
      </c>
      <c r="M22" s="43">
        <f>'BAR BB| Open rates'!M22*0.82+25</f>
        <v>32414.999999999996</v>
      </c>
      <c r="N22" s="43">
        <f>'BAR BB| Open rates'!N22*0.82+25</f>
        <v>35859</v>
      </c>
      <c r="O22" s="43">
        <f>'BAR BB| Open rates'!O22*0.82+25</f>
        <v>37499</v>
      </c>
      <c r="P22" s="43">
        <f>'BAR BB| Open rates'!P22*0.82+25</f>
        <v>35859</v>
      </c>
      <c r="Q22" s="43">
        <f>'BAR BB| Open rates'!Q22*0.82+25</f>
        <v>37499</v>
      </c>
      <c r="R22" s="43">
        <f>'BAR BB| Open rates'!R22*0.82+25</f>
        <v>35859</v>
      </c>
      <c r="S22" s="43">
        <f>'BAR BB| Open rates'!S22*0.82+25</f>
        <v>37499</v>
      </c>
      <c r="T22" s="43">
        <f>'BAR BB| Open rates'!T22*0.82+25</f>
        <v>35859</v>
      </c>
      <c r="U22" s="43">
        <f>'BAR BB| Open rates'!U22*0.82+25</f>
        <v>37499</v>
      </c>
      <c r="V22" s="43">
        <f>'BAR BB| Open rates'!V22*0.82+25</f>
        <v>35859</v>
      </c>
      <c r="W22" s="43">
        <f>'BAR BB| Open rates'!W22*0.82+25</f>
        <v>37499</v>
      </c>
      <c r="X22" s="43">
        <f>'BAR BB| Open rates'!X22*0.82+25</f>
        <v>35859</v>
      </c>
      <c r="Y22" s="43">
        <f>'BAR BB| Open rates'!Y22*0.82+25</f>
        <v>37499</v>
      </c>
      <c r="Z22" s="43">
        <f>'BAR BB| Open rates'!Z22*0.82+25</f>
        <v>35859</v>
      </c>
      <c r="AA22" s="43">
        <f>'BAR BB| Open rates'!AA22*0.82+25</f>
        <v>37499</v>
      </c>
      <c r="AB22" s="43">
        <f>'BAR BB| Open rates'!AB22*0.82+25</f>
        <v>35859</v>
      </c>
      <c r="AC22" s="43">
        <f>'BAR BB| Open rates'!AC22*0.82+25</f>
        <v>37499</v>
      </c>
      <c r="AD22" s="43">
        <f>'BAR BB| Open rates'!AD22*0.82+25</f>
        <v>32414.999999999996</v>
      </c>
      <c r="AE22" s="43">
        <f>'BAR BB| Open rates'!AE22*0.82+25</f>
        <v>34219</v>
      </c>
      <c r="AF22" s="43">
        <f>'BAR BB| Open rates'!AF22*0.82+25</f>
        <v>32414.999999999996</v>
      </c>
      <c r="AG22" s="43">
        <f>'BAR BB| Open rates'!AG22*0.82+25</f>
        <v>34219</v>
      </c>
      <c r="AH22" s="43">
        <f>'BAR BB| Open rates'!AH22*0.82+25</f>
        <v>34219</v>
      </c>
      <c r="AI22" s="43">
        <f>'BAR BB| Open rates'!AI22*0.82+25</f>
        <v>32414.999999999996</v>
      </c>
      <c r="AJ22" s="43">
        <f>'BAR BB| Open rates'!AJ22*0.82+25</f>
        <v>34219</v>
      </c>
      <c r="AK22" s="43">
        <f>'BAR BB| Open rates'!AK22*0.82+25</f>
        <v>32414.999999999996</v>
      </c>
      <c r="AL22" s="43">
        <f>'BAR BB| Open rates'!AL22*0.82+25</f>
        <v>34219</v>
      </c>
      <c r="AM22" s="43">
        <f>'BAR BB| Open rates'!AM22*0.82+25</f>
        <v>32414.999999999996</v>
      </c>
      <c r="AN22" s="43">
        <f>'BAR BB| Open rates'!AN22*0.82+25</f>
        <v>34219</v>
      </c>
      <c r="AO22" s="43">
        <f>'BAR BB| Open rates'!AO22*0.82+25</f>
        <v>32414.999999999996</v>
      </c>
      <c r="AP22" s="43">
        <f>'BAR BB| Open rates'!AP22*0.82+25</f>
        <v>29053</v>
      </c>
      <c r="AQ22" s="43">
        <f>'BAR BB| Open rates'!AQ22*0.82+25</f>
        <v>27413</v>
      </c>
      <c r="AR22" s="43">
        <f>'BAR BB| Open rates'!AR22*0.82+25</f>
        <v>29053</v>
      </c>
      <c r="AS22" s="43">
        <f>'BAR BB| Open rates'!AS22*0.82+25</f>
        <v>27413</v>
      </c>
      <c r="AT22" s="43">
        <f>'BAR BB| Open rates'!AT22*0.82+25</f>
        <v>29053</v>
      </c>
      <c r="AU22" s="43">
        <f>'BAR BB| Open rates'!AU22*0.82+25</f>
        <v>27413</v>
      </c>
      <c r="AV22" s="43">
        <f>'BAR BB| Open rates'!AV22*0.82+25</f>
        <v>29053</v>
      </c>
      <c r="AW22" s="43">
        <f>'BAR BB| Open rates'!AW22*0.82+25</f>
        <v>27413</v>
      </c>
      <c r="AX22" s="43">
        <f>'BAR BB| Open rates'!AX22*0.82+25</f>
        <v>29053</v>
      </c>
      <c r="AY22" s="43">
        <f>'BAR BB| Open rates'!AY22*0.82+25</f>
        <v>30447</v>
      </c>
      <c r="AZ22" s="43">
        <f>'BAR BB| Open rates'!AZ22*0.82+25</f>
        <v>32250.999999999996</v>
      </c>
      <c r="BA22" s="43">
        <f>'BAR BB| Open rates'!BA22*0.82+25</f>
        <v>26593</v>
      </c>
      <c r="BB22" s="43">
        <f>'BAR BB| Open rates'!BB22*0.82+25</f>
        <v>24953</v>
      </c>
      <c r="BC22" s="43">
        <f>'BAR BB| Open rates'!BC22*0.82+25</f>
        <v>25773</v>
      </c>
      <c r="BD22" s="43">
        <f>'BAR BB| Open rates'!BD22*0.82+25</f>
        <v>24953</v>
      </c>
      <c r="BE22" s="43">
        <f>'BAR BB| Open rates'!BE22*0.82+25</f>
        <v>25773</v>
      </c>
      <c r="BF22" s="43">
        <f>'BAR BB| Open rates'!BF22*0.82+25</f>
        <v>24953</v>
      </c>
      <c r="BG22" s="43">
        <f>'BAR BB| Open rates'!BG22*0.82+25</f>
        <v>25773</v>
      </c>
      <c r="BH22" s="43">
        <f>'BAR BB| Open rates'!BH22*0.82+25</f>
        <v>24953</v>
      </c>
      <c r="BI22" s="43">
        <f>'BAR BB| Open rates'!BI22*0.82+25</f>
        <v>24953</v>
      </c>
      <c r="BJ22" s="43">
        <f>'BAR BB| Open rates'!BJ22*0.82+25</f>
        <v>25773</v>
      </c>
      <c r="BK22" s="43">
        <f>'BAR BB| Open rates'!BK22*0.82+25</f>
        <v>24953</v>
      </c>
      <c r="BL22" s="43">
        <f>'BAR BB| Open rates'!BL22*0.82+25</f>
        <v>25773</v>
      </c>
      <c r="BM22" s="43">
        <f>'BAR BB| Open rates'!BM22*0.82+25</f>
        <v>24953</v>
      </c>
      <c r="BN22" s="43">
        <f>'BAR BB| Open rates'!BN22*0.82+25</f>
        <v>25773</v>
      </c>
      <c r="BO22" s="43">
        <f>'BAR BB| Open rates'!BO22*0.82+25</f>
        <v>28807</v>
      </c>
      <c r="BP22" s="43">
        <f>'BAR BB| Open rates'!BP22*0.82+25</f>
        <v>30610.999999999996</v>
      </c>
    </row>
    <row r="23" spans="1:68"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row>
    <row r="24" spans="1:68" s="36" customFormat="1" ht="12" customHeight="1" x14ac:dyDescent="0.2">
      <c r="A24" s="237">
        <v>1</v>
      </c>
      <c r="B24" s="43">
        <f>'BAR BB| Open rates'!B24*0.82+25</f>
        <v>30201</v>
      </c>
      <c r="C24" s="43">
        <f>'BAR BB| Open rates'!C24*0.82+25</f>
        <v>29381</v>
      </c>
      <c r="D24" s="43">
        <f>'BAR BB| Open rates'!D24*0.82+25</f>
        <v>30201</v>
      </c>
      <c r="E24" s="43">
        <f>'BAR BB| Open rates'!E24*0.82+25</f>
        <v>29381</v>
      </c>
      <c r="F24" s="43">
        <f>'BAR BB| Open rates'!F24*0.82+25</f>
        <v>32414.999999999996</v>
      </c>
      <c r="G24" s="43">
        <f>'BAR BB| Open rates'!G24*0.82+25</f>
        <v>30201</v>
      </c>
      <c r="H24" s="43">
        <f>'BAR BB| Open rates'!H24*0.82+25</f>
        <v>36761</v>
      </c>
      <c r="I24" s="43">
        <f>'BAR BB| Open rates'!I24*0.82+25</f>
        <v>42419</v>
      </c>
      <c r="J24" s="43">
        <f>'BAR BB| Open rates'!J24*0.82+25</f>
        <v>58081</v>
      </c>
      <c r="K24" s="43">
        <f>'BAR BB| Open rates'!K24*0.82+25</f>
        <v>38975</v>
      </c>
      <c r="L24" s="43">
        <f>'BAR BB| Open rates'!L24*0.82+25</f>
        <v>40779</v>
      </c>
      <c r="M24" s="43">
        <f>'BAR BB| Open rates'!M24*0.82+25</f>
        <v>38975</v>
      </c>
      <c r="N24" s="43">
        <f>'BAR BB| Open rates'!N24*0.82+25</f>
        <v>42419</v>
      </c>
      <c r="O24" s="43">
        <f>'BAR BB| Open rates'!O24*0.82+25</f>
        <v>44059</v>
      </c>
      <c r="P24" s="43">
        <f>'BAR BB| Open rates'!P24*0.82+25</f>
        <v>42419</v>
      </c>
      <c r="Q24" s="43">
        <f>'BAR BB| Open rates'!Q24*0.82+25</f>
        <v>44059</v>
      </c>
      <c r="R24" s="43">
        <f>'BAR BB| Open rates'!R24*0.82+25</f>
        <v>42419</v>
      </c>
      <c r="S24" s="43">
        <f>'BAR BB| Open rates'!S24*0.82+25</f>
        <v>44059</v>
      </c>
      <c r="T24" s="43">
        <f>'BAR BB| Open rates'!T24*0.82+25</f>
        <v>42419</v>
      </c>
      <c r="U24" s="43">
        <f>'BAR BB| Open rates'!U24*0.82+25</f>
        <v>44059</v>
      </c>
      <c r="V24" s="43">
        <f>'BAR BB| Open rates'!V24*0.82+25</f>
        <v>42419</v>
      </c>
      <c r="W24" s="43">
        <f>'BAR BB| Open rates'!W24*0.82+25</f>
        <v>44059</v>
      </c>
      <c r="X24" s="43">
        <f>'BAR BB| Open rates'!X24*0.82+25</f>
        <v>42419</v>
      </c>
      <c r="Y24" s="43">
        <f>'BAR BB| Open rates'!Y24*0.82+25</f>
        <v>44059</v>
      </c>
      <c r="Z24" s="43">
        <f>'BAR BB| Open rates'!Z24*0.82+25</f>
        <v>42419</v>
      </c>
      <c r="AA24" s="43">
        <f>'BAR BB| Open rates'!AA24*0.82+25</f>
        <v>44059</v>
      </c>
      <c r="AB24" s="43">
        <f>'BAR BB| Open rates'!AB24*0.82+25</f>
        <v>42419</v>
      </c>
      <c r="AC24" s="43">
        <f>'BAR BB| Open rates'!AC24*0.82+25</f>
        <v>44059</v>
      </c>
      <c r="AD24" s="43">
        <f>'BAR BB| Open rates'!AD24*0.82+25</f>
        <v>38975</v>
      </c>
      <c r="AE24" s="43">
        <f>'BAR BB| Open rates'!AE24*0.82+25</f>
        <v>40779</v>
      </c>
      <c r="AF24" s="43">
        <f>'BAR BB| Open rates'!AF24*0.82+25</f>
        <v>38975</v>
      </c>
      <c r="AG24" s="43">
        <f>'BAR BB| Open rates'!AG24*0.82+25</f>
        <v>35859</v>
      </c>
      <c r="AH24" s="43">
        <f>'BAR BB| Open rates'!AH24*0.82+25</f>
        <v>35859</v>
      </c>
      <c r="AI24" s="43">
        <f>'BAR BB| Open rates'!AI24*0.82+25</f>
        <v>34055</v>
      </c>
      <c r="AJ24" s="43">
        <f>'BAR BB| Open rates'!AJ24*0.82+25</f>
        <v>35859</v>
      </c>
      <c r="AK24" s="43">
        <f>'BAR BB| Open rates'!AK24*0.82+25</f>
        <v>34055</v>
      </c>
      <c r="AL24" s="43">
        <f>'BAR BB| Open rates'!AL24*0.82+25</f>
        <v>35859</v>
      </c>
      <c r="AM24" s="43">
        <f>'BAR BB| Open rates'!AM24*0.82+25</f>
        <v>34055</v>
      </c>
      <c r="AN24" s="43">
        <f>'BAR BB| Open rates'!AN24*0.82+25</f>
        <v>35859</v>
      </c>
      <c r="AO24" s="43">
        <f>'BAR BB| Open rates'!AO24*0.82+25</f>
        <v>34055</v>
      </c>
      <c r="AP24" s="43">
        <f>'BAR BB| Open rates'!AP24*0.82+25</f>
        <v>32660.999999999996</v>
      </c>
      <c r="AQ24" s="43">
        <f>'BAR BB| Open rates'!AQ24*0.82+25</f>
        <v>31020.999999999996</v>
      </c>
      <c r="AR24" s="43">
        <f>'BAR BB| Open rates'!AR24*0.82+25</f>
        <v>32660.999999999996</v>
      </c>
      <c r="AS24" s="43">
        <f>'BAR BB| Open rates'!AS24*0.82+25</f>
        <v>31020.999999999996</v>
      </c>
      <c r="AT24" s="43">
        <f>'BAR BB| Open rates'!AT24*0.82+25</f>
        <v>32660.999999999996</v>
      </c>
      <c r="AU24" s="43">
        <f>'BAR BB| Open rates'!AU24*0.82+25</f>
        <v>31020.999999999996</v>
      </c>
      <c r="AV24" s="43">
        <f>'BAR BB| Open rates'!AV24*0.82+25</f>
        <v>32660.999999999996</v>
      </c>
      <c r="AW24" s="43">
        <f>'BAR BB| Open rates'!AW24*0.82+25</f>
        <v>31020.999999999996</v>
      </c>
      <c r="AX24" s="43">
        <f>'BAR BB| Open rates'!AX24*0.82+25</f>
        <v>32660.999999999996</v>
      </c>
      <c r="AY24" s="43">
        <f>'BAR BB| Open rates'!AY24*0.82+25</f>
        <v>34055</v>
      </c>
      <c r="AZ24" s="43">
        <f>'BAR BB| Open rates'!AZ24*0.82+25</f>
        <v>35859</v>
      </c>
      <c r="BA24" s="43">
        <f>'BAR BB| Open rates'!BA24*0.82+25</f>
        <v>30201</v>
      </c>
      <c r="BB24" s="43">
        <f>'BAR BB| Open rates'!BB24*0.82+25</f>
        <v>28561</v>
      </c>
      <c r="BC24" s="43">
        <f>'BAR BB| Open rates'!BC24*0.82+25</f>
        <v>29381</v>
      </c>
      <c r="BD24" s="43">
        <f>'BAR BB| Open rates'!BD24*0.82+25</f>
        <v>28561</v>
      </c>
      <c r="BE24" s="43">
        <f>'BAR BB| Open rates'!BE24*0.82+25</f>
        <v>29381</v>
      </c>
      <c r="BF24" s="43">
        <f>'BAR BB| Open rates'!BF24*0.82+25</f>
        <v>28561</v>
      </c>
      <c r="BG24" s="43">
        <f>'BAR BB| Open rates'!BG24*0.82+25</f>
        <v>29381</v>
      </c>
      <c r="BH24" s="43">
        <f>'BAR BB| Open rates'!BH24*0.82+25</f>
        <v>28561</v>
      </c>
      <c r="BI24" s="43">
        <f>'BAR BB| Open rates'!BI24*0.82+25</f>
        <v>28561</v>
      </c>
      <c r="BJ24" s="43">
        <f>'BAR BB| Open rates'!BJ24*0.82+25</f>
        <v>29381</v>
      </c>
      <c r="BK24" s="43">
        <f>'BAR BB| Open rates'!BK24*0.82+25</f>
        <v>28561</v>
      </c>
      <c r="BL24" s="43">
        <f>'BAR BB| Open rates'!BL24*0.82+25</f>
        <v>29381</v>
      </c>
      <c r="BM24" s="43">
        <f>'BAR BB| Open rates'!BM24*0.82+25</f>
        <v>28561</v>
      </c>
      <c r="BN24" s="43">
        <f>'BAR BB| Open rates'!BN24*0.82+25</f>
        <v>29381</v>
      </c>
      <c r="BO24" s="43">
        <f>'BAR BB| Open rates'!BO24*0.82+25</f>
        <v>32414.999999999996</v>
      </c>
      <c r="BP24" s="43">
        <f>'BAR BB| Open rates'!BP24*0.82+25</f>
        <v>34219</v>
      </c>
    </row>
    <row r="25" spans="1:68" s="36" customFormat="1" ht="12" customHeight="1" x14ac:dyDescent="0.2">
      <c r="A25" s="237">
        <v>2</v>
      </c>
      <c r="B25" s="43">
        <f>'BAR BB| Open rates'!B25*0.82+25</f>
        <v>32660.999999999996</v>
      </c>
      <c r="C25" s="43">
        <f>'BAR BB| Open rates'!C25*0.82+25</f>
        <v>31840.999999999996</v>
      </c>
      <c r="D25" s="43">
        <f>'BAR BB| Open rates'!D25*0.82+25</f>
        <v>32660.999999999996</v>
      </c>
      <c r="E25" s="43">
        <f>'BAR BB| Open rates'!E25*0.82+25</f>
        <v>31840.999999999996</v>
      </c>
      <c r="F25" s="43">
        <f>'BAR BB| Open rates'!F25*0.82+25</f>
        <v>34875</v>
      </c>
      <c r="G25" s="43">
        <f>'BAR BB| Open rates'!G25*0.82+25</f>
        <v>32660.999999999996</v>
      </c>
      <c r="H25" s="43">
        <f>'BAR BB| Open rates'!H25*0.82+25</f>
        <v>39221</v>
      </c>
      <c r="I25" s="43">
        <f>'BAR BB| Open rates'!I25*0.82+25</f>
        <v>44879</v>
      </c>
      <c r="J25" s="43">
        <f>'BAR BB| Open rates'!J25*0.82+25</f>
        <v>60541</v>
      </c>
      <c r="K25" s="43">
        <f>'BAR BB| Open rates'!K25*0.82+25</f>
        <v>41435</v>
      </c>
      <c r="L25" s="43">
        <f>'BAR BB| Open rates'!L25*0.82+25</f>
        <v>43239</v>
      </c>
      <c r="M25" s="43">
        <f>'BAR BB| Open rates'!M25*0.82+25</f>
        <v>41435</v>
      </c>
      <c r="N25" s="43">
        <f>'BAR BB| Open rates'!N25*0.82+25</f>
        <v>44879</v>
      </c>
      <c r="O25" s="43">
        <f>'BAR BB| Open rates'!O25*0.82+25</f>
        <v>46519</v>
      </c>
      <c r="P25" s="43">
        <f>'BAR BB| Open rates'!P25*0.82+25</f>
        <v>44879</v>
      </c>
      <c r="Q25" s="43">
        <f>'BAR BB| Open rates'!Q25*0.82+25</f>
        <v>46519</v>
      </c>
      <c r="R25" s="43">
        <f>'BAR BB| Open rates'!R25*0.82+25</f>
        <v>44879</v>
      </c>
      <c r="S25" s="43">
        <f>'BAR BB| Open rates'!S25*0.82+25</f>
        <v>46519</v>
      </c>
      <c r="T25" s="43">
        <f>'BAR BB| Open rates'!T25*0.82+25</f>
        <v>44879</v>
      </c>
      <c r="U25" s="43">
        <f>'BAR BB| Open rates'!U25*0.82+25</f>
        <v>46519</v>
      </c>
      <c r="V25" s="43">
        <f>'BAR BB| Open rates'!V25*0.82+25</f>
        <v>44879</v>
      </c>
      <c r="W25" s="43">
        <f>'BAR BB| Open rates'!W25*0.82+25</f>
        <v>46519</v>
      </c>
      <c r="X25" s="43">
        <f>'BAR BB| Open rates'!X25*0.82+25</f>
        <v>44879</v>
      </c>
      <c r="Y25" s="43">
        <f>'BAR BB| Open rates'!Y25*0.82+25</f>
        <v>46519</v>
      </c>
      <c r="Z25" s="43">
        <f>'BAR BB| Open rates'!Z25*0.82+25</f>
        <v>44879</v>
      </c>
      <c r="AA25" s="43">
        <f>'BAR BB| Open rates'!AA25*0.82+25</f>
        <v>46519</v>
      </c>
      <c r="AB25" s="43">
        <f>'BAR BB| Open rates'!AB25*0.82+25</f>
        <v>44879</v>
      </c>
      <c r="AC25" s="43">
        <f>'BAR BB| Open rates'!AC25*0.82+25</f>
        <v>46519</v>
      </c>
      <c r="AD25" s="43">
        <f>'BAR BB| Open rates'!AD25*0.82+25</f>
        <v>41435</v>
      </c>
      <c r="AE25" s="43">
        <f>'BAR BB| Open rates'!AE25*0.82+25</f>
        <v>43239</v>
      </c>
      <c r="AF25" s="43">
        <f>'BAR BB| Open rates'!AF25*0.82+25</f>
        <v>41435</v>
      </c>
      <c r="AG25" s="43">
        <f>'BAR BB| Open rates'!AG25*0.82+25</f>
        <v>38319</v>
      </c>
      <c r="AH25" s="43">
        <f>'BAR BB| Open rates'!AH25*0.82+25</f>
        <v>38319</v>
      </c>
      <c r="AI25" s="43">
        <f>'BAR BB| Open rates'!AI25*0.82+25</f>
        <v>36515</v>
      </c>
      <c r="AJ25" s="43">
        <f>'BAR BB| Open rates'!AJ25*0.82+25</f>
        <v>38319</v>
      </c>
      <c r="AK25" s="43">
        <f>'BAR BB| Open rates'!AK25*0.82+25</f>
        <v>36515</v>
      </c>
      <c r="AL25" s="43">
        <f>'BAR BB| Open rates'!AL25*0.82+25</f>
        <v>38319</v>
      </c>
      <c r="AM25" s="43">
        <f>'BAR BB| Open rates'!AM25*0.82+25</f>
        <v>36515</v>
      </c>
      <c r="AN25" s="43">
        <f>'BAR BB| Open rates'!AN25*0.82+25</f>
        <v>38319</v>
      </c>
      <c r="AO25" s="43">
        <f>'BAR BB| Open rates'!AO25*0.82+25</f>
        <v>36515</v>
      </c>
      <c r="AP25" s="43">
        <f>'BAR BB| Open rates'!AP25*0.82+25</f>
        <v>35121</v>
      </c>
      <c r="AQ25" s="43">
        <f>'BAR BB| Open rates'!AQ25*0.82+25</f>
        <v>33481</v>
      </c>
      <c r="AR25" s="43">
        <f>'BAR BB| Open rates'!AR25*0.82+25</f>
        <v>35121</v>
      </c>
      <c r="AS25" s="43">
        <f>'BAR BB| Open rates'!AS25*0.82+25</f>
        <v>33481</v>
      </c>
      <c r="AT25" s="43">
        <f>'BAR BB| Open rates'!AT25*0.82+25</f>
        <v>35121</v>
      </c>
      <c r="AU25" s="43">
        <f>'BAR BB| Open rates'!AU25*0.82+25</f>
        <v>33481</v>
      </c>
      <c r="AV25" s="43">
        <f>'BAR BB| Open rates'!AV25*0.82+25</f>
        <v>35121</v>
      </c>
      <c r="AW25" s="43">
        <f>'BAR BB| Open rates'!AW25*0.82+25</f>
        <v>33481</v>
      </c>
      <c r="AX25" s="43">
        <f>'BAR BB| Open rates'!AX25*0.82+25</f>
        <v>35121</v>
      </c>
      <c r="AY25" s="43">
        <f>'BAR BB| Open rates'!AY25*0.82+25</f>
        <v>36515</v>
      </c>
      <c r="AZ25" s="43">
        <f>'BAR BB| Open rates'!AZ25*0.82+25</f>
        <v>38319</v>
      </c>
      <c r="BA25" s="43">
        <f>'BAR BB| Open rates'!BA25*0.82+25</f>
        <v>32660.999999999996</v>
      </c>
      <c r="BB25" s="43">
        <f>'BAR BB| Open rates'!BB25*0.82+25</f>
        <v>31020.999999999996</v>
      </c>
      <c r="BC25" s="43">
        <f>'BAR BB| Open rates'!BC25*0.82+25</f>
        <v>31840.999999999996</v>
      </c>
      <c r="BD25" s="43">
        <f>'BAR BB| Open rates'!BD25*0.82+25</f>
        <v>31020.999999999996</v>
      </c>
      <c r="BE25" s="43">
        <f>'BAR BB| Open rates'!BE25*0.82+25</f>
        <v>31840.999999999996</v>
      </c>
      <c r="BF25" s="43">
        <f>'BAR BB| Open rates'!BF25*0.82+25</f>
        <v>31020.999999999996</v>
      </c>
      <c r="BG25" s="43">
        <f>'BAR BB| Open rates'!BG25*0.82+25</f>
        <v>31840.999999999996</v>
      </c>
      <c r="BH25" s="43">
        <f>'BAR BB| Open rates'!BH25*0.82+25</f>
        <v>31020.999999999996</v>
      </c>
      <c r="BI25" s="43">
        <f>'BAR BB| Open rates'!BI25*0.82+25</f>
        <v>31020.999999999996</v>
      </c>
      <c r="BJ25" s="43">
        <f>'BAR BB| Open rates'!BJ25*0.82+25</f>
        <v>31840.999999999996</v>
      </c>
      <c r="BK25" s="43">
        <f>'BAR BB| Open rates'!BK25*0.82+25</f>
        <v>31020.999999999996</v>
      </c>
      <c r="BL25" s="43">
        <f>'BAR BB| Open rates'!BL25*0.82+25</f>
        <v>31840.999999999996</v>
      </c>
      <c r="BM25" s="43">
        <f>'BAR BB| Open rates'!BM25*0.82+25</f>
        <v>31020.999999999996</v>
      </c>
      <c r="BN25" s="43">
        <f>'BAR BB| Open rates'!BN25*0.82+25</f>
        <v>31840.999999999996</v>
      </c>
      <c r="BO25" s="43">
        <f>'BAR BB| Open rates'!BO25*0.82+25</f>
        <v>34875</v>
      </c>
      <c r="BP25" s="43">
        <f>'BAR BB| Open rates'!BP25*0.82+25</f>
        <v>36679</v>
      </c>
    </row>
    <row r="26" spans="1:68" s="36" customFormat="1" ht="12" customHeight="1" x14ac:dyDescent="0.2">
      <c r="A26" s="237">
        <v>3</v>
      </c>
      <c r="B26" s="43">
        <f>'BAR BB| Open rates'!B26*0.82+25</f>
        <v>35121</v>
      </c>
      <c r="C26" s="43">
        <f>'BAR BB| Open rates'!C26*0.82+25</f>
        <v>34301</v>
      </c>
      <c r="D26" s="43">
        <f>'BAR BB| Open rates'!D26*0.82+25</f>
        <v>35121</v>
      </c>
      <c r="E26" s="43">
        <f>'BAR BB| Open rates'!E26*0.82+25</f>
        <v>34301</v>
      </c>
      <c r="F26" s="43">
        <f>'BAR BB| Open rates'!F26*0.82+25</f>
        <v>37335</v>
      </c>
      <c r="G26" s="43">
        <f>'BAR BB| Open rates'!G26*0.82+25</f>
        <v>35121</v>
      </c>
      <c r="H26" s="43">
        <f>'BAR BB| Open rates'!H26*0.82+25</f>
        <v>41681</v>
      </c>
      <c r="I26" s="43">
        <f>'BAR BB| Open rates'!I26*0.82+25</f>
        <v>47339</v>
      </c>
      <c r="J26" s="43">
        <f>'BAR BB| Open rates'!J26*0.82+25</f>
        <v>63000.999999999993</v>
      </c>
      <c r="K26" s="43">
        <f>'BAR BB| Open rates'!K26*0.82+25</f>
        <v>43895</v>
      </c>
      <c r="L26" s="43">
        <f>'BAR BB| Open rates'!L26*0.82+25</f>
        <v>45699</v>
      </c>
      <c r="M26" s="43">
        <f>'BAR BB| Open rates'!M26*0.82+25</f>
        <v>43895</v>
      </c>
      <c r="N26" s="43">
        <f>'BAR BB| Open rates'!N26*0.82+25</f>
        <v>47339</v>
      </c>
      <c r="O26" s="43">
        <f>'BAR BB| Open rates'!O26*0.82+25</f>
        <v>48979</v>
      </c>
      <c r="P26" s="43">
        <f>'BAR BB| Open rates'!P26*0.82+25</f>
        <v>47339</v>
      </c>
      <c r="Q26" s="43">
        <f>'BAR BB| Open rates'!Q26*0.82+25</f>
        <v>48979</v>
      </c>
      <c r="R26" s="43">
        <f>'BAR BB| Open rates'!R26*0.82+25</f>
        <v>47339</v>
      </c>
      <c r="S26" s="43">
        <f>'BAR BB| Open rates'!S26*0.82+25</f>
        <v>48979</v>
      </c>
      <c r="T26" s="43">
        <f>'BAR BB| Open rates'!T26*0.82+25</f>
        <v>47339</v>
      </c>
      <c r="U26" s="43">
        <f>'BAR BB| Open rates'!U26*0.82+25</f>
        <v>48979</v>
      </c>
      <c r="V26" s="43">
        <f>'BAR BB| Open rates'!V26*0.82+25</f>
        <v>47339</v>
      </c>
      <c r="W26" s="43">
        <f>'BAR BB| Open rates'!W26*0.82+25</f>
        <v>48979</v>
      </c>
      <c r="X26" s="43">
        <f>'BAR BB| Open rates'!X26*0.82+25</f>
        <v>47339</v>
      </c>
      <c r="Y26" s="43">
        <f>'BAR BB| Open rates'!Y26*0.82+25</f>
        <v>48979</v>
      </c>
      <c r="Z26" s="43">
        <f>'BAR BB| Open rates'!Z26*0.82+25</f>
        <v>47339</v>
      </c>
      <c r="AA26" s="43">
        <f>'BAR BB| Open rates'!AA26*0.82+25</f>
        <v>48979</v>
      </c>
      <c r="AB26" s="43">
        <f>'BAR BB| Open rates'!AB26*0.82+25</f>
        <v>47339</v>
      </c>
      <c r="AC26" s="43">
        <f>'BAR BB| Open rates'!AC26*0.82+25</f>
        <v>48979</v>
      </c>
      <c r="AD26" s="43">
        <f>'BAR BB| Open rates'!AD26*0.82+25</f>
        <v>43895</v>
      </c>
      <c r="AE26" s="43">
        <f>'BAR BB| Open rates'!AE26*0.82+25</f>
        <v>45699</v>
      </c>
      <c r="AF26" s="43">
        <f>'BAR BB| Open rates'!AF26*0.82+25</f>
        <v>43895</v>
      </c>
      <c r="AG26" s="43">
        <f>'BAR BB| Open rates'!AG26*0.82+25</f>
        <v>40779</v>
      </c>
      <c r="AH26" s="43">
        <f>'BAR BB| Open rates'!AH26*0.82+25</f>
        <v>40779</v>
      </c>
      <c r="AI26" s="43">
        <f>'BAR BB| Open rates'!AI26*0.82+25</f>
        <v>38975</v>
      </c>
      <c r="AJ26" s="43">
        <f>'BAR BB| Open rates'!AJ26*0.82+25</f>
        <v>40779</v>
      </c>
      <c r="AK26" s="43">
        <f>'BAR BB| Open rates'!AK26*0.82+25</f>
        <v>38975</v>
      </c>
      <c r="AL26" s="43">
        <f>'BAR BB| Open rates'!AL26*0.82+25</f>
        <v>40779</v>
      </c>
      <c r="AM26" s="43">
        <f>'BAR BB| Open rates'!AM26*0.82+25</f>
        <v>38975</v>
      </c>
      <c r="AN26" s="43">
        <f>'BAR BB| Open rates'!AN26*0.82+25</f>
        <v>40779</v>
      </c>
      <c r="AO26" s="43">
        <f>'BAR BB| Open rates'!AO26*0.82+25</f>
        <v>38975</v>
      </c>
      <c r="AP26" s="43">
        <f>'BAR BB| Open rates'!AP26*0.82+25</f>
        <v>37581</v>
      </c>
      <c r="AQ26" s="43">
        <f>'BAR BB| Open rates'!AQ26*0.82+25</f>
        <v>35941</v>
      </c>
      <c r="AR26" s="43">
        <f>'BAR BB| Open rates'!AR26*0.82+25</f>
        <v>37581</v>
      </c>
      <c r="AS26" s="43">
        <f>'BAR BB| Open rates'!AS26*0.82+25</f>
        <v>35941</v>
      </c>
      <c r="AT26" s="43">
        <f>'BAR BB| Open rates'!AT26*0.82+25</f>
        <v>37581</v>
      </c>
      <c r="AU26" s="43">
        <f>'BAR BB| Open rates'!AU26*0.82+25</f>
        <v>35941</v>
      </c>
      <c r="AV26" s="43">
        <f>'BAR BB| Open rates'!AV26*0.82+25</f>
        <v>37581</v>
      </c>
      <c r="AW26" s="43">
        <f>'BAR BB| Open rates'!AW26*0.82+25</f>
        <v>35941</v>
      </c>
      <c r="AX26" s="43">
        <f>'BAR BB| Open rates'!AX26*0.82+25</f>
        <v>37581</v>
      </c>
      <c r="AY26" s="43">
        <f>'BAR BB| Open rates'!AY26*0.82+25</f>
        <v>38975</v>
      </c>
      <c r="AZ26" s="43">
        <f>'BAR BB| Open rates'!AZ26*0.82+25</f>
        <v>40779</v>
      </c>
      <c r="BA26" s="43">
        <f>'BAR BB| Open rates'!BA26*0.82+25</f>
        <v>35121</v>
      </c>
      <c r="BB26" s="43">
        <f>'BAR BB| Open rates'!BB26*0.82+25</f>
        <v>33481</v>
      </c>
      <c r="BC26" s="43">
        <f>'BAR BB| Open rates'!BC26*0.82+25</f>
        <v>34301</v>
      </c>
      <c r="BD26" s="43">
        <f>'BAR BB| Open rates'!BD26*0.82+25</f>
        <v>33481</v>
      </c>
      <c r="BE26" s="43">
        <f>'BAR BB| Open rates'!BE26*0.82+25</f>
        <v>34301</v>
      </c>
      <c r="BF26" s="43">
        <f>'BAR BB| Open rates'!BF26*0.82+25</f>
        <v>33481</v>
      </c>
      <c r="BG26" s="43">
        <f>'BAR BB| Open rates'!BG26*0.82+25</f>
        <v>34301</v>
      </c>
      <c r="BH26" s="43">
        <f>'BAR BB| Open rates'!BH26*0.82+25</f>
        <v>33481</v>
      </c>
      <c r="BI26" s="43">
        <f>'BAR BB| Open rates'!BI26*0.82+25</f>
        <v>33481</v>
      </c>
      <c r="BJ26" s="43">
        <f>'BAR BB| Open rates'!BJ26*0.82+25</f>
        <v>34301</v>
      </c>
      <c r="BK26" s="43">
        <f>'BAR BB| Open rates'!BK26*0.82+25</f>
        <v>33481</v>
      </c>
      <c r="BL26" s="43">
        <f>'BAR BB| Open rates'!BL26*0.82+25</f>
        <v>34301</v>
      </c>
      <c r="BM26" s="43">
        <f>'BAR BB| Open rates'!BM26*0.82+25</f>
        <v>33481</v>
      </c>
      <c r="BN26" s="43">
        <f>'BAR BB| Open rates'!BN26*0.82+25</f>
        <v>34301</v>
      </c>
      <c r="BO26" s="43">
        <f>'BAR BB| Open rates'!BO26*0.82+25</f>
        <v>37335</v>
      </c>
      <c r="BP26" s="43">
        <f>'BAR BB| Open rates'!BP26*0.82+25</f>
        <v>39139</v>
      </c>
    </row>
    <row r="27" spans="1:68" s="36" customFormat="1" ht="12" customHeight="1" x14ac:dyDescent="0.2">
      <c r="A27" s="237">
        <v>4</v>
      </c>
      <c r="B27" s="43">
        <f>'BAR BB| Open rates'!B27*0.82+25</f>
        <v>37581</v>
      </c>
      <c r="C27" s="43">
        <f>'BAR BB| Open rates'!C27*0.82+25</f>
        <v>36761</v>
      </c>
      <c r="D27" s="43">
        <f>'BAR BB| Open rates'!D27*0.82+25</f>
        <v>37581</v>
      </c>
      <c r="E27" s="43">
        <f>'BAR BB| Open rates'!E27*0.82+25</f>
        <v>36761</v>
      </c>
      <c r="F27" s="43">
        <f>'BAR BB| Open rates'!F27*0.82+25</f>
        <v>39795</v>
      </c>
      <c r="G27" s="43">
        <f>'BAR BB| Open rates'!G27*0.82+25</f>
        <v>37581</v>
      </c>
      <c r="H27" s="43">
        <f>'BAR BB| Open rates'!H27*0.82+25</f>
        <v>44141</v>
      </c>
      <c r="I27" s="43">
        <f>'BAR BB| Open rates'!I27*0.82+25</f>
        <v>49799</v>
      </c>
      <c r="J27" s="43">
        <f>'BAR BB| Open rates'!J27*0.82+25</f>
        <v>65460.999999999993</v>
      </c>
      <c r="K27" s="43">
        <f>'BAR BB| Open rates'!K27*0.82+25</f>
        <v>46355</v>
      </c>
      <c r="L27" s="43">
        <f>'BAR BB| Open rates'!L27*0.82+25</f>
        <v>48159</v>
      </c>
      <c r="M27" s="43">
        <f>'BAR BB| Open rates'!M27*0.82+25</f>
        <v>46355</v>
      </c>
      <c r="N27" s="43">
        <f>'BAR BB| Open rates'!N27*0.82+25</f>
        <v>49799</v>
      </c>
      <c r="O27" s="43">
        <f>'BAR BB| Open rates'!O27*0.82+25</f>
        <v>51439</v>
      </c>
      <c r="P27" s="43">
        <f>'BAR BB| Open rates'!P27*0.82+25</f>
        <v>49799</v>
      </c>
      <c r="Q27" s="43">
        <f>'BAR BB| Open rates'!Q27*0.82+25</f>
        <v>51439</v>
      </c>
      <c r="R27" s="43">
        <f>'BAR BB| Open rates'!R27*0.82+25</f>
        <v>49799</v>
      </c>
      <c r="S27" s="43">
        <f>'BAR BB| Open rates'!S27*0.82+25</f>
        <v>51439</v>
      </c>
      <c r="T27" s="43">
        <f>'BAR BB| Open rates'!T27*0.82+25</f>
        <v>49799</v>
      </c>
      <c r="U27" s="43">
        <f>'BAR BB| Open rates'!U27*0.82+25</f>
        <v>51439</v>
      </c>
      <c r="V27" s="43">
        <f>'BAR BB| Open rates'!V27*0.82+25</f>
        <v>49799</v>
      </c>
      <c r="W27" s="43">
        <f>'BAR BB| Open rates'!W27*0.82+25</f>
        <v>51439</v>
      </c>
      <c r="X27" s="43">
        <f>'BAR BB| Open rates'!X27*0.82+25</f>
        <v>49799</v>
      </c>
      <c r="Y27" s="43">
        <f>'BAR BB| Open rates'!Y27*0.82+25</f>
        <v>51439</v>
      </c>
      <c r="Z27" s="43">
        <f>'BAR BB| Open rates'!Z27*0.82+25</f>
        <v>49799</v>
      </c>
      <c r="AA27" s="43">
        <f>'BAR BB| Open rates'!AA27*0.82+25</f>
        <v>51439</v>
      </c>
      <c r="AB27" s="43">
        <f>'BAR BB| Open rates'!AB27*0.82+25</f>
        <v>49799</v>
      </c>
      <c r="AC27" s="43">
        <f>'BAR BB| Open rates'!AC27*0.82+25</f>
        <v>51439</v>
      </c>
      <c r="AD27" s="43">
        <f>'BAR BB| Open rates'!AD27*0.82+25</f>
        <v>46355</v>
      </c>
      <c r="AE27" s="43">
        <f>'BAR BB| Open rates'!AE27*0.82+25</f>
        <v>48159</v>
      </c>
      <c r="AF27" s="43">
        <f>'BAR BB| Open rates'!AF27*0.82+25</f>
        <v>46355</v>
      </c>
      <c r="AG27" s="43">
        <f>'BAR BB| Open rates'!AG27*0.82+25</f>
        <v>43239</v>
      </c>
      <c r="AH27" s="43">
        <f>'BAR BB| Open rates'!AH27*0.82+25</f>
        <v>43239</v>
      </c>
      <c r="AI27" s="43">
        <f>'BAR BB| Open rates'!AI27*0.82+25</f>
        <v>41435</v>
      </c>
      <c r="AJ27" s="43">
        <f>'BAR BB| Open rates'!AJ27*0.82+25</f>
        <v>43239</v>
      </c>
      <c r="AK27" s="43">
        <f>'BAR BB| Open rates'!AK27*0.82+25</f>
        <v>41435</v>
      </c>
      <c r="AL27" s="43">
        <f>'BAR BB| Open rates'!AL27*0.82+25</f>
        <v>43239</v>
      </c>
      <c r="AM27" s="43">
        <f>'BAR BB| Open rates'!AM27*0.82+25</f>
        <v>41435</v>
      </c>
      <c r="AN27" s="43">
        <f>'BAR BB| Open rates'!AN27*0.82+25</f>
        <v>43239</v>
      </c>
      <c r="AO27" s="43">
        <f>'BAR BB| Open rates'!AO27*0.82+25</f>
        <v>41435</v>
      </c>
      <c r="AP27" s="43">
        <f>'BAR BB| Open rates'!AP27*0.82+25</f>
        <v>40041</v>
      </c>
      <c r="AQ27" s="43">
        <f>'BAR BB| Open rates'!AQ27*0.82+25</f>
        <v>38401</v>
      </c>
      <c r="AR27" s="43">
        <f>'BAR BB| Open rates'!AR27*0.82+25</f>
        <v>40041</v>
      </c>
      <c r="AS27" s="43">
        <f>'BAR BB| Open rates'!AS27*0.82+25</f>
        <v>38401</v>
      </c>
      <c r="AT27" s="43">
        <f>'BAR BB| Open rates'!AT27*0.82+25</f>
        <v>40041</v>
      </c>
      <c r="AU27" s="43">
        <f>'BAR BB| Open rates'!AU27*0.82+25</f>
        <v>38401</v>
      </c>
      <c r="AV27" s="43">
        <f>'BAR BB| Open rates'!AV27*0.82+25</f>
        <v>40041</v>
      </c>
      <c r="AW27" s="43">
        <f>'BAR BB| Open rates'!AW27*0.82+25</f>
        <v>38401</v>
      </c>
      <c r="AX27" s="43">
        <f>'BAR BB| Open rates'!AX27*0.82+25</f>
        <v>40041</v>
      </c>
      <c r="AY27" s="43">
        <f>'BAR BB| Open rates'!AY27*0.82+25</f>
        <v>41435</v>
      </c>
      <c r="AZ27" s="43">
        <f>'BAR BB| Open rates'!AZ27*0.82+25</f>
        <v>43239</v>
      </c>
      <c r="BA27" s="43">
        <f>'BAR BB| Open rates'!BA27*0.82+25</f>
        <v>37581</v>
      </c>
      <c r="BB27" s="43">
        <f>'BAR BB| Open rates'!BB27*0.82+25</f>
        <v>35941</v>
      </c>
      <c r="BC27" s="43">
        <f>'BAR BB| Open rates'!BC27*0.82+25</f>
        <v>36761</v>
      </c>
      <c r="BD27" s="43">
        <f>'BAR BB| Open rates'!BD27*0.82+25</f>
        <v>35941</v>
      </c>
      <c r="BE27" s="43">
        <f>'BAR BB| Open rates'!BE27*0.82+25</f>
        <v>36761</v>
      </c>
      <c r="BF27" s="43">
        <f>'BAR BB| Open rates'!BF27*0.82+25</f>
        <v>35941</v>
      </c>
      <c r="BG27" s="43">
        <f>'BAR BB| Open rates'!BG27*0.82+25</f>
        <v>36761</v>
      </c>
      <c r="BH27" s="43">
        <f>'BAR BB| Open rates'!BH27*0.82+25</f>
        <v>35941</v>
      </c>
      <c r="BI27" s="43">
        <f>'BAR BB| Open rates'!BI27*0.82+25</f>
        <v>35941</v>
      </c>
      <c r="BJ27" s="43">
        <f>'BAR BB| Open rates'!BJ27*0.82+25</f>
        <v>36761</v>
      </c>
      <c r="BK27" s="43">
        <f>'BAR BB| Open rates'!BK27*0.82+25</f>
        <v>35941</v>
      </c>
      <c r="BL27" s="43">
        <f>'BAR BB| Open rates'!BL27*0.82+25</f>
        <v>36761</v>
      </c>
      <c r="BM27" s="43">
        <f>'BAR BB| Open rates'!BM27*0.82+25</f>
        <v>35941</v>
      </c>
      <c r="BN27" s="43">
        <f>'BAR BB| Open rates'!BN27*0.82+25</f>
        <v>36761</v>
      </c>
      <c r="BO27" s="43">
        <f>'BAR BB| Open rates'!BO27*0.82+25</f>
        <v>39795</v>
      </c>
      <c r="BP27" s="43">
        <f>'BAR BB| Open rates'!BP27*0.82+25</f>
        <v>41599</v>
      </c>
    </row>
    <row r="28" spans="1:68"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row>
    <row r="29" spans="1:68" s="36" customFormat="1" ht="12" customHeight="1" x14ac:dyDescent="0.2">
      <c r="A29" s="237">
        <v>1</v>
      </c>
      <c r="B29" s="43">
        <f>'BAR BB| Open rates'!B29*0.82+25</f>
        <v>32660.999999999996</v>
      </c>
      <c r="C29" s="43">
        <f>'BAR BB| Open rates'!C29*0.82+25</f>
        <v>31840.999999999996</v>
      </c>
      <c r="D29" s="43">
        <f>'BAR BB| Open rates'!D29*0.82+25</f>
        <v>32660.999999999996</v>
      </c>
      <c r="E29" s="43">
        <f>'BAR BB| Open rates'!E29*0.82+25</f>
        <v>31840.999999999996</v>
      </c>
      <c r="F29" s="43">
        <f>'BAR BB| Open rates'!F29*0.82+25</f>
        <v>34875</v>
      </c>
      <c r="G29" s="43">
        <f>'BAR BB| Open rates'!G29*0.82+25</f>
        <v>32660.999999999996</v>
      </c>
      <c r="H29" s="43">
        <f>'BAR BB| Open rates'!H29*0.82+25</f>
        <v>38401</v>
      </c>
      <c r="I29" s="43">
        <f>'BAR BB| Open rates'!I29*0.82+25</f>
        <v>44059</v>
      </c>
      <c r="J29" s="43">
        <f>'BAR BB| Open rates'!J29*0.82+25</f>
        <v>59721</v>
      </c>
      <c r="K29" s="43">
        <f>'BAR BB| Open rates'!K29*0.82+25</f>
        <v>40615</v>
      </c>
      <c r="L29" s="43">
        <f>'BAR BB| Open rates'!L29*0.82+25</f>
        <v>42419</v>
      </c>
      <c r="M29" s="43">
        <f>'BAR BB| Open rates'!M29*0.82+25</f>
        <v>40615</v>
      </c>
      <c r="N29" s="43">
        <f>'BAR BB| Open rates'!N29*0.82+25</f>
        <v>44059</v>
      </c>
      <c r="O29" s="43">
        <f>'BAR BB| Open rates'!O29*0.82+25</f>
        <v>45699</v>
      </c>
      <c r="P29" s="43">
        <f>'BAR BB| Open rates'!P29*0.82+25</f>
        <v>44059</v>
      </c>
      <c r="Q29" s="43">
        <f>'BAR BB| Open rates'!Q29*0.82+25</f>
        <v>45699</v>
      </c>
      <c r="R29" s="43">
        <f>'BAR BB| Open rates'!R29*0.82+25</f>
        <v>44059</v>
      </c>
      <c r="S29" s="43">
        <f>'BAR BB| Open rates'!S29*0.82+25</f>
        <v>45699</v>
      </c>
      <c r="T29" s="43">
        <f>'BAR BB| Open rates'!T29*0.82+25</f>
        <v>44059</v>
      </c>
      <c r="U29" s="43">
        <f>'BAR BB| Open rates'!U29*0.82+25</f>
        <v>45699</v>
      </c>
      <c r="V29" s="43">
        <f>'BAR BB| Open rates'!V29*0.82+25</f>
        <v>44059</v>
      </c>
      <c r="W29" s="43">
        <f>'BAR BB| Open rates'!W29*0.82+25</f>
        <v>45699</v>
      </c>
      <c r="X29" s="43">
        <f>'BAR BB| Open rates'!X29*0.82+25</f>
        <v>44059</v>
      </c>
      <c r="Y29" s="43">
        <f>'BAR BB| Open rates'!Y29*0.82+25</f>
        <v>45699</v>
      </c>
      <c r="Z29" s="43">
        <f>'BAR BB| Open rates'!Z29*0.82+25</f>
        <v>44059</v>
      </c>
      <c r="AA29" s="43">
        <f>'BAR BB| Open rates'!AA29*0.82+25</f>
        <v>45699</v>
      </c>
      <c r="AB29" s="43">
        <f>'BAR BB| Open rates'!AB29*0.82+25</f>
        <v>44059</v>
      </c>
      <c r="AC29" s="43">
        <f>'BAR BB| Open rates'!AC29*0.82+25</f>
        <v>45699</v>
      </c>
      <c r="AD29" s="43">
        <f>'BAR BB| Open rates'!AD29*0.82+25</f>
        <v>40615</v>
      </c>
      <c r="AE29" s="43">
        <f>'BAR BB| Open rates'!AE29*0.82+25</f>
        <v>42419</v>
      </c>
      <c r="AF29" s="43">
        <f>'BAR BB| Open rates'!AF29*0.82+25</f>
        <v>40615</v>
      </c>
      <c r="AG29" s="43">
        <f>'BAR BB| Open rates'!AG29*0.82+25</f>
        <v>39139</v>
      </c>
      <c r="AH29" s="43">
        <f>'BAR BB| Open rates'!AH29*0.82+25</f>
        <v>39139</v>
      </c>
      <c r="AI29" s="43">
        <f>'BAR BB| Open rates'!AI29*0.82+25</f>
        <v>37335</v>
      </c>
      <c r="AJ29" s="43">
        <f>'BAR BB| Open rates'!AJ29*0.82+25</f>
        <v>39139</v>
      </c>
      <c r="AK29" s="43">
        <f>'BAR BB| Open rates'!AK29*0.82+25</f>
        <v>37335</v>
      </c>
      <c r="AL29" s="43">
        <f>'BAR BB| Open rates'!AL29*0.82+25</f>
        <v>39139</v>
      </c>
      <c r="AM29" s="43">
        <f>'BAR BB| Open rates'!AM29*0.82+25</f>
        <v>37335</v>
      </c>
      <c r="AN29" s="43">
        <f>'BAR BB| Open rates'!AN29*0.82+25</f>
        <v>39139</v>
      </c>
      <c r="AO29" s="43">
        <f>'BAR BB| Open rates'!AO29*0.82+25</f>
        <v>37335</v>
      </c>
      <c r="AP29" s="43">
        <f>'BAR BB| Open rates'!AP29*0.82+25</f>
        <v>34301</v>
      </c>
      <c r="AQ29" s="43">
        <f>'BAR BB| Open rates'!AQ29*0.82+25</f>
        <v>32660.999999999996</v>
      </c>
      <c r="AR29" s="43">
        <f>'BAR BB| Open rates'!AR29*0.82+25</f>
        <v>34301</v>
      </c>
      <c r="AS29" s="43">
        <f>'BAR BB| Open rates'!AS29*0.82+25</f>
        <v>32660.999999999996</v>
      </c>
      <c r="AT29" s="43">
        <f>'BAR BB| Open rates'!AT29*0.82+25</f>
        <v>34301</v>
      </c>
      <c r="AU29" s="43">
        <f>'BAR BB| Open rates'!AU29*0.82+25</f>
        <v>32660.999999999996</v>
      </c>
      <c r="AV29" s="43">
        <f>'BAR BB| Open rates'!AV29*0.82+25</f>
        <v>34301</v>
      </c>
      <c r="AW29" s="43">
        <f>'BAR BB| Open rates'!AW29*0.82+25</f>
        <v>32660.999999999996</v>
      </c>
      <c r="AX29" s="43">
        <f>'BAR BB| Open rates'!AX29*0.82+25</f>
        <v>34301</v>
      </c>
      <c r="AY29" s="43">
        <f>'BAR BB| Open rates'!AY29*0.82+25</f>
        <v>35695</v>
      </c>
      <c r="AZ29" s="43">
        <f>'BAR BB| Open rates'!AZ29*0.82+25</f>
        <v>37499</v>
      </c>
      <c r="BA29" s="43">
        <f>'BAR BB| Open rates'!BA29*0.82+25</f>
        <v>31840.999999999996</v>
      </c>
      <c r="BB29" s="43">
        <f>'BAR BB| Open rates'!BB29*0.82+25</f>
        <v>31020.999999999996</v>
      </c>
      <c r="BC29" s="43">
        <f>'BAR BB| Open rates'!BC29*0.82+25</f>
        <v>31840.999999999996</v>
      </c>
      <c r="BD29" s="43">
        <f>'BAR BB| Open rates'!BD29*0.82+25</f>
        <v>31020.999999999996</v>
      </c>
      <c r="BE29" s="43">
        <f>'BAR BB| Open rates'!BE29*0.82+25</f>
        <v>31840.999999999996</v>
      </c>
      <c r="BF29" s="43">
        <f>'BAR BB| Open rates'!BF29*0.82+25</f>
        <v>31020.999999999996</v>
      </c>
      <c r="BG29" s="43">
        <f>'BAR BB| Open rates'!BG29*0.82+25</f>
        <v>31840.999999999996</v>
      </c>
      <c r="BH29" s="43">
        <f>'BAR BB| Open rates'!BH29*0.82+25</f>
        <v>31020.999999999996</v>
      </c>
      <c r="BI29" s="43">
        <f>'BAR BB| Open rates'!BI29*0.82+25</f>
        <v>31020.999999999996</v>
      </c>
      <c r="BJ29" s="43">
        <f>'BAR BB| Open rates'!BJ29*0.82+25</f>
        <v>31840.999999999996</v>
      </c>
      <c r="BK29" s="43">
        <f>'BAR BB| Open rates'!BK29*0.82+25</f>
        <v>31020.999999999996</v>
      </c>
      <c r="BL29" s="43">
        <f>'BAR BB| Open rates'!BL29*0.82+25</f>
        <v>31840.999999999996</v>
      </c>
      <c r="BM29" s="43">
        <f>'BAR BB| Open rates'!BM29*0.82+25</f>
        <v>31020.999999999996</v>
      </c>
      <c r="BN29" s="43">
        <f>'BAR BB| Open rates'!BN29*0.82+25</f>
        <v>31840.999999999996</v>
      </c>
      <c r="BO29" s="43">
        <f>'BAR BB| Open rates'!BO29*0.82+25</f>
        <v>34875</v>
      </c>
      <c r="BP29" s="43">
        <f>'BAR BB| Open rates'!BP29*0.82+25</f>
        <v>36679</v>
      </c>
    </row>
    <row r="30" spans="1:68" s="36" customFormat="1" ht="12" customHeight="1" x14ac:dyDescent="0.2">
      <c r="A30" s="237">
        <v>2</v>
      </c>
      <c r="B30" s="43">
        <f>'BAR BB| Open rates'!B30*0.82+25</f>
        <v>35121</v>
      </c>
      <c r="C30" s="43">
        <f>'BAR BB| Open rates'!C30*0.82+25</f>
        <v>34301</v>
      </c>
      <c r="D30" s="43">
        <f>'BAR BB| Open rates'!D30*0.82+25</f>
        <v>35121</v>
      </c>
      <c r="E30" s="43">
        <f>'BAR BB| Open rates'!E30*0.82+25</f>
        <v>34301</v>
      </c>
      <c r="F30" s="43">
        <f>'BAR BB| Open rates'!F30*0.82+25</f>
        <v>37335</v>
      </c>
      <c r="G30" s="43">
        <f>'BAR BB| Open rates'!G30*0.82+25</f>
        <v>35121</v>
      </c>
      <c r="H30" s="43">
        <f>'BAR BB| Open rates'!H30*0.82+25</f>
        <v>40861</v>
      </c>
      <c r="I30" s="43">
        <f>'BAR BB| Open rates'!I30*0.82+25</f>
        <v>46519</v>
      </c>
      <c r="J30" s="43">
        <f>'BAR BB| Open rates'!J30*0.82+25</f>
        <v>62180.999999999993</v>
      </c>
      <c r="K30" s="43">
        <f>'BAR BB| Open rates'!K30*0.82+25</f>
        <v>43075</v>
      </c>
      <c r="L30" s="43">
        <f>'BAR BB| Open rates'!L30*0.82+25</f>
        <v>44879</v>
      </c>
      <c r="M30" s="43">
        <f>'BAR BB| Open rates'!M30*0.82+25</f>
        <v>43075</v>
      </c>
      <c r="N30" s="43">
        <f>'BAR BB| Open rates'!N30*0.82+25</f>
        <v>46519</v>
      </c>
      <c r="O30" s="43">
        <f>'BAR BB| Open rates'!O30*0.82+25</f>
        <v>48159</v>
      </c>
      <c r="P30" s="43">
        <f>'BAR BB| Open rates'!P30*0.82+25</f>
        <v>46519</v>
      </c>
      <c r="Q30" s="43">
        <f>'BAR BB| Open rates'!Q30*0.82+25</f>
        <v>48159</v>
      </c>
      <c r="R30" s="43">
        <f>'BAR BB| Open rates'!R30*0.82+25</f>
        <v>46519</v>
      </c>
      <c r="S30" s="43">
        <f>'BAR BB| Open rates'!S30*0.82+25</f>
        <v>48159</v>
      </c>
      <c r="T30" s="43">
        <f>'BAR BB| Open rates'!T30*0.82+25</f>
        <v>46519</v>
      </c>
      <c r="U30" s="43">
        <f>'BAR BB| Open rates'!U30*0.82+25</f>
        <v>48159</v>
      </c>
      <c r="V30" s="43">
        <f>'BAR BB| Open rates'!V30*0.82+25</f>
        <v>46519</v>
      </c>
      <c r="W30" s="43">
        <f>'BAR BB| Open rates'!W30*0.82+25</f>
        <v>48159</v>
      </c>
      <c r="X30" s="43">
        <f>'BAR BB| Open rates'!X30*0.82+25</f>
        <v>46519</v>
      </c>
      <c r="Y30" s="43">
        <f>'BAR BB| Open rates'!Y30*0.82+25</f>
        <v>48159</v>
      </c>
      <c r="Z30" s="43">
        <f>'BAR BB| Open rates'!Z30*0.82+25</f>
        <v>46519</v>
      </c>
      <c r="AA30" s="43">
        <f>'BAR BB| Open rates'!AA30*0.82+25</f>
        <v>48159</v>
      </c>
      <c r="AB30" s="43">
        <f>'BAR BB| Open rates'!AB30*0.82+25</f>
        <v>46519</v>
      </c>
      <c r="AC30" s="43">
        <f>'BAR BB| Open rates'!AC30*0.82+25</f>
        <v>48159</v>
      </c>
      <c r="AD30" s="43">
        <f>'BAR BB| Open rates'!AD30*0.82+25</f>
        <v>43075</v>
      </c>
      <c r="AE30" s="43">
        <f>'BAR BB| Open rates'!AE30*0.82+25</f>
        <v>44879</v>
      </c>
      <c r="AF30" s="43">
        <f>'BAR BB| Open rates'!AF30*0.82+25</f>
        <v>43075</v>
      </c>
      <c r="AG30" s="43">
        <f>'BAR BB| Open rates'!AG30*0.82+25</f>
        <v>41599</v>
      </c>
      <c r="AH30" s="43">
        <f>'BAR BB| Open rates'!AH30*0.82+25</f>
        <v>41599</v>
      </c>
      <c r="AI30" s="43">
        <f>'BAR BB| Open rates'!AI30*0.82+25</f>
        <v>39795</v>
      </c>
      <c r="AJ30" s="43">
        <f>'BAR BB| Open rates'!AJ30*0.82+25</f>
        <v>41599</v>
      </c>
      <c r="AK30" s="43">
        <f>'BAR BB| Open rates'!AK30*0.82+25</f>
        <v>39795</v>
      </c>
      <c r="AL30" s="43">
        <f>'BAR BB| Open rates'!AL30*0.82+25</f>
        <v>41599</v>
      </c>
      <c r="AM30" s="43">
        <f>'BAR BB| Open rates'!AM30*0.82+25</f>
        <v>39795</v>
      </c>
      <c r="AN30" s="43">
        <f>'BAR BB| Open rates'!AN30*0.82+25</f>
        <v>41599</v>
      </c>
      <c r="AO30" s="43">
        <f>'BAR BB| Open rates'!AO30*0.82+25</f>
        <v>39795</v>
      </c>
      <c r="AP30" s="43">
        <f>'BAR BB| Open rates'!AP30*0.82+25</f>
        <v>36761</v>
      </c>
      <c r="AQ30" s="43">
        <f>'BAR BB| Open rates'!AQ30*0.82+25</f>
        <v>35121</v>
      </c>
      <c r="AR30" s="43">
        <f>'BAR BB| Open rates'!AR30*0.82+25</f>
        <v>36761</v>
      </c>
      <c r="AS30" s="43">
        <f>'BAR BB| Open rates'!AS30*0.82+25</f>
        <v>35121</v>
      </c>
      <c r="AT30" s="43">
        <f>'BAR BB| Open rates'!AT30*0.82+25</f>
        <v>36761</v>
      </c>
      <c r="AU30" s="43">
        <f>'BAR BB| Open rates'!AU30*0.82+25</f>
        <v>35121</v>
      </c>
      <c r="AV30" s="43">
        <f>'BAR BB| Open rates'!AV30*0.82+25</f>
        <v>36761</v>
      </c>
      <c r="AW30" s="43">
        <f>'BAR BB| Open rates'!AW30*0.82+25</f>
        <v>35121</v>
      </c>
      <c r="AX30" s="43">
        <f>'BAR BB| Open rates'!AX30*0.82+25</f>
        <v>36761</v>
      </c>
      <c r="AY30" s="43">
        <f>'BAR BB| Open rates'!AY30*0.82+25</f>
        <v>38155</v>
      </c>
      <c r="AZ30" s="43">
        <f>'BAR BB| Open rates'!AZ30*0.82+25</f>
        <v>39959</v>
      </c>
      <c r="BA30" s="43">
        <f>'BAR BB| Open rates'!BA30*0.82+25</f>
        <v>34301</v>
      </c>
      <c r="BB30" s="43">
        <f>'BAR BB| Open rates'!BB30*0.82+25</f>
        <v>33481</v>
      </c>
      <c r="BC30" s="43">
        <f>'BAR BB| Open rates'!BC30*0.82+25</f>
        <v>34301</v>
      </c>
      <c r="BD30" s="43">
        <f>'BAR BB| Open rates'!BD30*0.82+25</f>
        <v>33481</v>
      </c>
      <c r="BE30" s="43">
        <f>'BAR BB| Open rates'!BE30*0.82+25</f>
        <v>34301</v>
      </c>
      <c r="BF30" s="43">
        <f>'BAR BB| Open rates'!BF30*0.82+25</f>
        <v>33481</v>
      </c>
      <c r="BG30" s="43">
        <f>'BAR BB| Open rates'!BG30*0.82+25</f>
        <v>34301</v>
      </c>
      <c r="BH30" s="43">
        <f>'BAR BB| Open rates'!BH30*0.82+25</f>
        <v>33481</v>
      </c>
      <c r="BI30" s="43">
        <f>'BAR BB| Open rates'!BI30*0.82+25</f>
        <v>33481</v>
      </c>
      <c r="BJ30" s="43">
        <f>'BAR BB| Open rates'!BJ30*0.82+25</f>
        <v>34301</v>
      </c>
      <c r="BK30" s="43">
        <f>'BAR BB| Open rates'!BK30*0.82+25</f>
        <v>33481</v>
      </c>
      <c r="BL30" s="43">
        <f>'BAR BB| Open rates'!BL30*0.82+25</f>
        <v>34301</v>
      </c>
      <c r="BM30" s="43">
        <f>'BAR BB| Open rates'!BM30*0.82+25</f>
        <v>33481</v>
      </c>
      <c r="BN30" s="43">
        <f>'BAR BB| Open rates'!BN30*0.82+25</f>
        <v>34301</v>
      </c>
      <c r="BO30" s="43">
        <f>'BAR BB| Open rates'!BO30*0.82+25</f>
        <v>37335</v>
      </c>
      <c r="BP30" s="43">
        <f>'BAR BB| Open rates'!BP30*0.82+25</f>
        <v>39139</v>
      </c>
    </row>
    <row r="31" spans="1:68" s="36" customFormat="1" ht="12" customHeight="1" x14ac:dyDescent="0.2">
      <c r="A31" s="237">
        <v>3</v>
      </c>
      <c r="B31" s="43">
        <f>'BAR BB| Open rates'!B31*0.82+25</f>
        <v>37581</v>
      </c>
      <c r="C31" s="43">
        <f>'BAR BB| Open rates'!C31*0.82+25</f>
        <v>36761</v>
      </c>
      <c r="D31" s="43">
        <f>'BAR BB| Open rates'!D31*0.82+25</f>
        <v>37581</v>
      </c>
      <c r="E31" s="43">
        <f>'BAR BB| Open rates'!E31*0.82+25</f>
        <v>36761</v>
      </c>
      <c r="F31" s="43">
        <f>'BAR BB| Open rates'!F31*0.82+25</f>
        <v>39795</v>
      </c>
      <c r="G31" s="43">
        <f>'BAR BB| Open rates'!G31*0.82+25</f>
        <v>37581</v>
      </c>
      <c r="H31" s="43">
        <f>'BAR BB| Open rates'!H31*0.82+25</f>
        <v>43321</v>
      </c>
      <c r="I31" s="43">
        <f>'BAR BB| Open rates'!I31*0.82+25</f>
        <v>48979</v>
      </c>
      <c r="J31" s="43">
        <f>'BAR BB| Open rates'!J31*0.82+25</f>
        <v>64640.999999999993</v>
      </c>
      <c r="K31" s="43">
        <f>'BAR BB| Open rates'!K31*0.82+25</f>
        <v>45535</v>
      </c>
      <c r="L31" s="43">
        <f>'BAR BB| Open rates'!L31*0.82+25</f>
        <v>47339</v>
      </c>
      <c r="M31" s="43">
        <f>'BAR BB| Open rates'!M31*0.82+25</f>
        <v>45535</v>
      </c>
      <c r="N31" s="43">
        <f>'BAR BB| Open rates'!N31*0.82+25</f>
        <v>48979</v>
      </c>
      <c r="O31" s="43">
        <f>'BAR BB| Open rates'!O31*0.82+25</f>
        <v>50619</v>
      </c>
      <c r="P31" s="43">
        <f>'BAR BB| Open rates'!P31*0.82+25</f>
        <v>48979</v>
      </c>
      <c r="Q31" s="43">
        <f>'BAR BB| Open rates'!Q31*0.82+25</f>
        <v>50619</v>
      </c>
      <c r="R31" s="43">
        <f>'BAR BB| Open rates'!R31*0.82+25</f>
        <v>48979</v>
      </c>
      <c r="S31" s="43">
        <f>'BAR BB| Open rates'!S31*0.82+25</f>
        <v>50619</v>
      </c>
      <c r="T31" s="43">
        <f>'BAR BB| Open rates'!T31*0.82+25</f>
        <v>48979</v>
      </c>
      <c r="U31" s="43">
        <f>'BAR BB| Open rates'!U31*0.82+25</f>
        <v>50619</v>
      </c>
      <c r="V31" s="43">
        <f>'BAR BB| Open rates'!V31*0.82+25</f>
        <v>48979</v>
      </c>
      <c r="W31" s="43">
        <f>'BAR BB| Open rates'!W31*0.82+25</f>
        <v>50619</v>
      </c>
      <c r="X31" s="43">
        <f>'BAR BB| Open rates'!X31*0.82+25</f>
        <v>48979</v>
      </c>
      <c r="Y31" s="43">
        <f>'BAR BB| Open rates'!Y31*0.82+25</f>
        <v>50619</v>
      </c>
      <c r="Z31" s="43">
        <f>'BAR BB| Open rates'!Z31*0.82+25</f>
        <v>48979</v>
      </c>
      <c r="AA31" s="43">
        <f>'BAR BB| Open rates'!AA31*0.82+25</f>
        <v>50619</v>
      </c>
      <c r="AB31" s="43">
        <f>'BAR BB| Open rates'!AB31*0.82+25</f>
        <v>48979</v>
      </c>
      <c r="AC31" s="43">
        <f>'BAR BB| Open rates'!AC31*0.82+25</f>
        <v>50619</v>
      </c>
      <c r="AD31" s="43">
        <f>'BAR BB| Open rates'!AD31*0.82+25</f>
        <v>45535</v>
      </c>
      <c r="AE31" s="43">
        <f>'BAR BB| Open rates'!AE31*0.82+25</f>
        <v>47339</v>
      </c>
      <c r="AF31" s="43">
        <f>'BAR BB| Open rates'!AF31*0.82+25</f>
        <v>45535</v>
      </c>
      <c r="AG31" s="43">
        <f>'BAR BB| Open rates'!AG31*0.82+25</f>
        <v>44059</v>
      </c>
      <c r="AH31" s="43">
        <f>'BAR BB| Open rates'!AH31*0.82+25</f>
        <v>44059</v>
      </c>
      <c r="AI31" s="43">
        <f>'BAR BB| Open rates'!AI31*0.82+25</f>
        <v>42255</v>
      </c>
      <c r="AJ31" s="43">
        <f>'BAR BB| Open rates'!AJ31*0.82+25</f>
        <v>44059</v>
      </c>
      <c r="AK31" s="43">
        <f>'BAR BB| Open rates'!AK31*0.82+25</f>
        <v>42255</v>
      </c>
      <c r="AL31" s="43">
        <f>'BAR BB| Open rates'!AL31*0.82+25</f>
        <v>44059</v>
      </c>
      <c r="AM31" s="43">
        <f>'BAR BB| Open rates'!AM31*0.82+25</f>
        <v>42255</v>
      </c>
      <c r="AN31" s="43">
        <f>'BAR BB| Open rates'!AN31*0.82+25</f>
        <v>44059</v>
      </c>
      <c r="AO31" s="43">
        <f>'BAR BB| Open rates'!AO31*0.82+25</f>
        <v>42255</v>
      </c>
      <c r="AP31" s="43">
        <f>'BAR BB| Open rates'!AP31*0.82+25</f>
        <v>39221</v>
      </c>
      <c r="AQ31" s="43">
        <f>'BAR BB| Open rates'!AQ31*0.82+25</f>
        <v>37581</v>
      </c>
      <c r="AR31" s="43">
        <f>'BAR BB| Open rates'!AR31*0.82+25</f>
        <v>39221</v>
      </c>
      <c r="AS31" s="43">
        <f>'BAR BB| Open rates'!AS31*0.82+25</f>
        <v>37581</v>
      </c>
      <c r="AT31" s="43">
        <f>'BAR BB| Open rates'!AT31*0.82+25</f>
        <v>39221</v>
      </c>
      <c r="AU31" s="43">
        <f>'BAR BB| Open rates'!AU31*0.82+25</f>
        <v>37581</v>
      </c>
      <c r="AV31" s="43">
        <f>'BAR BB| Open rates'!AV31*0.82+25</f>
        <v>39221</v>
      </c>
      <c r="AW31" s="43">
        <f>'BAR BB| Open rates'!AW31*0.82+25</f>
        <v>37581</v>
      </c>
      <c r="AX31" s="43">
        <f>'BAR BB| Open rates'!AX31*0.82+25</f>
        <v>39221</v>
      </c>
      <c r="AY31" s="43">
        <f>'BAR BB| Open rates'!AY31*0.82+25</f>
        <v>40615</v>
      </c>
      <c r="AZ31" s="43">
        <f>'BAR BB| Open rates'!AZ31*0.82+25</f>
        <v>42419</v>
      </c>
      <c r="BA31" s="43">
        <f>'BAR BB| Open rates'!BA31*0.82+25</f>
        <v>36761</v>
      </c>
      <c r="BB31" s="43">
        <f>'BAR BB| Open rates'!BB31*0.82+25</f>
        <v>35941</v>
      </c>
      <c r="BC31" s="43">
        <f>'BAR BB| Open rates'!BC31*0.82+25</f>
        <v>36761</v>
      </c>
      <c r="BD31" s="43">
        <f>'BAR BB| Open rates'!BD31*0.82+25</f>
        <v>35941</v>
      </c>
      <c r="BE31" s="43">
        <f>'BAR BB| Open rates'!BE31*0.82+25</f>
        <v>36761</v>
      </c>
      <c r="BF31" s="43">
        <f>'BAR BB| Open rates'!BF31*0.82+25</f>
        <v>35941</v>
      </c>
      <c r="BG31" s="43">
        <f>'BAR BB| Open rates'!BG31*0.82+25</f>
        <v>36761</v>
      </c>
      <c r="BH31" s="43">
        <f>'BAR BB| Open rates'!BH31*0.82+25</f>
        <v>35941</v>
      </c>
      <c r="BI31" s="43">
        <f>'BAR BB| Open rates'!BI31*0.82+25</f>
        <v>35941</v>
      </c>
      <c r="BJ31" s="43">
        <f>'BAR BB| Open rates'!BJ31*0.82+25</f>
        <v>36761</v>
      </c>
      <c r="BK31" s="43">
        <f>'BAR BB| Open rates'!BK31*0.82+25</f>
        <v>35941</v>
      </c>
      <c r="BL31" s="43">
        <f>'BAR BB| Open rates'!BL31*0.82+25</f>
        <v>36761</v>
      </c>
      <c r="BM31" s="43">
        <f>'BAR BB| Open rates'!BM31*0.82+25</f>
        <v>35941</v>
      </c>
      <c r="BN31" s="43">
        <f>'BAR BB| Open rates'!BN31*0.82+25</f>
        <v>36761</v>
      </c>
      <c r="BO31" s="43">
        <f>'BAR BB| Open rates'!BO31*0.82+25</f>
        <v>39795</v>
      </c>
      <c r="BP31" s="43">
        <f>'BAR BB| Open rates'!BP31*0.82+25</f>
        <v>41599</v>
      </c>
    </row>
    <row r="32" spans="1:68" s="36" customFormat="1" ht="12.75" customHeight="1" x14ac:dyDescent="0.2">
      <c r="A32" s="237">
        <v>4</v>
      </c>
      <c r="B32" s="43">
        <f>'BAR BB| Open rates'!B32*0.82+25</f>
        <v>40041</v>
      </c>
      <c r="C32" s="43">
        <f>'BAR BB| Open rates'!C32*0.82+25</f>
        <v>39221</v>
      </c>
      <c r="D32" s="43">
        <f>'BAR BB| Open rates'!D32*0.82+25</f>
        <v>40041</v>
      </c>
      <c r="E32" s="43">
        <f>'BAR BB| Open rates'!E32*0.82+25</f>
        <v>39221</v>
      </c>
      <c r="F32" s="43">
        <f>'BAR BB| Open rates'!F32*0.82+25</f>
        <v>42255</v>
      </c>
      <c r="G32" s="43">
        <f>'BAR BB| Open rates'!G32*0.82+25</f>
        <v>40041</v>
      </c>
      <c r="H32" s="43">
        <f>'BAR BB| Open rates'!H32*0.82+25</f>
        <v>45781</v>
      </c>
      <c r="I32" s="43">
        <f>'BAR BB| Open rates'!I32*0.82+25</f>
        <v>51439</v>
      </c>
      <c r="J32" s="43">
        <f>'BAR BB| Open rates'!J32*0.82+25</f>
        <v>67101</v>
      </c>
      <c r="K32" s="43">
        <f>'BAR BB| Open rates'!K32*0.82+25</f>
        <v>47995</v>
      </c>
      <c r="L32" s="43">
        <f>'BAR BB| Open rates'!L32*0.82+25</f>
        <v>49799</v>
      </c>
      <c r="M32" s="43">
        <f>'BAR BB| Open rates'!M32*0.82+25</f>
        <v>47995</v>
      </c>
      <c r="N32" s="43">
        <f>'BAR BB| Open rates'!N32*0.82+25</f>
        <v>51439</v>
      </c>
      <c r="O32" s="43">
        <f>'BAR BB| Open rates'!O32*0.82+25</f>
        <v>53079</v>
      </c>
      <c r="P32" s="43">
        <f>'BAR BB| Open rates'!P32*0.82+25</f>
        <v>51439</v>
      </c>
      <c r="Q32" s="43">
        <f>'BAR BB| Open rates'!Q32*0.82+25</f>
        <v>53079</v>
      </c>
      <c r="R32" s="43">
        <f>'BAR BB| Open rates'!R32*0.82+25</f>
        <v>51439</v>
      </c>
      <c r="S32" s="43">
        <f>'BAR BB| Open rates'!S32*0.82+25</f>
        <v>53079</v>
      </c>
      <c r="T32" s="43">
        <f>'BAR BB| Open rates'!T32*0.82+25</f>
        <v>51439</v>
      </c>
      <c r="U32" s="43">
        <f>'BAR BB| Open rates'!U32*0.82+25</f>
        <v>53079</v>
      </c>
      <c r="V32" s="43">
        <f>'BAR BB| Open rates'!V32*0.82+25</f>
        <v>51439</v>
      </c>
      <c r="W32" s="43">
        <f>'BAR BB| Open rates'!W32*0.82+25</f>
        <v>53079</v>
      </c>
      <c r="X32" s="43">
        <f>'BAR BB| Open rates'!X32*0.82+25</f>
        <v>51439</v>
      </c>
      <c r="Y32" s="43">
        <f>'BAR BB| Open rates'!Y32*0.82+25</f>
        <v>53079</v>
      </c>
      <c r="Z32" s="43">
        <f>'BAR BB| Open rates'!Z32*0.82+25</f>
        <v>51439</v>
      </c>
      <c r="AA32" s="43">
        <f>'BAR BB| Open rates'!AA32*0.82+25</f>
        <v>53079</v>
      </c>
      <c r="AB32" s="43">
        <f>'BAR BB| Open rates'!AB32*0.82+25</f>
        <v>51439</v>
      </c>
      <c r="AC32" s="43">
        <f>'BAR BB| Open rates'!AC32*0.82+25</f>
        <v>53079</v>
      </c>
      <c r="AD32" s="43">
        <f>'BAR BB| Open rates'!AD32*0.82+25</f>
        <v>47995</v>
      </c>
      <c r="AE32" s="43">
        <f>'BAR BB| Open rates'!AE32*0.82+25</f>
        <v>49799</v>
      </c>
      <c r="AF32" s="43">
        <f>'BAR BB| Open rates'!AF32*0.82+25</f>
        <v>47995</v>
      </c>
      <c r="AG32" s="43">
        <f>'BAR BB| Open rates'!AG32*0.82+25</f>
        <v>46519</v>
      </c>
      <c r="AH32" s="43">
        <f>'BAR BB| Open rates'!AH32*0.82+25</f>
        <v>46519</v>
      </c>
      <c r="AI32" s="43">
        <f>'BAR BB| Open rates'!AI32*0.82+25</f>
        <v>44715</v>
      </c>
      <c r="AJ32" s="43">
        <f>'BAR BB| Open rates'!AJ32*0.82+25</f>
        <v>46519</v>
      </c>
      <c r="AK32" s="43">
        <f>'BAR BB| Open rates'!AK32*0.82+25</f>
        <v>44715</v>
      </c>
      <c r="AL32" s="43">
        <f>'BAR BB| Open rates'!AL32*0.82+25</f>
        <v>46519</v>
      </c>
      <c r="AM32" s="43">
        <f>'BAR BB| Open rates'!AM32*0.82+25</f>
        <v>44715</v>
      </c>
      <c r="AN32" s="43">
        <f>'BAR BB| Open rates'!AN32*0.82+25</f>
        <v>46519</v>
      </c>
      <c r="AO32" s="43">
        <f>'BAR BB| Open rates'!AO32*0.82+25</f>
        <v>44715</v>
      </c>
      <c r="AP32" s="43">
        <f>'BAR BB| Open rates'!AP32*0.82+25</f>
        <v>41681</v>
      </c>
      <c r="AQ32" s="43">
        <f>'BAR BB| Open rates'!AQ32*0.82+25</f>
        <v>40041</v>
      </c>
      <c r="AR32" s="43">
        <f>'BAR BB| Open rates'!AR32*0.82+25</f>
        <v>41681</v>
      </c>
      <c r="AS32" s="43">
        <f>'BAR BB| Open rates'!AS32*0.82+25</f>
        <v>40041</v>
      </c>
      <c r="AT32" s="43">
        <f>'BAR BB| Open rates'!AT32*0.82+25</f>
        <v>41681</v>
      </c>
      <c r="AU32" s="43">
        <f>'BAR BB| Open rates'!AU32*0.82+25</f>
        <v>40041</v>
      </c>
      <c r="AV32" s="43">
        <f>'BAR BB| Open rates'!AV32*0.82+25</f>
        <v>41681</v>
      </c>
      <c r="AW32" s="43">
        <f>'BAR BB| Open rates'!AW32*0.82+25</f>
        <v>40041</v>
      </c>
      <c r="AX32" s="43">
        <f>'BAR BB| Open rates'!AX32*0.82+25</f>
        <v>41681</v>
      </c>
      <c r="AY32" s="43">
        <f>'BAR BB| Open rates'!AY32*0.82+25</f>
        <v>43075</v>
      </c>
      <c r="AZ32" s="43">
        <f>'BAR BB| Open rates'!AZ32*0.82+25</f>
        <v>44879</v>
      </c>
      <c r="BA32" s="43">
        <f>'BAR BB| Open rates'!BA32*0.82+25</f>
        <v>39221</v>
      </c>
      <c r="BB32" s="43">
        <f>'BAR BB| Open rates'!BB32*0.82+25</f>
        <v>38401</v>
      </c>
      <c r="BC32" s="43">
        <f>'BAR BB| Open rates'!BC32*0.82+25</f>
        <v>39221</v>
      </c>
      <c r="BD32" s="43">
        <f>'BAR BB| Open rates'!BD32*0.82+25</f>
        <v>38401</v>
      </c>
      <c r="BE32" s="43">
        <f>'BAR BB| Open rates'!BE32*0.82+25</f>
        <v>39221</v>
      </c>
      <c r="BF32" s="43">
        <f>'BAR BB| Open rates'!BF32*0.82+25</f>
        <v>38401</v>
      </c>
      <c r="BG32" s="43">
        <f>'BAR BB| Open rates'!BG32*0.82+25</f>
        <v>39221</v>
      </c>
      <c r="BH32" s="43">
        <f>'BAR BB| Open rates'!BH32*0.82+25</f>
        <v>38401</v>
      </c>
      <c r="BI32" s="43">
        <f>'BAR BB| Open rates'!BI32*0.82+25</f>
        <v>38401</v>
      </c>
      <c r="BJ32" s="43">
        <f>'BAR BB| Open rates'!BJ32*0.82+25</f>
        <v>39221</v>
      </c>
      <c r="BK32" s="43">
        <f>'BAR BB| Open rates'!BK32*0.82+25</f>
        <v>38401</v>
      </c>
      <c r="BL32" s="43">
        <f>'BAR BB| Open rates'!BL32*0.82+25</f>
        <v>39221</v>
      </c>
      <c r="BM32" s="43">
        <f>'BAR BB| Open rates'!BM32*0.82+25</f>
        <v>38401</v>
      </c>
      <c r="BN32" s="43">
        <f>'BAR BB| Open rates'!BN32*0.82+25</f>
        <v>39221</v>
      </c>
      <c r="BO32" s="43">
        <f>'BAR BB| Open rates'!BO32*0.82+25</f>
        <v>42255</v>
      </c>
      <c r="BP32" s="43">
        <f>'BAR BB| Open rates'!BP32*0.82+25</f>
        <v>44059</v>
      </c>
    </row>
    <row r="33" spans="1:68"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row>
    <row r="34" spans="1:68" s="36" customFormat="1" ht="12" customHeight="1" x14ac:dyDescent="0.2">
      <c r="A34" s="237">
        <v>1</v>
      </c>
      <c r="B34" s="43">
        <f>'BAR BB| Open rates'!B34*0.82+25</f>
        <v>40861</v>
      </c>
      <c r="C34" s="43">
        <f>'BAR BB| Open rates'!C34*0.82+25</f>
        <v>40041</v>
      </c>
      <c r="D34" s="43">
        <f>'BAR BB| Open rates'!D34*0.82+25</f>
        <v>40861</v>
      </c>
      <c r="E34" s="43">
        <f>'BAR BB| Open rates'!E34*0.82+25</f>
        <v>40041</v>
      </c>
      <c r="F34" s="43">
        <f>'BAR BB| Open rates'!F34*0.82+25</f>
        <v>43075</v>
      </c>
      <c r="G34" s="43">
        <f>'BAR BB| Open rates'!G34*0.82+25</f>
        <v>40861</v>
      </c>
      <c r="H34" s="43">
        <f>'BAR BB| Open rates'!H34*0.82+25</f>
        <v>56523</v>
      </c>
      <c r="I34" s="43">
        <f>'BAR BB| Open rates'!I34*0.82+25</f>
        <v>62180.999999999993</v>
      </c>
      <c r="J34" s="43">
        <f>'BAR BB| Open rates'!J34*0.82+25</f>
        <v>77843</v>
      </c>
      <c r="K34" s="43">
        <f>'BAR BB| Open rates'!K34*0.82+25</f>
        <v>58737</v>
      </c>
      <c r="L34" s="43">
        <f>'BAR BB| Open rates'!L34*0.82+25</f>
        <v>60541</v>
      </c>
      <c r="M34" s="43">
        <f>'BAR BB| Open rates'!M34*0.82+25</f>
        <v>58737</v>
      </c>
      <c r="N34" s="43">
        <f>'BAR BB| Open rates'!N34*0.82+25</f>
        <v>62180.999999999993</v>
      </c>
      <c r="O34" s="43">
        <f>'BAR BB| Open rates'!O34*0.82+25</f>
        <v>63820.999999999993</v>
      </c>
      <c r="P34" s="43">
        <f>'BAR BB| Open rates'!P34*0.82+25</f>
        <v>62180.999999999993</v>
      </c>
      <c r="Q34" s="43">
        <f>'BAR BB| Open rates'!Q34*0.82+25</f>
        <v>63820.999999999993</v>
      </c>
      <c r="R34" s="43">
        <f>'BAR BB| Open rates'!R34*0.82+25</f>
        <v>62180.999999999993</v>
      </c>
      <c r="S34" s="43">
        <f>'BAR BB| Open rates'!S34*0.82+25</f>
        <v>63820.999999999993</v>
      </c>
      <c r="T34" s="43">
        <f>'BAR BB| Open rates'!T34*0.82+25</f>
        <v>62180.999999999993</v>
      </c>
      <c r="U34" s="43">
        <f>'BAR BB| Open rates'!U34*0.82+25</f>
        <v>63820.999999999993</v>
      </c>
      <c r="V34" s="43">
        <f>'BAR BB| Open rates'!V34*0.82+25</f>
        <v>62180.999999999993</v>
      </c>
      <c r="W34" s="43">
        <f>'BAR BB| Open rates'!W34*0.82+25</f>
        <v>63820.999999999993</v>
      </c>
      <c r="X34" s="43">
        <f>'BAR BB| Open rates'!X34*0.82+25</f>
        <v>62180.999999999993</v>
      </c>
      <c r="Y34" s="43">
        <f>'BAR BB| Open rates'!Y34*0.82+25</f>
        <v>63820.999999999993</v>
      </c>
      <c r="Z34" s="43">
        <f>'BAR BB| Open rates'!Z34*0.82+25</f>
        <v>62180.999999999993</v>
      </c>
      <c r="AA34" s="43">
        <f>'BAR BB| Open rates'!AA34*0.82+25</f>
        <v>63820.999999999993</v>
      </c>
      <c r="AB34" s="43">
        <f>'BAR BB| Open rates'!AB34*0.82+25</f>
        <v>62180.999999999993</v>
      </c>
      <c r="AC34" s="43">
        <f>'BAR BB| Open rates'!AC34*0.82+25</f>
        <v>63820.999999999993</v>
      </c>
      <c r="AD34" s="43">
        <f>'BAR BB| Open rates'!AD34*0.82+25</f>
        <v>58737</v>
      </c>
      <c r="AE34" s="43">
        <f>'BAR BB| Open rates'!AE34*0.82+25</f>
        <v>60541</v>
      </c>
      <c r="AF34" s="43">
        <f>'BAR BB| Open rates'!AF34*0.82+25</f>
        <v>58737</v>
      </c>
      <c r="AG34" s="43">
        <f>'BAR BB| Open rates'!AG34*0.82+25</f>
        <v>44879</v>
      </c>
      <c r="AH34" s="43">
        <f>'BAR BB| Open rates'!AH34*0.82+25</f>
        <v>44879</v>
      </c>
      <c r="AI34" s="43">
        <f>'BAR BB| Open rates'!AI34*0.82+25</f>
        <v>43075</v>
      </c>
      <c r="AJ34" s="43">
        <f>'BAR BB| Open rates'!AJ34*0.82+25</f>
        <v>44879</v>
      </c>
      <c r="AK34" s="43">
        <f>'BAR BB| Open rates'!AK34*0.82+25</f>
        <v>43075</v>
      </c>
      <c r="AL34" s="43">
        <f>'BAR BB| Open rates'!AL34*0.82+25</f>
        <v>44879</v>
      </c>
      <c r="AM34" s="43">
        <f>'BAR BB| Open rates'!AM34*0.82+25</f>
        <v>43075</v>
      </c>
      <c r="AN34" s="43">
        <f>'BAR BB| Open rates'!AN34*0.82+25</f>
        <v>44879</v>
      </c>
      <c r="AO34" s="43">
        <f>'BAR BB| Open rates'!AO34*0.82+25</f>
        <v>43075</v>
      </c>
      <c r="AP34" s="43">
        <f>'BAR BB| Open rates'!AP34*0.82+25</f>
        <v>41681</v>
      </c>
      <c r="AQ34" s="43">
        <f>'BAR BB| Open rates'!AQ34*0.82+25</f>
        <v>40041</v>
      </c>
      <c r="AR34" s="43">
        <f>'BAR BB| Open rates'!AR34*0.82+25</f>
        <v>41681</v>
      </c>
      <c r="AS34" s="43">
        <f>'BAR BB| Open rates'!AS34*0.82+25</f>
        <v>40041</v>
      </c>
      <c r="AT34" s="43">
        <f>'BAR BB| Open rates'!AT34*0.82+25</f>
        <v>41681</v>
      </c>
      <c r="AU34" s="43">
        <f>'BAR BB| Open rates'!AU34*0.82+25</f>
        <v>40041</v>
      </c>
      <c r="AV34" s="43">
        <f>'BAR BB| Open rates'!AV34*0.82+25</f>
        <v>41681</v>
      </c>
      <c r="AW34" s="43">
        <f>'BAR BB| Open rates'!AW34*0.82+25</f>
        <v>40041</v>
      </c>
      <c r="AX34" s="43">
        <f>'BAR BB| Open rates'!AX34*0.82+25</f>
        <v>41681</v>
      </c>
      <c r="AY34" s="43">
        <f>'BAR BB| Open rates'!AY34*0.82+25</f>
        <v>43075</v>
      </c>
      <c r="AZ34" s="43">
        <f>'BAR BB| Open rates'!AZ34*0.82+25</f>
        <v>44879</v>
      </c>
      <c r="BA34" s="43">
        <f>'BAR BB| Open rates'!BA34*0.82+25</f>
        <v>39221</v>
      </c>
      <c r="BB34" s="43">
        <f>'BAR BB| Open rates'!BB34*0.82+25</f>
        <v>35121</v>
      </c>
      <c r="BC34" s="43">
        <f>'BAR BB| Open rates'!BC34*0.82+25</f>
        <v>35941</v>
      </c>
      <c r="BD34" s="43">
        <f>'BAR BB| Open rates'!BD34*0.82+25</f>
        <v>35121</v>
      </c>
      <c r="BE34" s="43">
        <f>'BAR BB| Open rates'!BE34*0.82+25</f>
        <v>35941</v>
      </c>
      <c r="BF34" s="43">
        <f>'BAR BB| Open rates'!BF34*0.82+25</f>
        <v>35121</v>
      </c>
      <c r="BG34" s="43">
        <f>'BAR BB| Open rates'!BG34*0.82+25</f>
        <v>35941</v>
      </c>
      <c r="BH34" s="43">
        <f>'BAR BB| Open rates'!BH34*0.82+25</f>
        <v>35121</v>
      </c>
      <c r="BI34" s="43">
        <f>'BAR BB| Open rates'!BI34*0.82+25</f>
        <v>35121</v>
      </c>
      <c r="BJ34" s="43">
        <f>'BAR BB| Open rates'!BJ34*0.82+25</f>
        <v>35941</v>
      </c>
      <c r="BK34" s="43">
        <f>'BAR BB| Open rates'!BK34*0.82+25</f>
        <v>35121</v>
      </c>
      <c r="BL34" s="43">
        <f>'BAR BB| Open rates'!BL34*0.82+25</f>
        <v>35941</v>
      </c>
      <c r="BM34" s="43">
        <f>'BAR BB| Open rates'!BM34*0.82+25</f>
        <v>35121</v>
      </c>
      <c r="BN34" s="43">
        <f>'BAR BB| Open rates'!BN34*0.82+25</f>
        <v>35941</v>
      </c>
      <c r="BO34" s="43">
        <f>'BAR BB| Open rates'!BO34*0.82+25</f>
        <v>38975</v>
      </c>
      <c r="BP34" s="43">
        <f>'BAR BB| Open rates'!BP34*0.82+25</f>
        <v>40779</v>
      </c>
    </row>
    <row r="35" spans="1:68" s="36" customFormat="1" ht="12" customHeight="1" x14ac:dyDescent="0.2">
      <c r="A35" s="237">
        <v>2</v>
      </c>
      <c r="B35" s="43">
        <f>'BAR BB| Open rates'!B35*0.82+25</f>
        <v>43321</v>
      </c>
      <c r="C35" s="43">
        <f>'BAR BB| Open rates'!C35*0.82+25</f>
        <v>42501</v>
      </c>
      <c r="D35" s="43">
        <f>'BAR BB| Open rates'!D35*0.82+25</f>
        <v>43321</v>
      </c>
      <c r="E35" s="43">
        <f>'BAR BB| Open rates'!E35*0.82+25</f>
        <v>42501</v>
      </c>
      <c r="F35" s="43">
        <f>'BAR BB| Open rates'!F35*0.82+25</f>
        <v>45535</v>
      </c>
      <c r="G35" s="43">
        <f>'BAR BB| Open rates'!G35*0.82+25</f>
        <v>43321</v>
      </c>
      <c r="H35" s="43">
        <f>'BAR BB| Open rates'!H35*0.82+25</f>
        <v>58983</v>
      </c>
      <c r="I35" s="43">
        <f>'BAR BB| Open rates'!I35*0.82+25</f>
        <v>64640.999999999993</v>
      </c>
      <c r="J35" s="43">
        <f>'BAR BB| Open rates'!J35*0.82+25</f>
        <v>80303</v>
      </c>
      <c r="K35" s="43">
        <f>'BAR BB| Open rates'!K35*0.82+25</f>
        <v>61196.999999999993</v>
      </c>
      <c r="L35" s="43">
        <f>'BAR BB| Open rates'!L35*0.82+25</f>
        <v>63000.999999999993</v>
      </c>
      <c r="M35" s="43">
        <f>'BAR BB| Open rates'!M35*0.82+25</f>
        <v>61196.999999999993</v>
      </c>
      <c r="N35" s="43">
        <f>'BAR BB| Open rates'!N35*0.82+25</f>
        <v>64640.999999999993</v>
      </c>
      <c r="O35" s="43">
        <f>'BAR BB| Open rates'!O35*0.82+25</f>
        <v>66281</v>
      </c>
      <c r="P35" s="43">
        <f>'BAR BB| Open rates'!P35*0.82+25</f>
        <v>64640.999999999993</v>
      </c>
      <c r="Q35" s="43">
        <f>'BAR BB| Open rates'!Q35*0.82+25</f>
        <v>66281</v>
      </c>
      <c r="R35" s="43">
        <f>'BAR BB| Open rates'!R35*0.82+25</f>
        <v>64640.999999999993</v>
      </c>
      <c r="S35" s="43">
        <f>'BAR BB| Open rates'!S35*0.82+25</f>
        <v>66281</v>
      </c>
      <c r="T35" s="43">
        <f>'BAR BB| Open rates'!T35*0.82+25</f>
        <v>64640.999999999993</v>
      </c>
      <c r="U35" s="43">
        <f>'BAR BB| Open rates'!U35*0.82+25</f>
        <v>66281</v>
      </c>
      <c r="V35" s="43">
        <f>'BAR BB| Open rates'!V35*0.82+25</f>
        <v>64640.999999999993</v>
      </c>
      <c r="W35" s="43">
        <f>'BAR BB| Open rates'!W35*0.82+25</f>
        <v>66281</v>
      </c>
      <c r="X35" s="43">
        <f>'BAR BB| Open rates'!X35*0.82+25</f>
        <v>64640.999999999993</v>
      </c>
      <c r="Y35" s="43">
        <f>'BAR BB| Open rates'!Y35*0.82+25</f>
        <v>66281</v>
      </c>
      <c r="Z35" s="43">
        <f>'BAR BB| Open rates'!Z35*0.82+25</f>
        <v>64640.999999999993</v>
      </c>
      <c r="AA35" s="43">
        <f>'BAR BB| Open rates'!AA35*0.82+25</f>
        <v>66281</v>
      </c>
      <c r="AB35" s="43">
        <f>'BAR BB| Open rates'!AB35*0.82+25</f>
        <v>64640.999999999993</v>
      </c>
      <c r="AC35" s="43">
        <f>'BAR BB| Open rates'!AC35*0.82+25</f>
        <v>66281</v>
      </c>
      <c r="AD35" s="43">
        <f>'BAR BB| Open rates'!AD35*0.82+25</f>
        <v>61196.999999999993</v>
      </c>
      <c r="AE35" s="43">
        <f>'BAR BB| Open rates'!AE35*0.82+25</f>
        <v>63000.999999999993</v>
      </c>
      <c r="AF35" s="43">
        <f>'BAR BB| Open rates'!AF35*0.82+25</f>
        <v>61196.999999999993</v>
      </c>
      <c r="AG35" s="43">
        <f>'BAR BB| Open rates'!AG35*0.82+25</f>
        <v>47339</v>
      </c>
      <c r="AH35" s="43">
        <f>'BAR BB| Open rates'!AH35*0.82+25</f>
        <v>47339</v>
      </c>
      <c r="AI35" s="43">
        <f>'BAR BB| Open rates'!AI35*0.82+25</f>
        <v>45535</v>
      </c>
      <c r="AJ35" s="43">
        <f>'BAR BB| Open rates'!AJ35*0.82+25</f>
        <v>47339</v>
      </c>
      <c r="AK35" s="43">
        <f>'BAR BB| Open rates'!AK35*0.82+25</f>
        <v>45535</v>
      </c>
      <c r="AL35" s="43">
        <f>'BAR BB| Open rates'!AL35*0.82+25</f>
        <v>47339</v>
      </c>
      <c r="AM35" s="43">
        <f>'BAR BB| Open rates'!AM35*0.82+25</f>
        <v>45535</v>
      </c>
      <c r="AN35" s="43">
        <f>'BAR BB| Open rates'!AN35*0.82+25</f>
        <v>47339</v>
      </c>
      <c r="AO35" s="43">
        <f>'BAR BB| Open rates'!AO35*0.82+25</f>
        <v>45535</v>
      </c>
      <c r="AP35" s="43">
        <f>'BAR BB| Open rates'!AP35*0.82+25</f>
        <v>44141</v>
      </c>
      <c r="AQ35" s="43">
        <f>'BAR BB| Open rates'!AQ35*0.82+25</f>
        <v>42501</v>
      </c>
      <c r="AR35" s="43">
        <f>'BAR BB| Open rates'!AR35*0.82+25</f>
        <v>44141</v>
      </c>
      <c r="AS35" s="43">
        <f>'BAR BB| Open rates'!AS35*0.82+25</f>
        <v>42501</v>
      </c>
      <c r="AT35" s="43">
        <f>'BAR BB| Open rates'!AT35*0.82+25</f>
        <v>44141</v>
      </c>
      <c r="AU35" s="43">
        <f>'BAR BB| Open rates'!AU35*0.82+25</f>
        <v>42501</v>
      </c>
      <c r="AV35" s="43">
        <f>'BAR BB| Open rates'!AV35*0.82+25</f>
        <v>44141</v>
      </c>
      <c r="AW35" s="43">
        <f>'BAR BB| Open rates'!AW35*0.82+25</f>
        <v>42501</v>
      </c>
      <c r="AX35" s="43">
        <f>'BAR BB| Open rates'!AX35*0.82+25</f>
        <v>44141</v>
      </c>
      <c r="AY35" s="43">
        <f>'BAR BB| Open rates'!AY35*0.82+25</f>
        <v>45535</v>
      </c>
      <c r="AZ35" s="43">
        <f>'BAR BB| Open rates'!AZ35*0.82+25</f>
        <v>47339</v>
      </c>
      <c r="BA35" s="43">
        <f>'BAR BB| Open rates'!BA35*0.82+25</f>
        <v>41681</v>
      </c>
      <c r="BB35" s="43">
        <f>'BAR BB| Open rates'!BB35*0.82+25</f>
        <v>37581</v>
      </c>
      <c r="BC35" s="43">
        <f>'BAR BB| Open rates'!BC35*0.82+25</f>
        <v>38401</v>
      </c>
      <c r="BD35" s="43">
        <f>'BAR BB| Open rates'!BD35*0.82+25</f>
        <v>37581</v>
      </c>
      <c r="BE35" s="43">
        <f>'BAR BB| Open rates'!BE35*0.82+25</f>
        <v>38401</v>
      </c>
      <c r="BF35" s="43">
        <f>'BAR BB| Open rates'!BF35*0.82+25</f>
        <v>37581</v>
      </c>
      <c r="BG35" s="43">
        <f>'BAR BB| Open rates'!BG35*0.82+25</f>
        <v>38401</v>
      </c>
      <c r="BH35" s="43">
        <f>'BAR BB| Open rates'!BH35*0.82+25</f>
        <v>37581</v>
      </c>
      <c r="BI35" s="43">
        <f>'BAR BB| Open rates'!BI35*0.82+25</f>
        <v>37581</v>
      </c>
      <c r="BJ35" s="43">
        <f>'BAR BB| Open rates'!BJ35*0.82+25</f>
        <v>38401</v>
      </c>
      <c r="BK35" s="43">
        <f>'BAR BB| Open rates'!BK35*0.82+25</f>
        <v>37581</v>
      </c>
      <c r="BL35" s="43">
        <f>'BAR BB| Open rates'!BL35*0.82+25</f>
        <v>38401</v>
      </c>
      <c r="BM35" s="43">
        <f>'BAR BB| Open rates'!BM35*0.82+25</f>
        <v>37581</v>
      </c>
      <c r="BN35" s="43">
        <f>'BAR BB| Open rates'!BN35*0.82+25</f>
        <v>38401</v>
      </c>
      <c r="BO35" s="43">
        <f>'BAR BB| Open rates'!BO35*0.82+25</f>
        <v>41435</v>
      </c>
      <c r="BP35" s="43">
        <f>'BAR BB| Open rates'!BP35*0.82+25</f>
        <v>43239</v>
      </c>
    </row>
    <row r="36" spans="1:68" s="36" customFormat="1" ht="14.25" customHeight="1" x14ac:dyDescent="0.2">
      <c r="A36" s="237">
        <v>3</v>
      </c>
      <c r="B36" s="43">
        <f>'BAR BB| Open rates'!B36*0.82+25</f>
        <v>45781</v>
      </c>
      <c r="C36" s="43">
        <f>'BAR BB| Open rates'!C36*0.82+25</f>
        <v>44961</v>
      </c>
      <c r="D36" s="43">
        <f>'BAR BB| Open rates'!D36*0.82+25</f>
        <v>45781</v>
      </c>
      <c r="E36" s="43">
        <f>'BAR BB| Open rates'!E36*0.82+25</f>
        <v>44961</v>
      </c>
      <c r="F36" s="43">
        <f>'BAR BB| Open rates'!F36*0.82+25</f>
        <v>47995</v>
      </c>
      <c r="G36" s="43">
        <f>'BAR BB| Open rates'!G36*0.82+25</f>
        <v>45781</v>
      </c>
      <c r="H36" s="43">
        <f>'BAR BB| Open rates'!H36*0.82+25</f>
        <v>61442.999999999993</v>
      </c>
      <c r="I36" s="43">
        <f>'BAR BB| Open rates'!I36*0.82+25</f>
        <v>67101</v>
      </c>
      <c r="J36" s="43">
        <f>'BAR BB| Open rates'!J36*0.82+25</f>
        <v>82763</v>
      </c>
      <c r="K36" s="43">
        <f>'BAR BB| Open rates'!K36*0.82+25</f>
        <v>63656.999999999993</v>
      </c>
      <c r="L36" s="43">
        <f>'BAR BB| Open rates'!L36*0.82+25</f>
        <v>65460.999999999993</v>
      </c>
      <c r="M36" s="43">
        <f>'BAR BB| Open rates'!M36*0.82+25</f>
        <v>63656.999999999993</v>
      </c>
      <c r="N36" s="43">
        <f>'BAR BB| Open rates'!N36*0.82+25</f>
        <v>67101</v>
      </c>
      <c r="O36" s="43">
        <f>'BAR BB| Open rates'!O36*0.82+25</f>
        <v>68741</v>
      </c>
      <c r="P36" s="43">
        <f>'BAR BB| Open rates'!P36*0.82+25</f>
        <v>67101</v>
      </c>
      <c r="Q36" s="43">
        <f>'BAR BB| Open rates'!Q36*0.82+25</f>
        <v>68741</v>
      </c>
      <c r="R36" s="43">
        <f>'BAR BB| Open rates'!R36*0.82+25</f>
        <v>67101</v>
      </c>
      <c r="S36" s="43">
        <f>'BAR BB| Open rates'!S36*0.82+25</f>
        <v>68741</v>
      </c>
      <c r="T36" s="43">
        <f>'BAR BB| Open rates'!T36*0.82+25</f>
        <v>67101</v>
      </c>
      <c r="U36" s="43">
        <f>'BAR BB| Open rates'!U36*0.82+25</f>
        <v>68741</v>
      </c>
      <c r="V36" s="43">
        <f>'BAR BB| Open rates'!V36*0.82+25</f>
        <v>67101</v>
      </c>
      <c r="W36" s="43">
        <f>'BAR BB| Open rates'!W36*0.82+25</f>
        <v>68741</v>
      </c>
      <c r="X36" s="43">
        <f>'BAR BB| Open rates'!X36*0.82+25</f>
        <v>67101</v>
      </c>
      <c r="Y36" s="43">
        <f>'BAR BB| Open rates'!Y36*0.82+25</f>
        <v>68741</v>
      </c>
      <c r="Z36" s="43">
        <f>'BAR BB| Open rates'!Z36*0.82+25</f>
        <v>67101</v>
      </c>
      <c r="AA36" s="43">
        <f>'BAR BB| Open rates'!AA36*0.82+25</f>
        <v>68741</v>
      </c>
      <c r="AB36" s="43">
        <f>'BAR BB| Open rates'!AB36*0.82+25</f>
        <v>67101</v>
      </c>
      <c r="AC36" s="43">
        <f>'BAR BB| Open rates'!AC36*0.82+25</f>
        <v>68741</v>
      </c>
      <c r="AD36" s="43">
        <f>'BAR BB| Open rates'!AD36*0.82+25</f>
        <v>63656.999999999993</v>
      </c>
      <c r="AE36" s="43">
        <f>'BAR BB| Open rates'!AE36*0.82+25</f>
        <v>65460.999999999993</v>
      </c>
      <c r="AF36" s="43">
        <f>'BAR BB| Open rates'!AF36*0.82+25</f>
        <v>63656.999999999993</v>
      </c>
      <c r="AG36" s="43">
        <f>'BAR BB| Open rates'!AG36*0.82+25</f>
        <v>49799</v>
      </c>
      <c r="AH36" s="43">
        <f>'BAR BB| Open rates'!AH36*0.82+25</f>
        <v>49799</v>
      </c>
      <c r="AI36" s="43">
        <f>'BAR BB| Open rates'!AI36*0.82+25</f>
        <v>47995</v>
      </c>
      <c r="AJ36" s="43">
        <f>'BAR BB| Open rates'!AJ36*0.82+25</f>
        <v>49799</v>
      </c>
      <c r="AK36" s="43">
        <f>'BAR BB| Open rates'!AK36*0.82+25</f>
        <v>47995</v>
      </c>
      <c r="AL36" s="43">
        <f>'BAR BB| Open rates'!AL36*0.82+25</f>
        <v>49799</v>
      </c>
      <c r="AM36" s="43">
        <f>'BAR BB| Open rates'!AM36*0.82+25</f>
        <v>47995</v>
      </c>
      <c r="AN36" s="43">
        <f>'BAR BB| Open rates'!AN36*0.82+25</f>
        <v>49799</v>
      </c>
      <c r="AO36" s="43">
        <f>'BAR BB| Open rates'!AO36*0.82+25</f>
        <v>47995</v>
      </c>
      <c r="AP36" s="43">
        <f>'BAR BB| Open rates'!AP36*0.82+25</f>
        <v>46601</v>
      </c>
      <c r="AQ36" s="43">
        <f>'BAR BB| Open rates'!AQ36*0.82+25</f>
        <v>44961</v>
      </c>
      <c r="AR36" s="43">
        <f>'BAR BB| Open rates'!AR36*0.82+25</f>
        <v>46601</v>
      </c>
      <c r="AS36" s="43">
        <f>'BAR BB| Open rates'!AS36*0.82+25</f>
        <v>44961</v>
      </c>
      <c r="AT36" s="43">
        <f>'BAR BB| Open rates'!AT36*0.82+25</f>
        <v>46601</v>
      </c>
      <c r="AU36" s="43">
        <f>'BAR BB| Open rates'!AU36*0.82+25</f>
        <v>44961</v>
      </c>
      <c r="AV36" s="43">
        <f>'BAR BB| Open rates'!AV36*0.82+25</f>
        <v>46601</v>
      </c>
      <c r="AW36" s="43">
        <f>'BAR BB| Open rates'!AW36*0.82+25</f>
        <v>44961</v>
      </c>
      <c r="AX36" s="43">
        <f>'BAR BB| Open rates'!AX36*0.82+25</f>
        <v>46601</v>
      </c>
      <c r="AY36" s="43">
        <f>'BAR BB| Open rates'!AY36*0.82+25</f>
        <v>47995</v>
      </c>
      <c r="AZ36" s="43">
        <f>'BAR BB| Open rates'!AZ36*0.82+25</f>
        <v>49799</v>
      </c>
      <c r="BA36" s="43">
        <f>'BAR BB| Open rates'!BA36*0.82+25</f>
        <v>44141</v>
      </c>
      <c r="BB36" s="43">
        <f>'BAR BB| Open rates'!BB36*0.82+25</f>
        <v>40041</v>
      </c>
      <c r="BC36" s="43">
        <f>'BAR BB| Open rates'!BC36*0.82+25</f>
        <v>40861</v>
      </c>
      <c r="BD36" s="43">
        <f>'BAR BB| Open rates'!BD36*0.82+25</f>
        <v>40041</v>
      </c>
      <c r="BE36" s="43">
        <f>'BAR BB| Open rates'!BE36*0.82+25</f>
        <v>40861</v>
      </c>
      <c r="BF36" s="43">
        <f>'BAR BB| Open rates'!BF36*0.82+25</f>
        <v>40041</v>
      </c>
      <c r="BG36" s="43">
        <f>'BAR BB| Open rates'!BG36*0.82+25</f>
        <v>40861</v>
      </c>
      <c r="BH36" s="43">
        <f>'BAR BB| Open rates'!BH36*0.82+25</f>
        <v>40041</v>
      </c>
      <c r="BI36" s="43">
        <f>'BAR BB| Open rates'!BI36*0.82+25</f>
        <v>40041</v>
      </c>
      <c r="BJ36" s="43">
        <f>'BAR BB| Open rates'!BJ36*0.82+25</f>
        <v>40861</v>
      </c>
      <c r="BK36" s="43">
        <f>'BAR BB| Open rates'!BK36*0.82+25</f>
        <v>40041</v>
      </c>
      <c r="BL36" s="43">
        <f>'BAR BB| Open rates'!BL36*0.82+25</f>
        <v>40861</v>
      </c>
      <c r="BM36" s="43">
        <f>'BAR BB| Open rates'!BM36*0.82+25</f>
        <v>40041</v>
      </c>
      <c r="BN36" s="43">
        <f>'BAR BB| Open rates'!BN36*0.82+25</f>
        <v>40861</v>
      </c>
      <c r="BO36" s="43">
        <f>'BAR BB| Open rates'!BO36*0.82+25</f>
        <v>43895</v>
      </c>
      <c r="BP36" s="43">
        <f>'BAR BB| Open rates'!BP36*0.82+25</f>
        <v>45699</v>
      </c>
    </row>
    <row r="37" spans="1:68" s="36" customFormat="1" ht="12" customHeight="1" x14ac:dyDescent="0.2">
      <c r="A37" s="237">
        <v>4</v>
      </c>
      <c r="B37" s="43">
        <f>'BAR BB| Open rates'!B37*0.82+25</f>
        <v>48241</v>
      </c>
      <c r="C37" s="43">
        <f>'BAR BB| Open rates'!C37*0.82+25</f>
        <v>47421</v>
      </c>
      <c r="D37" s="43">
        <f>'BAR BB| Open rates'!D37*0.82+25</f>
        <v>48241</v>
      </c>
      <c r="E37" s="43">
        <f>'BAR BB| Open rates'!E37*0.82+25</f>
        <v>47421</v>
      </c>
      <c r="F37" s="43">
        <f>'BAR BB| Open rates'!F37*0.82+25</f>
        <v>50455</v>
      </c>
      <c r="G37" s="43">
        <f>'BAR BB| Open rates'!G37*0.82+25</f>
        <v>48241</v>
      </c>
      <c r="H37" s="43">
        <f>'BAR BB| Open rates'!H37*0.82+25</f>
        <v>63902.999999999993</v>
      </c>
      <c r="I37" s="43">
        <f>'BAR BB| Open rates'!I37*0.82+25</f>
        <v>69561</v>
      </c>
      <c r="J37" s="43">
        <f>'BAR BB| Open rates'!J37*0.82+25</f>
        <v>85223</v>
      </c>
      <c r="K37" s="43">
        <f>'BAR BB| Open rates'!K37*0.82+25</f>
        <v>66117</v>
      </c>
      <c r="L37" s="43">
        <f>'BAR BB| Open rates'!L37*0.82+25</f>
        <v>67921</v>
      </c>
      <c r="M37" s="43">
        <f>'BAR BB| Open rates'!M37*0.82+25</f>
        <v>66117</v>
      </c>
      <c r="N37" s="43">
        <f>'BAR BB| Open rates'!N37*0.82+25</f>
        <v>69561</v>
      </c>
      <c r="O37" s="43">
        <f>'BAR BB| Open rates'!O37*0.82+25</f>
        <v>71201</v>
      </c>
      <c r="P37" s="43">
        <f>'BAR BB| Open rates'!P37*0.82+25</f>
        <v>69561</v>
      </c>
      <c r="Q37" s="43">
        <f>'BAR BB| Open rates'!Q37*0.82+25</f>
        <v>71201</v>
      </c>
      <c r="R37" s="43">
        <f>'BAR BB| Open rates'!R37*0.82+25</f>
        <v>69561</v>
      </c>
      <c r="S37" s="43">
        <f>'BAR BB| Open rates'!S37*0.82+25</f>
        <v>71201</v>
      </c>
      <c r="T37" s="43">
        <f>'BAR BB| Open rates'!T37*0.82+25</f>
        <v>69561</v>
      </c>
      <c r="U37" s="43">
        <f>'BAR BB| Open rates'!U37*0.82+25</f>
        <v>71201</v>
      </c>
      <c r="V37" s="43">
        <f>'BAR BB| Open rates'!V37*0.82+25</f>
        <v>69561</v>
      </c>
      <c r="W37" s="43">
        <f>'BAR BB| Open rates'!W37*0.82+25</f>
        <v>71201</v>
      </c>
      <c r="X37" s="43">
        <f>'BAR BB| Open rates'!X37*0.82+25</f>
        <v>69561</v>
      </c>
      <c r="Y37" s="43">
        <f>'BAR BB| Open rates'!Y37*0.82+25</f>
        <v>71201</v>
      </c>
      <c r="Z37" s="43">
        <f>'BAR BB| Open rates'!Z37*0.82+25</f>
        <v>69561</v>
      </c>
      <c r="AA37" s="43">
        <f>'BAR BB| Open rates'!AA37*0.82+25</f>
        <v>71201</v>
      </c>
      <c r="AB37" s="43">
        <f>'BAR BB| Open rates'!AB37*0.82+25</f>
        <v>69561</v>
      </c>
      <c r="AC37" s="43">
        <f>'BAR BB| Open rates'!AC37*0.82+25</f>
        <v>71201</v>
      </c>
      <c r="AD37" s="43">
        <f>'BAR BB| Open rates'!AD37*0.82+25</f>
        <v>66117</v>
      </c>
      <c r="AE37" s="43">
        <f>'BAR BB| Open rates'!AE37*0.82+25</f>
        <v>67921</v>
      </c>
      <c r="AF37" s="43">
        <f>'BAR BB| Open rates'!AF37*0.82+25</f>
        <v>66117</v>
      </c>
      <c r="AG37" s="43">
        <f>'BAR BB| Open rates'!AG37*0.82+25</f>
        <v>52259</v>
      </c>
      <c r="AH37" s="43">
        <f>'BAR BB| Open rates'!AH37*0.82+25</f>
        <v>52259</v>
      </c>
      <c r="AI37" s="43">
        <f>'BAR BB| Open rates'!AI37*0.82+25</f>
        <v>50455</v>
      </c>
      <c r="AJ37" s="43">
        <f>'BAR BB| Open rates'!AJ37*0.82+25</f>
        <v>52259</v>
      </c>
      <c r="AK37" s="43">
        <f>'BAR BB| Open rates'!AK37*0.82+25</f>
        <v>50455</v>
      </c>
      <c r="AL37" s="43">
        <f>'BAR BB| Open rates'!AL37*0.82+25</f>
        <v>52259</v>
      </c>
      <c r="AM37" s="43">
        <f>'BAR BB| Open rates'!AM37*0.82+25</f>
        <v>50455</v>
      </c>
      <c r="AN37" s="43">
        <f>'BAR BB| Open rates'!AN37*0.82+25</f>
        <v>52259</v>
      </c>
      <c r="AO37" s="43">
        <f>'BAR BB| Open rates'!AO37*0.82+25</f>
        <v>50455</v>
      </c>
      <c r="AP37" s="43">
        <f>'BAR BB| Open rates'!AP37*0.82+25</f>
        <v>49061</v>
      </c>
      <c r="AQ37" s="43">
        <f>'BAR BB| Open rates'!AQ37*0.82+25</f>
        <v>47421</v>
      </c>
      <c r="AR37" s="43">
        <f>'BAR BB| Open rates'!AR37*0.82+25</f>
        <v>49061</v>
      </c>
      <c r="AS37" s="43">
        <f>'BAR BB| Open rates'!AS37*0.82+25</f>
        <v>47421</v>
      </c>
      <c r="AT37" s="43">
        <f>'BAR BB| Open rates'!AT37*0.82+25</f>
        <v>49061</v>
      </c>
      <c r="AU37" s="43">
        <f>'BAR BB| Open rates'!AU37*0.82+25</f>
        <v>47421</v>
      </c>
      <c r="AV37" s="43">
        <f>'BAR BB| Open rates'!AV37*0.82+25</f>
        <v>49061</v>
      </c>
      <c r="AW37" s="43">
        <f>'BAR BB| Open rates'!AW37*0.82+25</f>
        <v>47421</v>
      </c>
      <c r="AX37" s="43">
        <f>'BAR BB| Open rates'!AX37*0.82+25</f>
        <v>49061</v>
      </c>
      <c r="AY37" s="43">
        <f>'BAR BB| Open rates'!AY37*0.82+25</f>
        <v>50455</v>
      </c>
      <c r="AZ37" s="43">
        <f>'BAR BB| Open rates'!AZ37*0.82+25</f>
        <v>52259</v>
      </c>
      <c r="BA37" s="43">
        <f>'BAR BB| Open rates'!BA37*0.82+25</f>
        <v>46601</v>
      </c>
      <c r="BB37" s="43">
        <f>'BAR BB| Open rates'!BB37*0.82+25</f>
        <v>42501</v>
      </c>
      <c r="BC37" s="43">
        <f>'BAR BB| Open rates'!BC37*0.82+25</f>
        <v>43321</v>
      </c>
      <c r="BD37" s="43">
        <f>'BAR BB| Open rates'!BD37*0.82+25</f>
        <v>42501</v>
      </c>
      <c r="BE37" s="43">
        <f>'BAR BB| Open rates'!BE37*0.82+25</f>
        <v>43321</v>
      </c>
      <c r="BF37" s="43">
        <f>'BAR BB| Open rates'!BF37*0.82+25</f>
        <v>42501</v>
      </c>
      <c r="BG37" s="43">
        <f>'BAR BB| Open rates'!BG37*0.82+25</f>
        <v>43321</v>
      </c>
      <c r="BH37" s="43">
        <f>'BAR BB| Open rates'!BH37*0.82+25</f>
        <v>42501</v>
      </c>
      <c r="BI37" s="43">
        <f>'BAR BB| Open rates'!BI37*0.82+25</f>
        <v>42501</v>
      </c>
      <c r="BJ37" s="43">
        <f>'BAR BB| Open rates'!BJ37*0.82+25</f>
        <v>43321</v>
      </c>
      <c r="BK37" s="43">
        <f>'BAR BB| Open rates'!BK37*0.82+25</f>
        <v>42501</v>
      </c>
      <c r="BL37" s="43">
        <f>'BAR BB| Open rates'!BL37*0.82+25</f>
        <v>43321</v>
      </c>
      <c r="BM37" s="43">
        <f>'BAR BB| Open rates'!BM37*0.82+25</f>
        <v>42501</v>
      </c>
      <c r="BN37" s="43">
        <f>'BAR BB| Open rates'!BN37*0.82+25</f>
        <v>43321</v>
      </c>
      <c r="BO37" s="43">
        <f>'BAR BB| Open rates'!BO37*0.82+25</f>
        <v>46355</v>
      </c>
      <c r="BP37" s="43">
        <f>'BAR BB| Open rates'!BP37*0.82+25</f>
        <v>48159</v>
      </c>
    </row>
    <row r="38" spans="1:68" s="36" customFormat="1" ht="9.75" customHeight="1" x14ac:dyDescent="0.2">
      <c r="A38" s="237">
        <v>5</v>
      </c>
      <c r="B38" s="43">
        <f>'BAR BB| Open rates'!B38*0.82+25</f>
        <v>50701</v>
      </c>
      <c r="C38" s="43">
        <f>'BAR BB| Open rates'!C38*0.82+25</f>
        <v>49881</v>
      </c>
      <c r="D38" s="43">
        <f>'BAR BB| Open rates'!D38*0.82+25</f>
        <v>50701</v>
      </c>
      <c r="E38" s="43">
        <f>'BAR BB| Open rates'!E38*0.82+25</f>
        <v>49881</v>
      </c>
      <c r="F38" s="43">
        <f>'BAR BB| Open rates'!F38*0.82+25</f>
        <v>52915</v>
      </c>
      <c r="G38" s="43">
        <f>'BAR BB| Open rates'!G38*0.82+25</f>
        <v>50701</v>
      </c>
      <c r="H38" s="43">
        <f>'BAR BB| Open rates'!H38*0.82+25</f>
        <v>66363</v>
      </c>
      <c r="I38" s="43">
        <f>'BAR BB| Open rates'!I38*0.82+25</f>
        <v>72021</v>
      </c>
      <c r="J38" s="43">
        <f>'BAR BB| Open rates'!J38*0.82+25</f>
        <v>87683</v>
      </c>
      <c r="K38" s="43">
        <f>'BAR BB| Open rates'!K38*0.82+25</f>
        <v>68577</v>
      </c>
      <c r="L38" s="43">
        <f>'BAR BB| Open rates'!L38*0.82+25</f>
        <v>70381</v>
      </c>
      <c r="M38" s="43">
        <f>'BAR BB| Open rates'!M38*0.82+25</f>
        <v>68577</v>
      </c>
      <c r="N38" s="43">
        <f>'BAR BB| Open rates'!N38*0.82+25</f>
        <v>72021</v>
      </c>
      <c r="O38" s="43">
        <f>'BAR BB| Open rates'!O38*0.82+25</f>
        <v>73661</v>
      </c>
      <c r="P38" s="43">
        <f>'BAR BB| Open rates'!P38*0.82+25</f>
        <v>72021</v>
      </c>
      <c r="Q38" s="43">
        <f>'BAR BB| Open rates'!Q38*0.82+25</f>
        <v>73661</v>
      </c>
      <c r="R38" s="43">
        <f>'BAR BB| Open rates'!R38*0.82+25</f>
        <v>72021</v>
      </c>
      <c r="S38" s="43">
        <f>'BAR BB| Open rates'!S38*0.82+25</f>
        <v>73661</v>
      </c>
      <c r="T38" s="43">
        <f>'BAR BB| Open rates'!T38*0.82+25</f>
        <v>72021</v>
      </c>
      <c r="U38" s="43">
        <f>'BAR BB| Open rates'!U38*0.82+25</f>
        <v>73661</v>
      </c>
      <c r="V38" s="43">
        <f>'BAR BB| Open rates'!V38*0.82+25</f>
        <v>72021</v>
      </c>
      <c r="W38" s="43">
        <f>'BAR BB| Open rates'!W38*0.82+25</f>
        <v>73661</v>
      </c>
      <c r="X38" s="43">
        <f>'BAR BB| Open rates'!X38*0.82+25</f>
        <v>72021</v>
      </c>
      <c r="Y38" s="43">
        <f>'BAR BB| Open rates'!Y38*0.82+25</f>
        <v>73661</v>
      </c>
      <c r="Z38" s="43">
        <f>'BAR BB| Open rates'!Z38*0.82+25</f>
        <v>72021</v>
      </c>
      <c r="AA38" s="43">
        <f>'BAR BB| Open rates'!AA38*0.82+25</f>
        <v>73661</v>
      </c>
      <c r="AB38" s="43">
        <f>'BAR BB| Open rates'!AB38*0.82+25</f>
        <v>72021</v>
      </c>
      <c r="AC38" s="43">
        <f>'BAR BB| Open rates'!AC38*0.82+25</f>
        <v>73661</v>
      </c>
      <c r="AD38" s="43">
        <f>'BAR BB| Open rates'!AD38*0.82+25</f>
        <v>68577</v>
      </c>
      <c r="AE38" s="43">
        <f>'BAR BB| Open rates'!AE38*0.82+25</f>
        <v>70381</v>
      </c>
      <c r="AF38" s="43">
        <f>'BAR BB| Open rates'!AF38*0.82+25</f>
        <v>68577</v>
      </c>
      <c r="AG38" s="43">
        <f>'BAR BB| Open rates'!AG38*0.82+25</f>
        <v>54719</v>
      </c>
      <c r="AH38" s="43">
        <f>'BAR BB| Open rates'!AH38*0.82+25</f>
        <v>54719</v>
      </c>
      <c r="AI38" s="43">
        <f>'BAR BB| Open rates'!AI38*0.82+25</f>
        <v>52915</v>
      </c>
      <c r="AJ38" s="43">
        <f>'BAR BB| Open rates'!AJ38*0.82+25</f>
        <v>54719</v>
      </c>
      <c r="AK38" s="43">
        <f>'BAR BB| Open rates'!AK38*0.82+25</f>
        <v>52915</v>
      </c>
      <c r="AL38" s="43">
        <f>'BAR BB| Open rates'!AL38*0.82+25</f>
        <v>54719</v>
      </c>
      <c r="AM38" s="43">
        <f>'BAR BB| Open rates'!AM38*0.82+25</f>
        <v>52915</v>
      </c>
      <c r="AN38" s="43">
        <f>'BAR BB| Open rates'!AN38*0.82+25</f>
        <v>54719</v>
      </c>
      <c r="AO38" s="43">
        <f>'BAR BB| Open rates'!AO38*0.82+25</f>
        <v>52915</v>
      </c>
      <c r="AP38" s="43">
        <f>'BAR BB| Open rates'!AP38*0.82+25</f>
        <v>51521</v>
      </c>
      <c r="AQ38" s="43">
        <f>'BAR BB| Open rates'!AQ38*0.82+25</f>
        <v>49881</v>
      </c>
      <c r="AR38" s="43">
        <f>'BAR BB| Open rates'!AR38*0.82+25</f>
        <v>51521</v>
      </c>
      <c r="AS38" s="43">
        <f>'BAR BB| Open rates'!AS38*0.82+25</f>
        <v>49881</v>
      </c>
      <c r="AT38" s="43">
        <f>'BAR BB| Open rates'!AT38*0.82+25</f>
        <v>51521</v>
      </c>
      <c r="AU38" s="43">
        <f>'BAR BB| Open rates'!AU38*0.82+25</f>
        <v>49881</v>
      </c>
      <c r="AV38" s="43">
        <f>'BAR BB| Open rates'!AV38*0.82+25</f>
        <v>51521</v>
      </c>
      <c r="AW38" s="43">
        <f>'BAR BB| Open rates'!AW38*0.82+25</f>
        <v>49881</v>
      </c>
      <c r="AX38" s="43">
        <f>'BAR BB| Open rates'!AX38*0.82+25</f>
        <v>51521</v>
      </c>
      <c r="AY38" s="43">
        <f>'BAR BB| Open rates'!AY38*0.82+25</f>
        <v>52915</v>
      </c>
      <c r="AZ38" s="43">
        <f>'BAR BB| Open rates'!AZ38*0.82+25</f>
        <v>54719</v>
      </c>
      <c r="BA38" s="43">
        <f>'BAR BB| Open rates'!BA38*0.82+25</f>
        <v>49061</v>
      </c>
      <c r="BB38" s="43">
        <f>'BAR BB| Open rates'!BB38*0.82+25</f>
        <v>44961</v>
      </c>
      <c r="BC38" s="43">
        <f>'BAR BB| Open rates'!BC38*0.82+25</f>
        <v>45781</v>
      </c>
      <c r="BD38" s="43">
        <f>'BAR BB| Open rates'!BD38*0.82+25</f>
        <v>44961</v>
      </c>
      <c r="BE38" s="43">
        <f>'BAR BB| Open rates'!BE38*0.82+25</f>
        <v>45781</v>
      </c>
      <c r="BF38" s="43">
        <f>'BAR BB| Open rates'!BF38*0.82+25</f>
        <v>44961</v>
      </c>
      <c r="BG38" s="43">
        <f>'BAR BB| Open rates'!BG38*0.82+25</f>
        <v>45781</v>
      </c>
      <c r="BH38" s="43">
        <f>'BAR BB| Open rates'!BH38*0.82+25</f>
        <v>44961</v>
      </c>
      <c r="BI38" s="43">
        <f>'BAR BB| Open rates'!BI38*0.82+25</f>
        <v>44961</v>
      </c>
      <c r="BJ38" s="43">
        <f>'BAR BB| Open rates'!BJ38*0.82+25</f>
        <v>45781</v>
      </c>
      <c r="BK38" s="43">
        <f>'BAR BB| Open rates'!BK38*0.82+25</f>
        <v>44961</v>
      </c>
      <c r="BL38" s="43">
        <f>'BAR BB| Open rates'!BL38*0.82+25</f>
        <v>45781</v>
      </c>
      <c r="BM38" s="43">
        <f>'BAR BB| Open rates'!BM38*0.82+25</f>
        <v>44961</v>
      </c>
      <c r="BN38" s="43">
        <f>'BAR BB| Open rates'!BN38*0.82+25</f>
        <v>45781</v>
      </c>
      <c r="BO38" s="43">
        <f>'BAR BB| Open rates'!BO38*0.82+25</f>
        <v>48815</v>
      </c>
      <c r="BP38" s="43">
        <f>'BAR BB| Open rates'!BP38*0.82+25</f>
        <v>50619</v>
      </c>
    </row>
    <row r="39" spans="1:68" s="36" customFormat="1" ht="12" customHeight="1" x14ac:dyDescent="0.2">
      <c r="A39" s="237">
        <v>6</v>
      </c>
      <c r="B39" s="43">
        <f>'BAR BB| Open rates'!B39*0.82+25</f>
        <v>53161</v>
      </c>
      <c r="C39" s="43">
        <f>'BAR BB| Open rates'!C39*0.82+25</f>
        <v>52341</v>
      </c>
      <c r="D39" s="43">
        <f>'BAR BB| Open rates'!D39*0.82+25</f>
        <v>53161</v>
      </c>
      <c r="E39" s="43">
        <f>'BAR BB| Open rates'!E39*0.82+25</f>
        <v>52341</v>
      </c>
      <c r="F39" s="43">
        <f>'BAR BB| Open rates'!F39*0.82+25</f>
        <v>55375</v>
      </c>
      <c r="G39" s="43">
        <f>'BAR BB| Open rates'!G39*0.82+25</f>
        <v>53161</v>
      </c>
      <c r="H39" s="43">
        <f>'BAR BB| Open rates'!H39*0.82+25</f>
        <v>68823</v>
      </c>
      <c r="I39" s="43">
        <f>'BAR BB| Open rates'!I39*0.82+25</f>
        <v>74481</v>
      </c>
      <c r="J39" s="43">
        <f>'BAR BB| Open rates'!J39*0.82+25</f>
        <v>90143</v>
      </c>
      <c r="K39" s="43">
        <f>'BAR BB| Open rates'!K39*0.82+25</f>
        <v>71037</v>
      </c>
      <c r="L39" s="43">
        <f>'BAR BB| Open rates'!L39*0.82+25</f>
        <v>72841</v>
      </c>
      <c r="M39" s="43">
        <f>'BAR BB| Open rates'!M39*0.82+25</f>
        <v>71037</v>
      </c>
      <c r="N39" s="43">
        <f>'BAR BB| Open rates'!N39*0.82+25</f>
        <v>74481</v>
      </c>
      <c r="O39" s="43">
        <f>'BAR BB| Open rates'!O39*0.82+25</f>
        <v>76121</v>
      </c>
      <c r="P39" s="43">
        <f>'BAR BB| Open rates'!P39*0.82+25</f>
        <v>74481</v>
      </c>
      <c r="Q39" s="43">
        <f>'BAR BB| Open rates'!Q39*0.82+25</f>
        <v>76121</v>
      </c>
      <c r="R39" s="43">
        <f>'BAR BB| Open rates'!R39*0.82+25</f>
        <v>74481</v>
      </c>
      <c r="S39" s="43">
        <f>'BAR BB| Open rates'!S39*0.82+25</f>
        <v>76121</v>
      </c>
      <c r="T39" s="43">
        <f>'BAR BB| Open rates'!T39*0.82+25</f>
        <v>74481</v>
      </c>
      <c r="U39" s="43">
        <f>'BAR BB| Open rates'!U39*0.82+25</f>
        <v>76121</v>
      </c>
      <c r="V39" s="43">
        <f>'BAR BB| Open rates'!V39*0.82+25</f>
        <v>74481</v>
      </c>
      <c r="W39" s="43">
        <f>'BAR BB| Open rates'!W39*0.82+25</f>
        <v>76121</v>
      </c>
      <c r="X39" s="43">
        <f>'BAR BB| Open rates'!X39*0.82+25</f>
        <v>74481</v>
      </c>
      <c r="Y39" s="43">
        <f>'BAR BB| Open rates'!Y39*0.82+25</f>
        <v>76121</v>
      </c>
      <c r="Z39" s="43">
        <f>'BAR BB| Open rates'!Z39*0.82+25</f>
        <v>74481</v>
      </c>
      <c r="AA39" s="43">
        <f>'BAR BB| Open rates'!AA39*0.82+25</f>
        <v>76121</v>
      </c>
      <c r="AB39" s="43">
        <f>'BAR BB| Open rates'!AB39*0.82+25</f>
        <v>74481</v>
      </c>
      <c r="AC39" s="43">
        <f>'BAR BB| Open rates'!AC39*0.82+25</f>
        <v>76121</v>
      </c>
      <c r="AD39" s="43">
        <f>'BAR BB| Open rates'!AD39*0.82+25</f>
        <v>71037</v>
      </c>
      <c r="AE39" s="43">
        <f>'BAR BB| Open rates'!AE39*0.82+25</f>
        <v>72841</v>
      </c>
      <c r="AF39" s="43">
        <f>'BAR BB| Open rates'!AF39*0.82+25</f>
        <v>71037</v>
      </c>
      <c r="AG39" s="43">
        <f>'BAR BB| Open rates'!AG39*0.82+25</f>
        <v>57179</v>
      </c>
      <c r="AH39" s="43">
        <f>'BAR BB| Open rates'!AH39*0.82+25</f>
        <v>57179</v>
      </c>
      <c r="AI39" s="43">
        <f>'BAR BB| Open rates'!AI39*0.82+25</f>
        <v>55375</v>
      </c>
      <c r="AJ39" s="43">
        <f>'BAR BB| Open rates'!AJ39*0.82+25</f>
        <v>57179</v>
      </c>
      <c r="AK39" s="43">
        <f>'BAR BB| Open rates'!AK39*0.82+25</f>
        <v>55375</v>
      </c>
      <c r="AL39" s="43">
        <f>'BAR BB| Open rates'!AL39*0.82+25</f>
        <v>57179</v>
      </c>
      <c r="AM39" s="43">
        <f>'BAR BB| Open rates'!AM39*0.82+25</f>
        <v>55375</v>
      </c>
      <c r="AN39" s="43">
        <f>'BAR BB| Open rates'!AN39*0.82+25</f>
        <v>57179</v>
      </c>
      <c r="AO39" s="43">
        <f>'BAR BB| Open rates'!AO39*0.82+25</f>
        <v>55375</v>
      </c>
      <c r="AP39" s="43">
        <f>'BAR BB| Open rates'!AP39*0.82+25</f>
        <v>53981</v>
      </c>
      <c r="AQ39" s="43">
        <f>'BAR BB| Open rates'!AQ39*0.82+25</f>
        <v>52341</v>
      </c>
      <c r="AR39" s="43">
        <f>'BAR BB| Open rates'!AR39*0.82+25</f>
        <v>53981</v>
      </c>
      <c r="AS39" s="43">
        <f>'BAR BB| Open rates'!AS39*0.82+25</f>
        <v>52341</v>
      </c>
      <c r="AT39" s="43">
        <f>'BAR BB| Open rates'!AT39*0.82+25</f>
        <v>53981</v>
      </c>
      <c r="AU39" s="43">
        <f>'BAR BB| Open rates'!AU39*0.82+25</f>
        <v>52341</v>
      </c>
      <c r="AV39" s="43">
        <f>'BAR BB| Open rates'!AV39*0.82+25</f>
        <v>53981</v>
      </c>
      <c r="AW39" s="43">
        <f>'BAR BB| Open rates'!AW39*0.82+25</f>
        <v>52341</v>
      </c>
      <c r="AX39" s="43">
        <f>'BAR BB| Open rates'!AX39*0.82+25</f>
        <v>53981</v>
      </c>
      <c r="AY39" s="43">
        <f>'BAR BB| Open rates'!AY39*0.82+25</f>
        <v>55375</v>
      </c>
      <c r="AZ39" s="43">
        <f>'BAR BB| Open rates'!AZ39*0.82+25</f>
        <v>57179</v>
      </c>
      <c r="BA39" s="43">
        <f>'BAR BB| Open rates'!BA39*0.82+25</f>
        <v>51521</v>
      </c>
      <c r="BB39" s="43">
        <f>'BAR BB| Open rates'!BB39*0.82+25</f>
        <v>47421</v>
      </c>
      <c r="BC39" s="43">
        <f>'BAR BB| Open rates'!BC39*0.82+25</f>
        <v>48241</v>
      </c>
      <c r="BD39" s="43">
        <f>'BAR BB| Open rates'!BD39*0.82+25</f>
        <v>47421</v>
      </c>
      <c r="BE39" s="43">
        <f>'BAR BB| Open rates'!BE39*0.82+25</f>
        <v>48241</v>
      </c>
      <c r="BF39" s="43">
        <f>'BAR BB| Open rates'!BF39*0.82+25</f>
        <v>47421</v>
      </c>
      <c r="BG39" s="43">
        <f>'BAR BB| Open rates'!BG39*0.82+25</f>
        <v>48241</v>
      </c>
      <c r="BH39" s="43">
        <f>'BAR BB| Open rates'!BH39*0.82+25</f>
        <v>47421</v>
      </c>
      <c r="BI39" s="43">
        <f>'BAR BB| Open rates'!BI39*0.82+25</f>
        <v>47421</v>
      </c>
      <c r="BJ39" s="43">
        <f>'BAR BB| Open rates'!BJ39*0.82+25</f>
        <v>48241</v>
      </c>
      <c r="BK39" s="43">
        <f>'BAR BB| Open rates'!BK39*0.82+25</f>
        <v>47421</v>
      </c>
      <c r="BL39" s="43">
        <f>'BAR BB| Open rates'!BL39*0.82+25</f>
        <v>48241</v>
      </c>
      <c r="BM39" s="43">
        <f>'BAR BB| Open rates'!BM39*0.82+25</f>
        <v>47421</v>
      </c>
      <c r="BN39" s="43">
        <f>'BAR BB| Open rates'!BN39*0.82+25</f>
        <v>48241</v>
      </c>
      <c r="BO39" s="43">
        <f>'BAR BB| Open rates'!BO39*0.82+25</f>
        <v>51275</v>
      </c>
      <c r="BP39" s="43">
        <f>'BAR BB| Open rates'!BP39*0.82+25</f>
        <v>53079</v>
      </c>
    </row>
    <row r="40" spans="1:68"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row>
    <row r="41" spans="1:68" s="36" customFormat="1" ht="12" customHeight="1" x14ac:dyDescent="0.2">
      <c r="A41" s="237">
        <v>1</v>
      </c>
      <c r="B41" s="43">
        <f>'BAR BB| Open rates'!B41*0.82+25</f>
        <v>47175</v>
      </c>
      <c r="C41" s="43">
        <f>'BAR BB| Open rates'!C41*0.82+25</f>
        <v>46355</v>
      </c>
      <c r="D41" s="43">
        <f>'BAR BB| Open rates'!D41*0.82+25</f>
        <v>47175</v>
      </c>
      <c r="E41" s="43">
        <f>'BAR BB| Open rates'!E41*0.82+25</f>
        <v>46355</v>
      </c>
      <c r="F41" s="43">
        <f>'BAR BB| Open rates'!F41*0.82+25</f>
        <v>49389</v>
      </c>
      <c r="G41" s="43">
        <f>'BAR BB| Open rates'!G41*0.82+25</f>
        <v>47175</v>
      </c>
      <c r="H41" s="43">
        <f>'BAR BB| Open rates'!H41*0.82+25</f>
        <v>64722.999999999993</v>
      </c>
      <c r="I41" s="43">
        <f>'BAR BB| Open rates'!I41*0.82+25</f>
        <v>70381</v>
      </c>
      <c r="J41" s="43">
        <f>'BAR BB| Open rates'!J41*0.82+25</f>
        <v>86043</v>
      </c>
      <c r="K41" s="43">
        <f>'BAR BB| Open rates'!K41*0.82+25</f>
        <v>66937</v>
      </c>
      <c r="L41" s="43">
        <f>'BAR BB| Open rates'!L41*0.82+25</f>
        <v>68741</v>
      </c>
      <c r="M41" s="43">
        <f>'BAR BB| Open rates'!M41*0.82+25</f>
        <v>66937</v>
      </c>
      <c r="N41" s="43">
        <f>'BAR BB| Open rates'!N41*0.82+25</f>
        <v>70381</v>
      </c>
      <c r="O41" s="43">
        <f>'BAR BB| Open rates'!O41*0.82+25</f>
        <v>72021</v>
      </c>
      <c r="P41" s="43">
        <f>'BAR BB| Open rates'!P41*0.82+25</f>
        <v>70381</v>
      </c>
      <c r="Q41" s="43">
        <f>'BAR BB| Open rates'!Q41*0.82+25</f>
        <v>72021</v>
      </c>
      <c r="R41" s="43">
        <f>'BAR BB| Open rates'!R41*0.82+25</f>
        <v>70381</v>
      </c>
      <c r="S41" s="43">
        <f>'BAR BB| Open rates'!S41*0.82+25</f>
        <v>72021</v>
      </c>
      <c r="T41" s="43">
        <f>'BAR BB| Open rates'!T41*0.82+25</f>
        <v>70381</v>
      </c>
      <c r="U41" s="43">
        <f>'BAR BB| Open rates'!U41*0.82+25</f>
        <v>72021</v>
      </c>
      <c r="V41" s="43">
        <f>'BAR BB| Open rates'!V41*0.82+25</f>
        <v>70381</v>
      </c>
      <c r="W41" s="43">
        <f>'BAR BB| Open rates'!W41*0.82+25</f>
        <v>72021</v>
      </c>
      <c r="X41" s="43">
        <f>'BAR BB| Open rates'!X41*0.82+25</f>
        <v>70381</v>
      </c>
      <c r="Y41" s="43">
        <f>'BAR BB| Open rates'!Y41*0.82+25</f>
        <v>72021</v>
      </c>
      <c r="Z41" s="43">
        <f>'BAR BB| Open rates'!Z41*0.82+25</f>
        <v>70381</v>
      </c>
      <c r="AA41" s="43">
        <f>'BAR BB| Open rates'!AA41*0.82+25</f>
        <v>72021</v>
      </c>
      <c r="AB41" s="43">
        <f>'BAR BB| Open rates'!AB41*0.82+25</f>
        <v>70381</v>
      </c>
      <c r="AC41" s="43">
        <f>'BAR BB| Open rates'!AC41*0.82+25</f>
        <v>72021</v>
      </c>
      <c r="AD41" s="43">
        <f>'BAR BB| Open rates'!AD41*0.82+25</f>
        <v>66937</v>
      </c>
      <c r="AE41" s="43">
        <f>'BAR BB| Open rates'!AE41*0.82+25</f>
        <v>68741</v>
      </c>
      <c r="AF41" s="43">
        <f>'BAR BB| Open rates'!AF41*0.82+25</f>
        <v>66937</v>
      </c>
      <c r="AG41" s="43">
        <f>'BAR BB| Open rates'!AG41*0.82+25</f>
        <v>56441</v>
      </c>
      <c r="AH41" s="43">
        <f>'BAR BB| Open rates'!AH41*0.82+25</f>
        <v>56441</v>
      </c>
      <c r="AI41" s="43">
        <f>'BAR BB| Open rates'!AI41*0.82+25</f>
        <v>54637</v>
      </c>
      <c r="AJ41" s="43">
        <f>'BAR BB| Open rates'!AJ41*0.82+25</f>
        <v>56441</v>
      </c>
      <c r="AK41" s="43">
        <f>'BAR BB| Open rates'!AK41*0.82+25</f>
        <v>54637</v>
      </c>
      <c r="AL41" s="43">
        <f>'BAR BB| Open rates'!AL41*0.82+25</f>
        <v>56441</v>
      </c>
      <c r="AM41" s="43">
        <f>'BAR BB| Open rates'!AM41*0.82+25</f>
        <v>54637</v>
      </c>
      <c r="AN41" s="43">
        <f>'BAR BB| Open rates'!AN41*0.82+25</f>
        <v>56441</v>
      </c>
      <c r="AO41" s="43">
        <f>'BAR BB| Open rates'!AO41*0.82+25</f>
        <v>54637</v>
      </c>
      <c r="AP41" s="43">
        <f>'BAR BB| Open rates'!AP41*0.82+25</f>
        <v>47995</v>
      </c>
      <c r="AQ41" s="43">
        <f>'BAR BB| Open rates'!AQ41*0.82+25</f>
        <v>46355</v>
      </c>
      <c r="AR41" s="43">
        <f>'BAR BB| Open rates'!AR41*0.82+25</f>
        <v>47995</v>
      </c>
      <c r="AS41" s="43">
        <f>'BAR BB| Open rates'!AS41*0.82+25</f>
        <v>46355</v>
      </c>
      <c r="AT41" s="43">
        <f>'BAR BB| Open rates'!AT41*0.82+25</f>
        <v>47995</v>
      </c>
      <c r="AU41" s="43">
        <f>'BAR BB| Open rates'!AU41*0.82+25</f>
        <v>46355</v>
      </c>
      <c r="AV41" s="43">
        <f>'BAR BB| Open rates'!AV41*0.82+25</f>
        <v>47995</v>
      </c>
      <c r="AW41" s="43">
        <f>'BAR BB| Open rates'!AW41*0.82+25</f>
        <v>46355</v>
      </c>
      <c r="AX41" s="43">
        <f>'BAR BB| Open rates'!AX41*0.82+25</f>
        <v>47995</v>
      </c>
      <c r="AY41" s="43">
        <f>'BAR BB| Open rates'!AY41*0.82+25</f>
        <v>49389</v>
      </c>
      <c r="AZ41" s="43">
        <f>'BAR BB| Open rates'!AZ41*0.82+25</f>
        <v>51193</v>
      </c>
      <c r="BA41" s="43">
        <f>'BAR BB| Open rates'!BA41*0.82+25</f>
        <v>45535</v>
      </c>
      <c r="BB41" s="43">
        <f>'BAR BB| Open rates'!BB41*0.82+25</f>
        <v>45535</v>
      </c>
      <c r="BC41" s="43">
        <f>'BAR BB| Open rates'!BC41*0.82+25</f>
        <v>46355</v>
      </c>
      <c r="BD41" s="43">
        <f>'BAR BB| Open rates'!BD41*0.82+25</f>
        <v>45535</v>
      </c>
      <c r="BE41" s="43">
        <f>'BAR BB| Open rates'!BE41*0.82+25</f>
        <v>46355</v>
      </c>
      <c r="BF41" s="43">
        <f>'BAR BB| Open rates'!BF41*0.82+25</f>
        <v>45535</v>
      </c>
      <c r="BG41" s="43">
        <f>'BAR BB| Open rates'!BG41*0.82+25</f>
        <v>46355</v>
      </c>
      <c r="BH41" s="43">
        <f>'BAR BB| Open rates'!BH41*0.82+25</f>
        <v>45535</v>
      </c>
      <c r="BI41" s="43">
        <f>'BAR BB| Open rates'!BI41*0.82+25</f>
        <v>45535</v>
      </c>
      <c r="BJ41" s="43">
        <f>'BAR BB| Open rates'!BJ41*0.82+25</f>
        <v>46355</v>
      </c>
      <c r="BK41" s="43">
        <f>'BAR BB| Open rates'!BK41*0.82+25</f>
        <v>45535</v>
      </c>
      <c r="BL41" s="43">
        <f>'BAR BB| Open rates'!BL41*0.82+25</f>
        <v>46355</v>
      </c>
      <c r="BM41" s="43">
        <f>'BAR BB| Open rates'!BM41*0.82+25</f>
        <v>45535</v>
      </c>
      <c r="BN41" s="43">
        <f>'BAR BB| Open rates'!BN41*0.82+25</f>
        <v>46355</v>
      </c>
      <c r="BO41" s="43">
        <f>'BAR BB| Open rates'!BO41*0.82+25</f>
        <v>49389</v>
      </c>
      <c r="BP41" s="43">
        <f>'BAR BB| Open rates'!BP41*0.82+25</f>
        <v>51193</v>
      </c>
    </row>
    <row r="42" spans="1:68" s="36" customFormat="1" ht="12" customHeight="1" x14ac:dyDescent="0.2">
      <c r="A42" s="237">
        <v>2</v>
      </c>
      <c r="B42" s="43">
        <f>'BAR BB| Open rates'!B42*0.82+25</f>
        <v>49635</v>
      </c>
      <c r="C42" s="43">
        <f>'BAR BB| Open rates'!C42*0.82+25</f>
        <v>48815</v>
      </c>
      <c r="D42" s="43">
        <f>'BAR BB| Open rates'!D42*0.82+25</f>
        <v>49635</v>
      </c>
      <c r="E42" s="43">
        <f>'BAR BB| Open rates'!E42*0.82+25</f>
        <v>48815</v>
      </c>
      <c r="F42" s="43">
        <f>'BAR BB| Open rates'!F42*0.82+25</f>
        <v>51849</v>
      </c>
      <c r="G42" s="43">
        <f>'BAR BB| Open rates'!G42*0.82+25</f>
        <v>49635</v>
      </c>
      <c r="H42" s="43">
        <f>'BAR BB| Open rates'!H42*0.82+25</f>
        <v>67183</v>
      </c>
      <c r="I42" s="43">
        <f>'BAR BB| Open rates'!I42*0.82+25</f>
        <v>72841</v>
      </c>
      <c r="J42" s="43">
        <f>'BAR BB| Open rates'!J42*0.82+25</f>
        <v>88503</v>
      </c>
      <c r="K42" s="43">
        <f>'BAR BB| Open rates'!K42*0.82+25</f>
        <v>69397</v>
      </c>
      <c r="L42" s="43">
        <f>'BAR BB| Open rates'!L42*0.82+25</f>
        <v>71201</v>
      </c>
      <c r="M42" s="43">
        <f>'BAR BB| Open rates'!M42*0.82+25</f>
        <v>69397</v>
      </c>
      <c r="N42" s="43">
        <f>'BAR BB| Open rates'!N42*0.82+25</f>
        <v>72841</v>
      </c>
      <c r="O42" s="43">
        <f>'BAR BB| Open rates'!O42*0.82+25</f>
        <v>74481</v>
      </c>
      <c r="P42" s="43">
        <f>'BAR BB| Open rates'!P42*0.82+25</f>
        <v>72841</v>
      </c>
      <c r="Q42" s="43">
        <f>'BAR BB| Open rates'!Q42*0.82+25</f>
        <v>74481</v>
      </c>
      <c r="R42" s="43">
        <f>'BAR BB| Open rates'!R42*0.82+25</f>
        <v>72841</v>
      </c>
      <c r="S42" s="43">
        <f>'BAR BB| Open rates'!S42*0.82+25</f>
        <v>74481</v>
      </c>
      <c r="T42" s="43">
        <f>'BAR BB| Open rates'!T42*0.82+25</f>
        <v>72841</v>
      </c>
      <c r="U42" s="43">
        <f>'BAR BB| Open rates'!U42*0.82+25</f>
        <v>74481</v>
      </c>
      <c r="V42" s="43">
        <f>'BAR BB| Open rates'!V42*0.82+25</f>
        <v>72841</v>
      </c>
      <c r="W42" s="43">
        <f>'BAR BB| Open rates'!W42*0.82+25</f>
        <v>74481</v>
      </c>
      <c r="X42" s="43">
        <f>'BAR BB| Open rates'!X42*0.82+25</f>
        <v>72841</v>
      </c>
      <c r="Y42" s="43">
        <f>'BAR BB| Open rates'!Y42*0.82+25</f>
        <v>74481</v>
      </c>
      <c r="Z42" s="43">
        <f>'BAR BB| Open rates'!Z42*0.82+25</f>
        <v>72841</v>
      </c>
      <c r="AA42" s="43">
        <f>'BAR BB| Open rates'!AA42*0.82+25</f>
        <v>74481</v>
      </c>
      <c r="AB42" s="43">
        <f>'BAR BB| Open rates'!AB42*0.82+25</f>
        <v>72841</v>
      </c>
      <c r="AC42" s="43">
        <f>'BAR BB| Open rates'!AC42*0.82+25</f>
        <v>74481</v>
      </c>
      <c r="AD42" s="43">
        <f>'BAR BB| Open rates'!AD42*0.82+25</f>
        <v>69397</v>
      </c>
      <c r="AE42" s="43">
        <f>'BAR BB| Open rates'!AE42*0.82+25</f>
        <v>71201</v>
      </c>
      <c r="AF42" s="43">
        <f>'BAR BB| Open rates'!AF42*0.82+25</f>
        <v>69397</v>
      </c>
      <c r="AG42" s="43">
        <f>'BAR BB| Open rates'!AG42*0.82+25</f>
        <v>58901</v>
      </c>
      <c r="AH42" s="43">
        <f>'BAR BB| Open rates'!AH42*0.82+25</f>
        <v>58901</v>
      </c>
      <c r="AI42" s="43">
        <f>'BAR BB| Open rates'!AI42*0.82+25</f>
        <v>57097</v>
      </c>
      <c r="AJ42" s="43">
        <f>'BAR BB| Open rates'!AJ42*0.82+25</f>
        <v>58901</v>
      </c>
      <c r="AK42" s="43">
        <f>'BAR BB| Open rates'!AK42*0.82+25</f>
        <v>57097</v>
      </c>
      <c r="AL42" s="43">
        <f>'BAR BB| Open rates'!AL42*0.82+25</f>
        <v>58901</v>
      </c>
      <c r="AM42" s="43">
        <f>'BAR BB| Open rates'!AM42*0.82+25</f>
        <v>57097</v>
      </c>
      <c r="AN42" s="43">
        <f>'BAR BB| Open rates'!AN42*0.82+25</f>
        <v>58901</v>
      </c>
      <c r="AO42" s="43">
        <f>'BAR BB| Open rates'!AO42*0.82+25</f>
        <v>57097</v>
      </c>
      <c r="AP42" s="43">
        <f>'BAR BB| Open rates'!AP42*0.82+25</f>
        <v>50455</v>
      </c>
      <c r="AQ42" s="43">
        <f>'BAR BB| Open rates'!AQ42*0.82+25</f>
        <v>48815</v>
      </c>
      <c r="AR42" s="43">
        <f>'BAR BB| Open rates'!AR42*0.82+25</f>
        <v>50455</v>
      </c>
      <c r="AS42" s="43">
        <f>'BAR BB| Open rates'!AS42*0.82+25</f>
        <v>48815</v>
      </c>
      <c r="AT42" s="43">
        <f>'BAR BB| Open rates'!AT42*0.82+25</f>
        <v>50455</v>
      </c>
      <c r="AU42" s="43">
        <f>'BAR BB| Open rates'!AU42*0.82+25</f>
        <v>48815</v>
      </c>
      <c r="AV42" s="43">
        <f>'BAR BB| Open rates'!AV42*0.82+25</f>
        <v>50455</v>
      </c>
      <c r="AW42" s="43">
        <f>'BAR BB| Open rates'!AW42*0.82+25</f>
        <v>48815</v>
      </c>
      <c r="AX42" s="43">
        <f>'BAR BB| Open rates'!AX42*0.82+25</f>
        <v>50455</v>
      </c>
      <c r="AY42" s="43">
        <f>'BAR BB| Open rates'!AY42*0.82+25</f>
        <v>51849</v>
      </c>
      <c r="AZ42" s="43">
        <f>'BAR BB| Open rates'!AZ42*0.82+25</f>
        <v>53653</v>
      </c>
      <c r="BA42" s="43">
        <f>'BAR BB| Open rates'!BA42*0.82+25</f>
        <v>47995</v>
      </c>
      <c r="BB42" s="43">
        <f>'BAR BB| Open rates'!BB42*0.82+25</f>
        <v>47995</v>
      </c>
      <c r="BC42" s="43">
        <f>'BAR BB| Open rates'!BC42*0.82+25</f>
        <v>48815</v>
      </c>
      <c r="BD42" s="43">
        <f>'BAR BB| Open rates'!BD42*0.82+25</f>
        <v>47995</v>
      </c>
      <c r="BE42" s="43">
        <f>'BAR BB| Open rates'!BE42*0.82+25</f>
        <v>48815</v>
      </c>
      <c r="BF42" s="43">
        <f>'BAR BB| Open rates'!BF42*0.82+25</f>
        <v>47995</v>
      </c>
      <c r="BG42" s="43">
        <f>'BAR BB| Open rates'!BG42*0.82+25</f>
        <v>48815</v>
      </c>
      <c r="BH42" s="43">
        <f>'BAR BB| Open rates'!BH42*0.82+25</f>
        <v>47995</v>
      </c>
      <c r="BI42" s="43">
        <f>'BAR BB| Open rates'!BI42*0.82+25</f>
        <v>47995</v>
      </c>
      <c r="BJ42" s="43">
        <f>'BAR BB| Open rates'!BJ42*0.82+25</f>
        <v>48815</v>
      </c>
      <c r="BK42" s="43">
        <f>'BAR BB| Open rates'!BK42*0.82+25</f>
        <v>47995</v>
      </c>
      <c r="BL42" s="43">
        <f>'BAR BB| Open rates'!BL42*0.82+25</f>
        <v>48815</v>
      </c>
      <c r="BM42" s="43">
        <f>'BAR BB| Open rates'!BM42*0.82+25</f>
        <v>47995</v>
      </c>
      <c r="BN42" s="43">
        <f>'BAR BB| Open rates'!BN42*0.82+25</f>
        <v>48815</v>
      </c>
      <c r="BO42" s="43">
        <f>'BAR BB| Open rates'!BO42*0.82+25</f>
        <v>51849</v>
      </c>
      <c r="BP42" s="43">
        <f>'BAR BB| Open rates'!BP42*0.82+25</f>
        <v>53653</v>
      </c>
    </row>
    <row r="43" spans="1:68" s="36" customFormat="1" ht="12" customHeight="1" x14ac:dyDescent="0.2">
      <c r="A43" s="237">
        <v>3</v>
      </c>
      <c r="B43" s="43">
        <f>'BAR BB| Open rates'!B43*0.82+25</f>
        <v>52095</v>
      </c>
      <c r="C43" s="43">
        <f>'BAR BB| Open rates'!C43*0.82+25</f>
        <v>51275</v>
      </c>
      <c r="D43" s="43">
        <f>'BAR BB| Open rates'!D43*0.82+25</f>
        <v>52095</v>
      </c>
      <c r="E43" s="43">
        <f>'BAR BB| Open rates'!E43*0.82+25</f>
        <v>51275</v>
      </c>
      <c r="F43" s="43">
        <f>'BAR BB| Open rates'!F43*0.82+25</f>
        <v>54309</v>
      </c>
      <c r="G43" s="43">
        <f>'BAR BB| Open rates'!G43*0.82+25</f>
        <v>52095</v>
      </c>
      <c r="H43" s="43">
        <f>'BAR BB| Open rates'!H43*0.82+25</f>
        <v>69643</v>
      </c>
      <c r="I43" s="43">
        <f>'BAR BB| Open rates'!I43*0.82+25</f>
        <v>75301</v>
      </c>
      <c r="J43" s="43">
        <f>'BAR BB| Open rates'!J43*0.82+25</f>
        <v>90963</v>
      </c>
      <c r="K43" s="43">
        <f>'BAR BB| Open rates'!K43*0.82+25</f>
        <v>71857</v>
      </c>
      <c r="L43" s="43">
        <f>'BAR BB| Open rates'!L43*0.82+25</f>
        <v>73661</v>
      </c>
      <c r="M43" s="43">
        <f>'BAR BB| Open rates'!M43*0.82+25</f>
        <v>71857</v>
      </c>
      <c r="N43" s="43">
        <f>'BAR BB| Open rates'!N43*0.82+25</f>
        <v>75301</v>
      </c>
      <c r="O43" s="43">
        <f>'BAR BB| Open rates'!O43*0.82+25</f>
        <v>76941</v>
      </c>
      <c r="P43" s="43">
        <f>'BAR BB| Open rates'!P43*0.82+25</f>
        <v>75301</v>
      </c>
      <c r="Q43" s="43">
        <f>'BAR BB| Open rates'!Q43*0.82+25</f>
        <v>76941</v>
      </c>
      <c r="R43" s="43">
        <f>'BAR BB| Open rates'!R43*0.82+25</f>
        <v>75301</v>
      </c>
      <c r="S43" s="43">
        <f>'BAR BB| Open rates'!S43*0.82+25</f>
        <v>76941</v>
      </c>
      <c r="T43" s="43">
        <f>'BAR BB| Open rates'!T43*0.82+25</f>
        <v>75301</v>
      </c>
      <c r="U43" s="43">
        <f>'BAR BB| Open rates'!U43*0.82+25</f>
        <v>76941</v>
      </c>
      <c r="V43" s="43">
        <f>'BAR BB| Open rates'!V43*0.82+25</f>
        <v>75301</v>
      </c>
      <c r="W43" s="43">
        <f>'BAR BB| Open rates'!W43*0.82+25</f>
        <v>76941</v>
      </c>
      <c r="X43" s="43">
        <f>'BAR BB| Open rates'!X43*0.82+25</f>
        <v>75301</v>
      </c>
      <c r="Y43" s="43">
        <f>'BAR BB| Open rates'!Y43*0.82+25</f>
        <v>76941</v>
      </c>
      <c r="Z43" s="43">
        <f>'BAR BB| Open rates'!Z43*0.82+25</f>
        <v>75301</v>
      </c>
      <c r="AA43" s="43">
        <f>'BAR BB| Open rates'!AA43*0.82+25</f>
        <v>76941</v>
      </c>
      <c r="AB43" s="43">
        <f>'BAR BB| Open rates'!AB43*0.82+25</f>
        <v>75301</v>
      </c>
      <c r="AC43" s="43">
        <f>'BAR BB| Open rates'!AC43*0.82+25</f>
        <v>76941</v>
      </c>
      <c r="AD43" s="43">
        <f>'BAR BB| Open rates'!AD43*0.82+25</f>
        <v>71857</v>
      </c>
      <c r="AE43" s="43">
        <f>'BAR BB| Open rates'!AE43*0.82+25</f>
        <v>73661</v>
      </c>
      <c r="AF43" s="43">
        <f>'BAR BB| Open rates'!AF43*0.82+25</f>
        <v>71857</v>
      </c>
      <c r="AG43" s="43">
        <f>'BAR BB| Open rates'!AG43*0.82+25</f>
        <v>61360.999999999993</v>
      </c>
      <c r="AH43" s="43">
        <f>'BAR BB| Open rates'!AH43*0.82+25</f>
        <v>61360.999999999993</v>
      </c>
      <c r="AI43" s="43">
        <f>'BAR BB| Open rates'!AI43*0.82+25</f>
        <v>59557</v>
      </c>
      <c r="AJ43" s="43">
        <f>'BAR BB| Open rates'!AJ43*0.82+25</f>
        <v>61360.999999999993</v>
      </c>
      <c r="AK43" s="43">
        <f>'BAR BB| Open rates'!AK43*0.82+25</f>
        <v>59557</v>
      </c>
      <c r="AL43" s="43">
        <f>'BAR BB| Open rates'!AL43*0.82+25</f>
        <v>61360.999999999993</v>
      </c>
      <c r="AM43" s="43">
        <f>'BAR BB| Open rates'!AM43*0.82+25</f>
        <v>59557</v>
      </c>
      <c r="AN43" s="43">
        <f>'BAR BB| Open rates'!AN43*0.82+25</f>
        <v>61360.999999999993</v>
      </c>
      <c r="AO43" s="43">
        <f>'BAR BB| Open rates'!AO43*0.82+25</f>
        <v>59557</v>
      </c>
      <c r="AP43" s="43">
        <f>'BAR BB| Open rates'!AP43*0.82+25</f>
        <v>52915</v>
      </c>
      <c r="AQ43" s="43">
        <f>'BAR BB| Open rates'!AQ43*0.82+25</f>
        <v>51275</v>
      </c>
      <c r="AR43" s="43">
        <f>'BAR BB| Open rates'!AR43*0.82+25</f>
        <v>52915</v>
      </c>
      <c r="AS43" s="43">
        <f>'BAR BB| Open rates'!AS43*0.82+25</f>
        <v>51275</v>
      </c>
      <c r="AT43" s="43">
        <f>'BAR BB| Open rates'!AT43*0.82+25</f>
        <v>52915</v>
      </c>
      <c r="AU43" s="43">
        <f>'BAR BB| Open rates'!AU43*0.82+25</f>
        <v>51275</v>
      </c>
      <c r="AV43" s="43">
        <f>'BAR BB| Open rates'!AV43*0.82+25</f>
        <v>52915</v>
      </c>
      <c r="AW43" s="43">
        <f>'BAR BB| Open rates'!AW43*0.82+25</f>
        <v>51275</v>
      </c>
      <c r="AX43" s="43">
        <f>'BAR BB| Open rates'!AX43*0.82+25</f>
        <v>52915</v>
      </c>
      <c r="AY43" s="43">
        <f>'BAR BB| Open rates'!AY43*0.82+25</f>
        <v>54309</v>
      </c>
      <c r="AZ43" s="43">
        <f>'BAR BB| Open rates'!AZ43*0.82+25</f>
        <v>56113</v>
      </c>
      <c r="BA43" s="43">
        <f>'BAR BB| Open rates'!BA43*0.82+25</f>
        <v>50455</v>
      </c>
      <c r="BB43" s="43">
        <f>'BAR BB| Open rates'!BB43*0.82+25</f>
        <v>50455</v>
      </c>
      <c r="BC43" s="43">
        <f>'BAR BB| Open rates'!BC43*0.82+25</f>
        <v>51275</v>
      </c>
      <c r="BD43" s="43">
        <f>'BAR BB| Open rates'!BD43*0.82+25</f>
        <v>50455</v>
      </c>
      <c r="BE43" s="43">
        <f>'BAR BB| Open rates'!BE43*0.82+25</f>
        <v>51275</v>
      </c>
      <c r="BF43" s="43">
        <f>'BAR BB| Open rates'!BF43*0.82+25</f>
        <v>50455</v>
      </c>
      <c r="BG43" s="43">
        <f>'BAR BB| Open rates'!BG43*0.82+25</f>
        <v>51275</v>
      </c>
      <c r="BH43" s="43">
        <f>'BAR BB| Open rates'!BH43*0.82+25</f>
        <v>50455</v>
      </c>
      <c r="BI43" s="43">
        <f>'BAR BB| Open rates'!BI43*0.82+25</f>
        <v>50455</v>
      </c>
      <c r="BJ43" s="43">
        <f>'BAR BB| Open rates'!BJ43*0.82+25</f>
        <v>51275</v>
      </c>
      <c r="BK43" s="43">
        <f>'BAR BB| Open rates'!BK43*0.82+25</f>
        <v>50455</v>
      </c>
      <c r="BL43" s="43">
        <f>'BAR BB| Open rates'!BL43*0.82+25</f>
        <v>51275</v>
      </c>
      <c r="BM43" s="43">
        <f>'BAR BB| Open rates'!BM43*0.82+25</f>
        <v>50455</v>
      </c>
      <c r="BN43" s="43">
        <f>'BAR BB| Open rates'!BN43*0.82+25</f>
        <v>51275</v>
      </c>
      <c r="BO43" s="43">
        <f>'BAR BB| Open rates'!BO43*0.82+25</f>
        <v>54309</v>
      </c>
      <c r="BP43" s="43">
        <f>'BAR BB| Open rates'!BP43*0.82+25</f>
        <v>56113</v>
      </c>
    </row>
    <row r="44" spans="1:68" s="36" customFormat="1" ht="12" customHeight="1" x14ac:dyDescent="0.2">
      <c r="A44" s="237">
        <v>4</v>
      </c>
      <c r="B44" s="43">
        <f>'BAR BB| Open rates'!B44*0.82+25</f>
        <v>54555</v>
      </c>
      <c r="C44" s="43">
        <f>'BAR BB| Open rates'!C44*0.82+25</f>
        <v>53735</v>
      </c>
      <c r="D44" s="43">
        <f>'BAR BB| Open rates'!D44*0.82+25</f>
        <v>54555</v>
      </c>
      <c r="E44" s="43">
        <f>'BAR BB| Open rates'!E44*0.82+25</f>
        <v>53735</v>
      </c>
      <c r="F44" s="43">
        <f>'BAR BB| Open rates'!F44*0.82+25</f>
        <v>56769</v>
      </c>
      <c r="G44" s="43">
        <f>'BAR BB| Open rates'!G44*0.82+25</f>
        <v>54555</v>
      </c>
      <c r="H44" s="43">
        <f>'BAR BB| Open rates'!H44*0.82+25</f>
        <v>72103</v>
      </c>
      <c r="I44" s="43">
        <f>'BAR BB| Open rates'!I44*0.82+25</f>
        <v>77761</v>
      </c>
      <c r="J44" s="43">
        <f>'BAR BB| Open rates'!J44*0.82+25</f>
        <v>93423</v>
      </c>
      <c r="K44" s="43">
        <f>'BAR BB| Open rates'!K44*0.82+25</f>
        <v>74317</v>
      </c>
      <c r="L44" s="43">
        <f>'BAR BB| Open rates'!L44*0.82+25</f>
        <v>76121</v>
      </c>
      <c r="M44" s="43">
        <f>'BAR BB| Open rates'!M44*0.82+25</f>
        <v>74317</v>
      </c>
      <c r="N44" s="43">
        <f>'BAR BB| Open rates'!N44*0.82+25</f>
        <v>77761</v>
      </c>
      <c r="O44" s="43">
        <f>'BAR BB| Open rates'!O44*0.82+25</f>
        <v>79401</v>
      </c>
      <c r="P44" s="43">
        <f>'BAR BB| Open rates'!P44*0.82+25</f>
        <v>77761</v>
      </c>
      <c r="Q44" s="43">
        <f>'BAR BB| Open rates'!Q44*0.82+25</f>
        <v>79401</v>
      </c>
      <c r="R44" s="43">
        <f>'BAR BB| Open rates'!R44*0.82+25</f>
        <v>77761</v>
      </c>
      <c r="S44" s="43">
        <f>'BAR BB| Open rates'!S44*0.82+25</f>
        <v>79401</v>
      </c>
      <c r="T44" s="43">
        <f>'BAR BB| Open rates'!T44*0.82+25</f>
        <v>77761</v>
      </c>
      <c r="U44" s="43">
        <f>'BAR BB| Open rates'!U44*0.82+25</f>
        <v>79401</v>
      </c>
      <c r="V44" s="43">
        <f>'BAR BB| Open rates'!V44*0.82+25</f>
        <v>77761</v>
      </c>
      <c r="W44" s="43">
        <f>'BAR BB| Open rates'!W44*0.82+25</f>
        <v>79401</v>
      </c>
      <c r="X44" s="43">
        <f>'BAR BB| Open rates'!X44*0.82+25</f>
        <v>77761</v>
      </c>
      <c r="Y44" s="43">
        <f>'BAR BB| Open rates'!Y44*0.82+25</f>
        <v>79401</v>
      </c>
      <c r="Z44" s="43">
        <f>'BAR BB| Open rates'!Z44*0.82+25</f>
        <v>77761</v>
      </c>
      <c r="AA44" s="43">
        <f>'BAR BB| Open rates'!AA44*0.82+25</f>
        <v>79401</v>
      </c>
      <c r="AB44" s="43">
        <f>'BAR BB| Open rates'!AB44*0.82+25</f>
        <v>77761</v>
      </c>
      <c r="AC44" s="43">
        <f>'BAR BB| Open rates'!AC44*0.82+25</f>
        <v>79401</v>
      </c>
      <c r="AD44" s="43">
        <f>'BAR BB| Open rates'!AD44*0.82+25</f>
        <v>74317</v>
      </c>
      <c r="AE44" s="43">
        <f>'BAR BB| Open rates'!AE44*0.82+25</f>
        <v>76121</v>
      </c>
      <c r="AF44" s="43">
        <f>'BAR BB| Open rates'!AF44*0.82+25</f>
        <v>74317</v>
      </c>
      <c r="AG44" s="43">
        <f>'BAR BB| Open rates'!AG44*0.82+25</f>
        <v>63820.999999999993</v>
      </c>
      <c r="AH44" s="43">
        <f>'BAR BB| Open rates'!AH44*0.82+25</f>
        <v>63820.999999999993</v>
      </c>
      <c r="AI44" s="43">
        <f>'BAR BB| Open rates'!AI44*0.82+25</f>
        <v>62016.999999999993</v>
      </c>
      <c r="AJ44" s="43">
        <f>'BAR BB| Open rates'!AJ44*0.82+25</f>
        <v>63820.999999999993</v>
      </c>
      <c r="AK44" s="43">
        <f>'BAR BB| Open rates'!AK44*0.82+25</f>
        <v>62016.999999999993</v>
      </c>
      <c r="AL44" s="43">
        <f>'BAR BB| Open rates'!AL44*0.82+25</f>
        <v>63820.999999999993</v>
      </c>
      <c r="AM44" s="43">
        <f>'BAR BB| Open rates'!AM44*0.82+25</f>
        <v>62016.999999999993</v>
      </c>
      <c r="AN44" s="43">
        <f>'BAR BB| Open rates'!AN44*0.82+25</f>
        <v>63820.999999999993</v>
      </c>
      <c r="AO44" s="43">
        <f>'BAR BB| Open rates'!AO44*0.82+25</f>
        <v>62016.999999999993</v>
      </c>
      <c r="AP44" s="43">
        <f>'BAR BB| Open rates'!AP44*0.82+25</f>
        <v>55375</v>
      </c>
      <c r="AQ44" s="43">
        <f>'BAR BB| Open rates'!AQ44*0.82+25</f>
        <v>53735</v>
      </c>
      <c r="AR44" s="43">
        <f>'BAR BB| Open rates'!AR44*0.82+25</f>
        <v>55375</v>
      </c>
      <c r="AS44" s="43">
        <f>'BAR BB| Open rates'!AS44*0.82+25</f>
        <v>53735</v>
      </c>
      <c r="AT44" s="43">
        <f>'BAR BB| Open rates'!AT44*0.82+25</f>
        <v>55375</v>
      </c>
      <c r="AU44" s="43">
        <f>'BAR BB| Open rates'!AU44*0.82+25</f>
        <v>53735</v>
      </c>
      <c r="AV44" s="43">
        <f>'BAR BB| Open rates'!AV44*0.82+25</f>
        <v>55375</v>
      </c>
      <c r="AW44" s="43">
        <f>'BAR BB| Open rates'!AW44*0.82+25</f>
        <v>53735</v>
      </c>
      <c r="AX44" s="43">
        <f>'BAR BB| Open rates'!AX44*0.82+25</f>
        <v>55375</v>
      </c>
      <c r="AY44" s="43">
        <f>'BAR BB| Open rates'!AY44*0.82+25</f>
        <v>56769</v>
      </c>
      <c r="AZ44" s="43">
        <f>'BAR BB| Open rates'!AZ44*0.82+25</f>
        <v>58573</v>
      </c>
      <c r="BA44" s="43">
        <f>'BAR BB| Open rates'!BA44*0.82+25</f>
        <v>52915</v>
      </c>
      <c r="BB44" s="43">
        <f>'BAR BB| Open rates'!BB44*0.82+25</f>
        <v>52915</v>
      </c>
      <c r="BC44" s="43">
        <f>'BAR BB| Open rates'!BC44*0.82+25</f>
        <v>53735</v>
      </c>
      <c r="BD44" s="43">
        <f>'BAR BB| Open rates'!BD44*0.82+25</f>
        <v>52915</v>
      </c>
      <c r="BE44" s="43">
        <f>'BAR BB| Open rates'!BE44*0.82+25</f>
        <v>53735</v>
      </c>
      <c r="BF44" s="43">
        <f>'BAR BB| Open rates'!BF44*0.82+25</f>
        <v>52915</v>
      </c>
      <c r="BG44" s="43">
        <f>'BAR BB| Open rates'!BG44*0.82+25</f>
        <v>53735</v>
      </c>
      <c r="BH44" s="43">
        <f>'BAR BB| Open rates'!BH44*0.82+25</f>
        <v>52915</v>
      </c>
      <c r="BI44" s="43">
        <f>'BAR BB| Open rates'!BI44*0.82+25</f>
        <v>52915</v>
      </c>
      <c r="BJ44" s="43">
        <f>'BAR BB| Open rates'!BJ44*0.82+25</f>
        <v>53735</v>
      </c>
      <c r="BK44" s="43">
        <f>'BAR BB| Open rates'!BK44*0.82+25</f>
        <v>52915</v>
      </c>
      <c r="BL44" s="43">
        <f>'BAR BB| Open rates'!BL44*0.82+25</f>
        <v>53735</v>
      </c>
      <c r="BM44" s="43">
        <f>'BAR BB| Open rates'!BM44*0.82+25</f>
        <v>52915</v>
      </c>
      <c r="BN44" s="43">
        <f>'BAR BB| Open rates'!BN44*0.82+25</f>
        <v>53735</v>
      </c>
      <c r="BO44" s="43">
        <f>'BAR BB| Open rates'!BO44*0.82+25</f>
        <v>56769</v>
      </c>
      <c r="BP44" s="43">
        <f>'BAR BB| Open rates'!BP44*0.82+25</f>
        <v>58573</v>
      </c>
    </row>
    <row r="45" spans="1:68" s="36" customFormat="1" ht="12" customHeight="1" x14ac:dyDescent="0.2">
      <c r="A45" s="237">
        <v>5</v>
      </c>
      <c r="B45" s="43">
        <f>'BAR BB| Open rates'!B45*0.82+25</f>
        <v>57015</v>
      </c>
      <c r="C45" s="43">
        <f>'BAR BB| Open rates'!C45*0.82+25</f>
        <v>56195</v>
      </c>
      <c r="D45" s="43">
        <f>'BAR BB| Open rates'!D45*0.82+25</f>
        <v>57015</v>
      </c>
      <c r="E45" s="43">
        <f>'BAR BB| Open rates'!E45*0.82+25</f>
        <v>56195</v>
      </c>
      <c r="F45" s="43">
        <f>'BAR BB| Open rates'!F45*0.82+25</f>
        <v>59229</v>
      </c>
      <c r="G45" s="43">
        <f>'BAR BB| Open rates'!G45*0.82+25</f>
        <v>57015</v>
      </c>
      <c r="H45" s="43">
        <f>'BAR BB| Open rates'!H45*0.82+25</f>
        <v>74563</v>
      </c>
      <c r="I45" s="43">
        <f>'BAR BB| Open rates'!I45*0.82+25</f>
        <v>80221</v>
      </c>
      <c r="J45" s="43">
        <f>'BAR BB| Open rates'!J45*0.82+25</f>
        <v>95883</v>
      </c>
      <c r="K45" s="43">
        <f>'BAR BB| Open rates'!K45*0.82+25</f>
        <v>76777</v>
      </c>
      <c r="L45" s="43">
        <f>'BAR BB| Open rates'!L45*0.82+25</f>
        <v>78581</v>
      </c>
      <c r="M45" s="43">
        <f>'BAR BB| Open rates'!M45*0.82+25</f>
        <v>76777</v>
      </c>
      <c r="N45" s="43">
        <f>'BAR BB| Open rates'!N45*0.82+25</f>
        <v>80221</v>
      </c>
      <c r="O45" s="43">
        <f>'BAR BB| Open rates'!O45*0.82+25</f>
        <v>81861</v>
      </c>
      <c r="P45" s="43">
        <f>'BAR BB| Open rates'!P45*0.82+25</f>
        <v>80221</v>
      </c>
      <c r="Q45" s="43">
        <f>'BAR BB| Open rates'!Q45*0.82+25</f>
        <v>81861</v>
      </c>
      <c r="R45" s="43">
        <f>'BAR BB| Open rates'!R45*0.82+25</f>
        <v>80221</v>
      </c>
      <c r="S45" s="43">
        <f>'BAR BB| Open rates'!S45*0.82+25</f>
        <v>81861</v>
      </c>
      <c r="T45" s="43">
        <f>'BAR BB| Open rates'!T45*0.82+25</f>
        <v>80221</v>
      </c>
      <c r="U45" s="43">
        <f>'BAR BB| Open rates'!U45*0.82+25</f>
        <v>81861</v>
      </c>
      <c r="V45" s="43">
        <f>'BAR BB| Open rates'!V45*0.82+25</f>
        <v>80221</v>
      </c>
      <c r="W45" s="43">
        <f>'BAR BB| Open rates'!W45*0.82+25</f>
        <v>81861</v>
      </c>
      <c r="X45" s="43">
        <f>'BAR BB| Open rates'!X45*0.82+25</f>
        <v>80221</v>
      </c>
      <c r="Y45" s="43">
        <f>'BAR BB| Open rates'!Y45*0.82+25</f>
        <v>81861</v>
      </c>
      <c r="Z45" s="43">
        <f>'BAR BB| Open rates'!Z45*0.82+25</f>
        <v>80221</v>
      </c>
      <c r="AA45" s="43">
        <f>'BAR BB| Open rates'!AA45*0.82+25</f>
        <v>81861</v>
      </c>
      <c r="AB45" s="43">
        <f>'BAR BB| Open rates'!AB45*0.82+25</f>
        <v>80221</v>
      </c>
      <c r="AC45" s="43">
        <f>'BAR BB| Open rates'!AC45*0.82+25</f>
        <v>81861</v>
      </c>
      <c r="AD45" s="43">
        <f>'BAR BB| Open rates'!AD45*0.82+25</f>
        <v>76777</v>
      </c>
      <c r="AE45" s="43">
        <f>'BAR BB| Open rates'!AE45*0.82+25</f>
        <v>78581</v>
      </c>
      <c r="AF45" s="43">
        <f>'BAR BB| Open rates'!AF45*0.82+25</f>
        <v>76777</v>
      </c>
      <c r="AG45" s="43">
        <f>'BAR BB| Open rates'!AG45*0.82+25</f>
        <v>66281</v>
      </c>
      <c r="AH45" s="43">
        <f>'BAR BB| Open rates'!AH45*0.82+25</f>
        <v>66281</v>
      </c>
      <c r="AI45" s="43">
        <f>'BAR BB| Open rates'!AI45*0.82+25</f>
        <v>64476.999999999993</v>
      </c>
      <c r="AJ45" s="43">
        <f>'BAR BB| Open rates'!AJ45*0.82+25</f>
        <v>66281</v>
      </c>
      <c r="AK45" s="43">
        <f>'BAR BB| Open rates'!AK45*0.82+25</f>
        <v>64476.999999999993</v>
      </c>
      <c r="AL45" s="43">
        <f>'BAR BB| Open rates'!AL45*0.82+25</f>
        <v>66281</v>
      </c>
      <c r="AM45" s="43">
        <f>'BAR BB| Open rates'!AM45*0.82+25</f>
        <v>64476.999999999993</v>
      </c>
      <c r="AN45" s="43">
        <f>'BAR BB| Open rates'!AN45*0.82+25</f>
        <v>66281</v>
      </c>
      <c r="AO45" s="43">
        <f>'BAR BB| Open rates'!AO45*0.82+25</f>
        <v>64476.999999999993</v>
      </c>
      <c r="AP45" s="43">
        <f>'BAR BB| Open rates'!AP45*0.82+25</f>
        <v>57835</v>
      </c>
      <c r="AQ45" s="43">
        <f>'BAR BB| Open rates'!AQ45*0.82+25</f>
        <v>56195</v>
      </c>
      <c r="AR45" s="43">
        <f>'BAR BB| Open rates'!AR45*0.82+25</f>
        <v>57835</v>
      </c>
      <c r="AS45" s="43">
        <f>'BAR BB| Open rates'!AS45*0.82+25</f>
        <v>56195</v>
      </c>
      <c r="AT45" s="43">
        <f>'BAR BB| Open rates'!AT45*0.82+25</f>
        <v>57835</v>
      </c>
      <c r="AU45" s="43">
        <f>'BAR BB| Open rates'!AU45*0.82+25</f>
        <v>56195</v>
      </c>
      <c r="AV45" s="43">
        <f>'BAR BB| Open rates'!AV45*0.82+25</f>
        <v>57835</v>
      </c>
      <c r="AW45" s="43">
        <f>'BAR BB| Open rates'!AW45*0.82+25</f>
        <v>56195</v>
      </c>
      <c r="AX45" s="43">
        <f>'BAR BB| Open rates'!AX45*0.82+25</f>
        <v>57835</v>
      </c>
      <c r="AY45" s="43">
        <f>'BAR BB| Open rates'!AY45*0.82+25</f>
        <v>59229</v>
      </c>
      <c r="AZ45" s="43">
        <f>'BAR BB| Open rates'!AZ45*0.82+25</f>
        <v>61033</v>
      </c>
      <c r="BA45" s="43">
        <f>'BAR BB| Open rates'!BA45*0.82+25</f>
        <v>55375</v>
      </c>
      <c r="BB45" s="43">
        <f>'BAR BB| Open rates'!BB45*0.82+25</f>
        <v>55375</v>
      </c>
      <c r="BC45" s="43">
        <f>'BAR BB| Open rates'!BC45*0.82+25</f>
        <v>56195</v>
      </c>
      <c r="BD45" s="43">
        <f>'BAR BB| Open rates'!BD45*0.82+25</f>
        <v>55375</v>
      </c>
      <c r="BE45" s="43">
        <f>'BAR BB| Open rates'!BE45*0.82+25</f>
        <v>56195</v>
      </c>
      <c r="BF45" s="43">
        <f>'BAR BB| Open rates'!BF45*0.82+25</f>
        <v>55375</v>
      </c>
      <c r="BG45" s="43">
        <f>'BAR BB| Open rates'!BG45*0.82+25</f>
        <v>56195</v>
      </c>
      <c r="BH45" s="43">
        <f>'BAR BB| Open rates'!BH45*0.82+25</f>
        <v>55375</v>
      </c>
      <c r="BI45" s="43">
        <f>'BAR BB| Open rates'!BI45*0.82+25</f>
        <v>55375</v>
      </c>
      <c r="BJ45" s="43">
        <f>'BAR BB| Open rates'!BJ45*0.82+25</f>
        <v>56195</v>
      </c>
      <c r="BK45" s="43">
        <f>'BAR BB| Open rates'!BK45*0.82+25</f>
        <v>55375</v>
      </c>
      <c r="BL45" s="43">
        <f>'BAR BB| Open rates'!BL45*0.82+25</f>
        <v>56195</v>
      </c>
      <c r="BM45" s="43">
        <f>'BAR BB| Open rates'!BM45*0.82+25</f>
        <v>55375</v>
      </c>
      <c r="BN45" s="43">
        <f>'BAR BB| Open rates'!BN45*0.82+25</f>
        <v>56195</v>
      </c>
      <c r="BO45" s="43">
        <f>'BAR BB| Open rates'!BO45*0.82+25</f>
        <v>59229</v>
      </c>
      <c r="BP45" s="43">
        <f>'BAR BB| Open rates'!BP45*0.82+25</f>
        <v>61033</v>
      </c>
    </row>
    <row r="46" spans="1:68" s="36" customFormat="1" ht="12" customHeight="1" x14ac:dyDescent="0.2">
      <c r="A46" s="237">
        <v>6</v>
      </c>
      <c r="B46" s="43">
        <f>'BAR BB| Open rates'!B46*0.82+25</f>
        <v>59475</v>
      </c>
      <c r="C46" s="43">
        <f>'BAR BB| Open rates'!C46*0.82+25</f>
        <v>58655</v>
      </c>
      <c r="D46" s="43">
        <f>'BAR BB| Open rates'!D46*0.82+25</f>
        <v>59475</v>
      </c>
      <c r="E46" s="43">
        <f>'BAR BB| Open rates'!E46*0.82+25</f>
        <v>58655</v>
      </c>
      <c r="F46" s="43">
        <f>'BAR BB| Open rates'!F46*0.82+25</f>
        <v>61688.999999999993</v>
      </c>
      <c r="G46" s="43">
        <f>'BAR BB| Open rates'!G46*0.82+25</f>
        <v>59475</v>
      </c>
      <c r="H46" s="43">
        <f>'BAR BB| Open rates'!H46*0.82+25</f>
        <v>77023</v>
      </c>
      <c r="I46" s="43">
        <f>'BAR BB| Open rates'!I46*0.82+25</f>
        <v>82681</v>
      </c>
      <c r="J46" s="43">
        <f>'BAR BB| Open rates'!J46*0.82+25</f>
        <v>98343</v>
      </c>
      <c r="K46" s="43">
        <f>'BAR BB| Open rates'!K46*0.82+25</f>
        <v>79237</v>
      </c>
      <c r="L46" s="43">
        <f>'BAR BB| Open rates'!L46*0.82+25</f>
        <v>81041</v>
      </c>
      <c r="M46" s="43">
        <f>'BAR BB| Open rates'!M46*0.82+25</f>
        <v>79237</v>
      </c>
      <c r="N46" s="43">
        <f>'BAR BB| Open rates'!N46*0.82+25</f>
        <v>82681</v>
      </c>
      <c r="O46" s="43">
        <f>'BAR BB| Open rates'!O46*0.82+25</f>
        <v>84321</v>
      </c>
      <c r="P46" s="43">
        <f>'BAR BB| Open rates'!P46*0.82+25</f>
        <v>82681</v>
      </c>
      <c r="Q46" s="43">
        <f>'BAR BB| Open rates'!Q46*0.82+25</f>
        <v>84321</v>
      </c>
      <c r="R46" s="43">
        <f>'BAR BB| Open rates'!R46*0.82+25</f>
        <v>82681</v>
      </c>
      <c r="S46" s="43">
        <f>'BAR BB| Open rates'!S46*0.82+25</f>
        <v>84321</v>
      </c>
      <c r="T46" s="43">
        <f>'BAR BB| Open rates'!T46*0.82+25</f>
        <v>82681</v>
      </c>
      <c r="U46" s="43">
        <f>'BAR BB| Open rates'!U46*0.82+25</f>
        <v>84321</v>
      </c>
      <c r="V46" s="43">
        <f>'BAR BB| Open rates'!V46*0.82+25</f>
        <v>82681</v>
      </c>
      <c r="W46" s="43">
        <f>'BAR BB| Open rates'!W46*0.82+25</f>
        <v>84321</v>
      </c>
      <c r="X46" s="43">
        <f>'BAR BB| Open rates'!X46*0.82+25</f>
        <v>82681</v>
      </c>
      <c r="Y46" s="43">
        <f>'BAR BB| Open rates'!Y46*0.82+25</f>
        <v>84321</v>
      </c>
      <c r="Z46" s="43">
        <f>'BAR BB| Open rates'!Z46*0.82+25</f>
        <v>82681</v>
      </c>
      <c r="AA46" s="43">
        <f>'BAR BB| Open rates'!AA46*0.82+25</f>
        <v>84321</v>
      </c>
      <c r="AB46" s="43">
        <f>'BAR BB| Open rates'!AB46*0.82+25</f>
        <v>82681</v>
      </c>
      <c r="AC46" s="43">
        <f>'BAR BB| Open rates'!AC46*0.82+25</f>
        <v>84321</v>
      </c>
      <c r="AD46" s="43">
        <f>'BAR BB| Open rates'!AD46*0.82+25</f>
        <v>79237</v>
      </c>
      <c r="AE46" s="43">
        <f>'BAR BB| Open rates'!AE46*0.82+25</f>
        <v>81041</v>
      </c>
      <c r="AF46" s="43">
        <f>'BAR BB| Open rates'!AF46*0.82+25</f>
        <v>79237</v>
      </c>
      <c r="AG46" s="43">
        <f>'BAR BB| Open rates'!AG46*0.82+25</f>
        <v>68741</v>
      </c>
      <c r="AH46" s="43">
        <f>'BAR BB| Open rates'!AH46*0.82+25</f>
        <v>68741</v>
      </c>
      <c r="AI46" s="43">
        <f>'BAR BB| Open rates'!AI46*0.82+25</f>
        <v>66937</v>
      </c>
      <c r="AJ46" s="43">
        <f>'BAR BB| Open rates'!AJ46*0.82+25</f>
        <v>68741</v>
      </c>
      <c r="AK46" s="43">
        <f>'BAR BB| Open rates'!AK46*0.82+25</f>
        <v>66937</v>
      </c>
      <c r="AL46" s="43">
        <f>'BAR BB| Open rates'!AL46*0.82+25</f>
        <v>68741</v>
      </c>
      <c r="AM46" s="43">
        <f>'BAR BB| Open rates'!AM46*0.82+25</f>
        <v>66937</v>
      </c>
      <c r="AN46" s="43">
        <f>'BAR BB| Open rates'!AN46*0.82+25</f>
        <v>68741</v>
      </c>
      <c r="AO46" s="43">
        <f>'BAR BB| Open rates'!AO46*0.82+25</f>
        <v>66937</v>
      </c>
      <c r="AP46" s="43">
        <f>'BAR BB| Open rates'!AP46*0.82+25</f>
        <v>60295</v>
      </c>
      <c r="AQ46" s="43">
        <f>'BAR BB| Open rates'!AQ46*0.82+25</f>
        <v>58655</v>
      </c>
      <c r="AR46" s="43">
        <f>'BAR BB| Open rates'!AR46*0.82+25</f>
        <v>60295</v>
      </c>
      <c r="AS46" s="43">
        <f>'BAR BB| Open rates'!AS46*0.82+25</f>
        <v>58655</v>
      </c>
      <c r="AT46" s="43">
        <f>'BAR BB| Open rates'!AT46*0.82+25</f>
        <v>60295</v>
      </c>
      <c r="AU46" s="43">
        <f>'BAR BB| Open rates'!AU46*0.82+25</f>
        <v>58655</v>
      </c>
      <c r="AV46" s="43">
        <f>'BAR BB| Open rates'!AV46*0.82+25</f>
        <v>60295</v>
      </c>
      <c r="AW46" s="43">
        <f>'BAR BB| Open rates'!AW46*0.82+25</f>
        <v>58655</v>
      </c>
      <c r="AX46" s="43">
        <f>'BAR BB| Open rates'!AX46*0.82+25</f>
        <v>60295</v>
      </c>
      <c r="AY46" s="43">
        <f>'BAR BB| Open rates'!AY46*0.82+25</f>
        <v>61688.999999999993</v>
      </c>
      <c r="AZ46" s="43">
        <f>'BAR BB| Open rates'!AZ46*0.82+25</f>
        <v>63492.999999999993</v>
      </c>
      <c r="BA46" s="43">
        <f>'BAR BB| Open rates'!BA46*0.82+25</f>
        <v>57835</v>
      </c>
      <c r="BB46" s="43">
        <f>'BAR BB| Open rates'!BB46*0.82+25</f>
        <v>57835</v>
      </c>
      <c r="BC46" s="43">
        <f>'BAR BB| Open rates'!BC46*0.82+25</f>
        <v>58655</v>
      </c>
      <c r="BD46" s="43">
        <f>'BAR BB| Open rates'!BD46*0.82+25</f>
        <v>57835</v>
      </c>
      <c r="BE46" s="43">
        <f>'BAR BB| Open rates'!BE46*0.82+25</f>
        <v>58655</v>
      </c>
      <c r="BF46" s="43">
        <f>'BAR BB| Open rates'!BF46*0.82+25</f>
        <v>57835</v>
      </c>
      <c r="BG46" s="43">
        <f>'BAR BB| Open rates'!BG46*0.82+25</f>
        <v>58655</v>
      </c>
      <c r="BH46" s="43">
        <f>'BAR BB| Open rates'!BH46*0.82+25</f>
        <v>57835</v>
      </c>
      <c r="BI46" s="43">
        <f>'BAR BB| Open rates'!BI46*0.82+25</f>
        <v>57835</v>
      </c>
      <c r="BJ46" s="43">
        <f>'BAR BB| Open rates'!BJ46*0.82+25</f>
        <v>58655</v>
      </c>
      <c r="BK46" s="43">
        <f>'BAR BB| Open rates'!BK46*0.82+25</f>
        <v>57835</v>
      </c>
      <c r="BL46" s="43">
        <f>'BAR BB| Open rates'!BL46*0.82+25</f>
        <v>58655</v>
      </c>
      <c r="BM46" s="43">
        <f>'BAR BB| Open rates'!BM46*0.82+25</f>
        <v>57835</v>
      </c>
      <c r="BN46" s="43">
        <f>'BAR BB| Open rates'!BN46*0.82+25</f>
        <v>58655</v>
      </c>
      <c r="BO46" s="43">
        <f>'BAR BB| Open rates'!BO46*0.82+25</f>
        <v>61688.999999999993</v>
      </c>
      <c r="BP46" s="43">
        <f>'BAR BB| Open rates'!BP46*0.82+25</f>
        <v>63492.999999999993</v>
      </c>
    </row>
    <row r="47" spans="1:68" s="36" customFormat="1" ht="12" customHeight="1" x14ac:dyDescent="0.2">
      <c r="A47" s="237">
        <v>7</v>
      </c>
      <c r="B47" s="43">
        <f>'BAR BB| Open rates'!B47*0.82+25</f>
        <v>61934.999999999993</v>
      </c>
      <c r="C47" s="43">
        <f>'BAR BB| Open rates'!C47*0.82+25</f>
        <v>61115</v>
      </c>
      <c r="D47" s="43">
        <f>'BAR BB| Open rates'!D47*0.82+25</f>
        <v>61934.999999999993</v>
      </c>
      <c r="E47" s="43">
        <f>'BAR BB| Open rates'!E47*0.82+25</f>
        <v>61115</v>
      </c>
      <c r="F47" s="43">
        <f>'BAR BB| Open rates'!F47*0.82+25</f>
        <v>64148.999999999993</v>
      </c>
      <c r="G47" s="43">
        <f>'BAR BB| Open rates'!G47*0.82+25</f>
        <v>61934.999999999993</v>
      </c>
      <c r="H47" s="43">
        <f>'BAR BB| Open rates'!H47*0.82+25</f>
        <v>79483</v>
      </c>
      <c r="I47" s="43">
        <f>'BAR BB| Open rates'!I47*0.82+25</f>
        <v>85141</v>
      </c>
      <c r="J47" s="43">
        <f>'BAR BB| Open rates'!J47*0.82+25</f>
        <v>100803</v>
      </c>
      <c r="K47" s="43">
        <f>'BAR BB| Open rates'!K47*0.82+25</f>
        <v>81697</v>
      </c>
      <c r="L47" s="43">
        <f>'BAR BB| Open rates'!L47*0.82+25</f>
        <v>83501</v>
      </c>
      <c r="M47" s="43">
        <f>'BAR BB| Open rates'!M47*0.82+25</f>
        <v>81697</v>
      </c>
      <c r="N47" s="43">
        <f>'BAR BB| Open rates'!N47*0.82+25</f>
        <v>85141</v>
      </c>
      <c r="O47" s="43">
        <f>'BAR BB| Open rates'!O47*0.82+25</f>
        <v>86781</v>
      </c>
      <c r="P47" s="43">
        <f>'BAR BB| Open rates'!P47*0.82+25</f>
        <v>85141</v>
      </c>
      <c r="Q47" s="43">
        <f>'BAR BB| Open rates'!Q47*0.82+25</f>
        <v>86781</v>
      </c>
      <c r="R47" s="43">
        <f>'BAR BB| Open rates'!R47*0.82+25</f>
        <v>85141</v>
      </c>
      <c r="S47" s="43">
        <f>'BAR BB| Open rates'!S47*0.82+25</f>
        <v>86781</v>
      </c>
      <c r="T47" s="43">
        <f>'BAR BB| Open rates'!T47*0.82+25</f>
        <v>85141</v>
      </c>
      <c r="U47" s="43">
        <f>'BAR BB| Open rates'!U47*0.82+25</f>
        <v>86781</v>
      </c>
      <c r="V47" s="43">
        <f>'BAR BB| Open rates'!V47*0.82+25</f>
        <v>85141</v>
      </c>
      <c r="W47" s="43">
        <f>'BAR BB| Open rates'!W47*0.82+25</f>
        <v>86781</v>
      </c>
      <c r="X47" s="43">
        <f>'BAR BB| Open rates'!X47*0.82+25</f>
        <v>85141</v>
      </c>
      <c r="Y47" s="43">
        <f>'BAR BB| Open rates'!Y47*0.82+25</f>
        <v>86781</v>
      </c>
      <c r="Z47" s="43">
        <f>'BAR BB| Open rates'!Z47*0.82+25</f>
        <v>85141</v>
      </c>
      <c r="AA47" s="43">
        <f>'BAR BB| Open rates'!AA47*0.82+25</f>
        <v>86781</v>
      </c>
      <c r="AB47" s="43">
        <f>'BAR BB| Open rates'!AB47*0.82+25</f>
        <v>85141</v>
      </c>
      <c r="AC47" s="43">
        <f>'BAR BB| Open rates'!AC47*0.82+25</f>
        <v>86781</v>
      </c>
      <c r="AD47" s="43">
        <f>'BAR BB| Open rates'!AD47*0.82+25</f>
        <v>81697</v>
      </c>
      <c r="AE47" s="43">
        <f>'BAR BB| Open rates'!AE47*0.82+25</f>
        <v>83501</v>
      </c>
      <c r="AF47" s="43">
        <f>'BAR BB| Open rates'!AF47*0.82+25</f>
        <v>81697</v>
      </c>
      <c r="AG47" s="43">
        <f>'BAR BB| Open rates'!AG47*0.82+25</f>
        <v>71201</v>
      </c>
      <c r="AH47" s="43">
        <f>'BAR BB| Open rates'!AH47*0.82+25</f>
        <v>71201</v>
      </c>
      <c r="AI47" s="43">
        <f>'BAR BB| Open rates'!AI47*0.82+25</f>
        <v>69397</v>
      </c>
      <c r="AJ47" s="43">
        <f>'BAR BB| Open rates'!AJ47*0.82+25</f>
        <v>71201</v>
      </c>
      <c r="AK47" s="43">
        <f>'BAR BB| Open rates'!AK47*0.82+25</f>
        <v>69397</v>
      </c>
      <c r="AL47" s="43">
        <f>'BAR BB| Open rates'!AL47*0.82+25</f>
        <v>71201</v>
      </c>
      <c r="AM47" s="43">
        <f>'BAR BB| Open rates'!AM47*0.82+25</f>
        <v>69397</v>
      </c>
      <c r="AN47" s="43">
        <f>'BAR BB| Open rates'!AN47*0.82+25</f>
        <v>71201</v>
      </c>
      <c r="AO47" s="43">
        <f>'BAR BB| Open rates'!AO47*0.82+25</f>
        <v>69397</v>
      </c>
      <c r="AP47" s="43">
        <f>'BAR BB| Open rates'!AP47*0.82+25</f>
        <v>62754.999999999993</v>
      </c>
      <c r="AQ47" s="43">
        <f>'BAR BB| Open rates'!AQ47*0.82+25</f>
        <v>61115</v>
      </c>
      <c r="AR47" s="43">
        <f>'BAR BB| Open rates'!AR47*0.82+25</f>
        <v>62754.999999999993</v>
      </c>
      <c r="AS47" s="43">
        <f>'BAR BB| Open rates'!AS47*0.82+25</f>
        <v>61115</v>
      </c>
      <c r="AT47" s="43">
        <f>'BAR BB| Open rates'!AT47*0.82+25</f>
        <v>62754.999999999993</v>
      </c>
      <c r="AU47" s="43">
        <f>'BAR BB| Open rates'!AU47*0.82+25</f>
        <v>61115</v>
      </c>
      <c r="AV47" s="43">
        <f>'BAR BB| Open rates'!AV47*0.82+25</f>
        <v>62754.999999999993</v>
      </c>
      <c r="AW47" s="43">
        <f>'BAR BB| Open rates'!AW47*0.82+25</f>
        <v>61115</v>
      </c>
      <c r="AX47" s="43">
        <f>'BAR BB| Open rates'!AX47*0.82+25</f>
        <v>62754.999999999993</v>
      </c>
      <c r="AY47" s="43">
        <f>'BAR BB| Open rates'!AY47*0.82+25</f>
        <v>64148.999999999993</v>
      </c>
      <c r="AZ47" s="43">
        <f>'BAR BB| Open rates'!AZ47*0.82+25</f>
        <v>65953</v>
      </c>
      <c r="BA47" s="43">
        <f>'BAR BB| Open rates'!BA47*0.82+25</f>
        <v>60295</v>
      </c>
      <c r="BB47" s="43">
        <f>'BAR BB| Open rates'!BB47*0.82+25</f>
        <v>60295</v>
      </c>
      <c r="BC47" s="43">
        <f>'BAR BB| Open rates'!BC47*0.82+25</f>
        <v>61115</v>
      </c>
      <c r="BD47" s="43">
        <f>'BAR BB| Open rates'!BD47*0.82+25</f>
        <v>60295</v>
      </c>
      <c r="BE47" s="43">
        <f>'BAR BB| Open rates'!BE47*0.82+25</f>
        <v>61115</v>
      </c>
      <c r="BF47" s="43">
        <f>'BAR BB| Open rates'!BF47*0.82+25</f>
        <v>60295</v>
      </c>
      <c r="BG47" s="43">
        <f>'BAR BB| Open rates'!BG47*0.82+25</f>
        <v>61115</v>
      </c>
      <c r="BH47" s="43">
        <f>'BAR BB| Open rates'!BH47*0.82+25</f>
        <v>60295</v>
      </c>
      <c r="BI47" s="43">
        <f>'BAR BB| Open rates'!BI47*0.82+25</f>
        <v>60295</v>
      </c>
      <c r="BJ47" s="43">
        <f>'BAR BB| Open rates'!BJ47*0.82+25</f>
        <v>61115</v>
      </c>
      <c r="BK47" s="43">
        <f>'BAR BB| Open rates'!BK47*0.82+25</f>
        <v>60295</v>
      </c>
      <c r="BL47" s="43">
        <f>'BAR BB| Open rates'!BL47*0.82+25</f>
        <v>61115</v>
      </c>
      <c r="BM47" s="43">
        <f>'BAR BB| Open rates'!BM47*0.82+25</f>
        <v>60295</v>
      </c>
      <c r="BN47" s="43">
        <f>'BAR BB| Open rates'!BN47*0.82+25</f>
        <v>61115</v>
      </c>
      <c r="BO47" s="43">
        <f>'BAR BB| Open rates'!BO47*0.82+25</f>
        <v>64148.999999999993</v>
      </c>
      <c r="BP47" s="43">
        <f>'BAR BB| Open rates'!BP47*0.82+25</f>
        <v>65953</v>
      </c>
    </row>
    <row r="48" spans="1:68" s="36" customFormat="1" ht="12" customHeight="1" x14ac:dyDescent="0.2">
      <c r="A48" s="237">
        <v>8</v>
      </c>
      <c r="B48" s="43">
        <f>'BAR BB| Open rates'!B48*0.82+25</f>
        <v>64394.999999999993</v>
      </c>
      <c r="C48" s="43">
        <f>'BAR BB| Open rates'!C48*0.82+25</f>
        <v>63574.999999999993</v>
      </c>
      <c r="D48" s="43">
        <f>'BAR BB| Open rates'!D48*0.82+25</f>
        <v>64394.999999999993</v>
      </c>
      <c r="E48" s="43">
        <f>'BAR BB| Open rates'!E48*0.82+25</f>
        <v>63574.999999999993</v>
      </c>
      <c r="F48" s="43">
        <f>'BAR BB| Open rates'!F48*0.82+25</f>
        <v>66609</v>
      </c>
      <c r="G48" s="43">
        <f>'BAR BB| Open rates'!G48*0.82+25</f>
        <v>64394.999999999993</v>
      </c>
      <c r="H48" s="43">
        <f>'BAR BB| Open rates'!H48*0.82+25</f>
        <v>81943</v>
      </c>
      <c r="I48" s="43">
        <f>'BAR BB| Open rates'!I48*0.82+25</f>
        <v>87601</v>
      </c>
      <c r="J48" s="43">
        <f>'BAR BB| Open rates'!J48*0.82+25</f>
        <v>103263</v>
      </c>
      <c r="K48" s="43">
        <f>'BAR BB| Open rates'!K48*0.82+25</f>
        <v>84157</v>
      </c>
      <c r="L48" s="43">
        <f>'BAR BB| Open rates'!L48*0.82+25</f>
        <v>85961</v>
      </c>
      <c r="M48" s="43">
        <f>'BAR BB| Open rates'!M48*0.82+25</f>
        <v>84157</v>
      </c>
      <c r="N48" s="43">
        <f>'BAR BB| Open rates'!N48*0.82+25</f>
        <v>87601</v>
      </c>
      <c r="O48" s="43">
        <f>'BAR BB| Open rates'!O48*0.82+25</f>
        <v>89241</v>
      </c>
      <c r="P48" s="43">
        <f>'BAR BB| Open rates'!P48*0.82+25</f>
        <v>87601</v>
      </c>
      <c r="Q48" s="43">
        <f>'BAR BB| Open rates'!Q48*0.82+25</f>
        <v>89241</v>
      </c>
      <c r="R48" s="43">
        <f>'BAR BB| Open rates'!R48*0.82+25</f>
        <v>87601</v>
      </c>
      <c r="S48" s="43">
        <f>'BAR BB| Open rates'!S48*0.82+25</f>
        <v>89241</v>
      </c>
      <c r="T48" s="43">
        <f>'BAR BB| Open rates'!T48*0.82+25</f>
        <v>87601</v>
      </c>
      <c r="U48" s="43">
        <f>'BAR BB| Open rates'!U48*0.82+25</f>
        <v>89241</v>
      </c>
      <c r="V48" s="43">
        <f>'BAR BB| Open rates'!V48*0.82+25</f>
        <v>87601</v>
      </c>
      <c r="W48" s="43">
        <f>'BAR BB| Open rates'!W48*0.82+25</f>
        <v>89241</v>
      </c>
      <c r="X48" s="43">
        <f>'BAR BB| Open rates'!X48*0.82+25</f>
        <v>87601</v>
      </c>
      <c r="Y48" s="43">
        <f>'BAR BB| Open rates'!Y48*0.82+25</f>
        <v>89241</v>
      </c>
      <c r="Z48" s="43">
        <f>'BAR BB| Open rates'!Z48*0.82+25</f>
        <v>87601</v>
      </c>
      <c r="AA48" s="43">
        <f>'BAR BB| Open rates'!AA48*0.82+25</f>
        <v>89241</v>
      </c>
      <c r="AB48" s="43">
        <f>'BAR BB| Open rates'!AB48*0.82+25</f>
        <v>87601</v>
      </c>
      <c r="AC48" s="43">
        <f>'BAR BB| Open rates'!AC48*0.82+25</f>
        <v>89241</v>
      </c>
      <c r="AD48" s="43">
        <f>'BAR BB| Open rates'!AD48*0.82+25</f>
        <v>84157</v>
      </c>
      <c r="AE48" s="43">
        <f>'BAR BB| Open rates'!AE48*0.82+25</f>
        <v>85961</v>
      </c>
      <c r="AF48" s="43">
        <f>'BAR BB| Open rates'!AF48*0.82+25</f>
        <v>84157</v>
      </c>
      <c r="AG48" s="43">
        <f>'BAR BB| Open rates'!AG48*0.82+25</f>
        <v>73661</v>
      </c>
      <c r="AH48" s="43">
        <f>'BAR BB| Open rates'!AH48*0.82+25</f>
        <v>73661</v>
      </c>
      <c r="AI48" s="43">
        <f>'BAR BB| Open rates'!AI48*0.82+25</f>
        <v>71857</v>
      </c>
      <c r="AJ48" s="43">
        <f>'BAR BB| Open rates'!AJ48*0.82+25</f>
        <v>73661</v>
      </c>
      <c r="AK48" s="43">
        <f>'BAR BB| Open rates'!AK48*0.82+25</f>
        <v>71857</v>
      </c>
      <c r="AL48" s="43">
        <f>'BAR BB| Open rates'!AL48*0.82+25</f>
        <v>73661</v>
      </c>
      <c r="AM48" s="43">
        <f>'BAR BB| Open rates'!AM48*0.82+25</f>
        <v>71857</v>
      </c>
      <c r="AN48" s="43">
        <f>'BAR BB| Open rates'!AN48*0.82+25</f>
        <v>73661</v>
      </c>
      <c r="AO48" s="43">
        <f>'BAR BB| Open rates'!AO48*0.82+25</f>
        <v>71857</v>
      </c>
      <c r="AP48" s="43">
        <f>'BAR BB| Open rates'!AP48*0.82+25</f>
        <v>65214.999999999993</v>
      </c>
      <c r="AQ48" s="43">
        <f>'BAR BB| Open rates'!AQ48*0.82+25</f>
        <v>63574.999999999993</v>
      </c>
      <c r="AR48" s="43">
        <f>'BAR BB| Open rates'!AR48*0.82+25</f>
        <v>65214.999999999993</v>
      </c>
      <c r="AS48" s="43">
        <f>'BAR BB| Open rates'!AS48*0.82+25</f>
        <v>63574.999999999993</v>
      </c>
      <c r="AT48" s="43">
        <f>'BAR BB| Open rates'!AT48*0.82+25</f>
        <v>65214.999999999993</v>
      </c>
      <c r="AU48" s="43">
        <f>'BAR BB| Open rates'!AU48*0.82+25</f>
        <v>63574.999999999993</v>
      </c>
      <c r="AV48" s="43">
        <f>'BAR BB| Open rates'!AV48*0.82+25</f>
        <v>65214.999999999993</v>
      </c>
      <c r="AW48" s="43">
        <f>'BAR BB| Open rates'!AW48*0.82+25</f>
        <v>63574.999999999993</v>
      </c>
      <c r="AX48" s="43">
        <f>'BAR BB| Open rates'!AX48*0.82+25</f>
        <v>65214.999999999993</v>
      </c>
      <c r="AY48" s="43">
        <f>'BAR BB| Open rates'!AY48*0.82+25</f>
        <v>66609</v>
      </c>
      <c r="AZ48" s="43">
        <f>'BAR BB| Open rates'!AZ48*0.82+25</f>
        <v>68413</v>
      </c>
      <c r="BA48" s="43">
        <f>'BAR BB| Open rates'!BA48*0.82+25</f>
        <v>62754.999999999993</v>
      </c>
      <c r="BB48" s="43">
        <f>'BAR BB| Open rates'!BB48*0.82+25</f>
        <v>62754.999999999993</v>
      </c>
      <c r="BC48" s="43">
        <f>'BAR BB| Open rates'!BC48*0.82+25</f>
        <v>63574.999999999993</v>
      </c>
      <c r="BD48" s="43">
        <f>'BAR BB| Open rates'!BD48*0.82+25</f>
        <v>62754.999999999993</v>
      </c>
      <c r="BE48" s="43">
        <f>'BAR BB| Open rates'!BE48*0.82+25</f>
        <v>63574.999999999993</v>
      </c>
      <c r="BF48" s="43">
        <f>'BAR BB| Open rates'!BF48*0.82+25</f>
        <v>62754.999999999993</v>
      </c>
      <c r="BG48" s="43">
        <f>'BAR BB| Open rates'!BG48*0.82+25</f>
        <v>63574.999999999993</v>
      </c>
      <c r="BH48" s="43">
        <f>'BAR BB| Open rates'!BH48*0.82+25</f>
        <v>62754.999999999993</v>
      </c>
      <c r="BI48" s="43">
        <f>'BAR BB| Open rates'!BI48*0.82+25</f>
        <v>62754.999999999993</v>
      </c>
      <c r="BJ48" s="43">
        <f>'BAR BB| Open rates'!BJ48*0.82+25</f>
        <v>63574.999999999993</v>
      </c>
      <c r="BK48" s="43">
        <f>'BAR BB| Open rates'!BK48*0.82+25</f>
        <v>62754.999999999993</v>
      </c>
      <c r="BL48" s="43">
        <f>'BAR BB| Open rates'!BL48*0.82+25</f>
        <v>63574.999999999993</v>
      </c>
      <c r="BM48" s="43">
        <f>'BAR BB| Open rates'!BM48*0.82+25</f>
        <v>62754.999999999993</v>
      </c>
      <c r="BN48" s="43">
        <f>'BAR BB| Open rates'!BN48*0.82+25</f>
        <v>63574.999999999993</v>
      </c>
      <c r="BO48" s="43">
        <f>'BAR BB| Open rates'!BO48*0.82+25</f>
        <v>66609</v>
      </c>
      <c r="BP48" s="43">
        <f>'BAR BB| Open rates'!BP48*0.82+25</f>
        <v>68413</v>
      </c>
    </row>
    <row r="49" spans="1:68"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row>
    <row r="50" spans="1:68" s="36" customFormat="1" ht="12" customHeight="1" x14ac:dyDescent="0.2">
      <c r="A50" s="237">
        <v>1</v>
      </c>
      <c r="B50" s="43">
        <f>'BAR BB| Open rates'!B50*0.82+25</f>
        <v>73825</v>
      </c>
      <c r="C50" s="43">
        <f>'BAR BB| Open rates'!C50*0.82+25</f>
        <v>73825</v>
      </c>
      <c r="D50" s="43">
        <f>'BAR BB| Open rates'!D50*0.82+25</f>
        <v>73825</v>
      </c>
      <c r="E50" s="43">
        <f>'BAR BB| Open rates'!E50*0.82+25</f>
        <v>73825</v>
      </c>
      <c r="F50" s="43">
        <f>'BAR BB| Open rates'!F50*0.82+25</f>
        <v>73825</v>
      </c>
      <c r="G50" s="43">
        <f>'BAR BB| Open rates'!G50*0.82+25</f>
        <v>73825</v>
      </c>
      <c r="H50" s="43">
        <f>'BAR BB| Open rates'!H50*0.82+25</f>
        <v>73825</v>
      </c>
      <c r="I50" s="43">
        <f>'BAR BB| Open rates'!I50*0.82+25</f>
        <v>73825</v>
      </c>
      <c r="J50" s="43">
        <f>'BAR BB| Open rates'!J50*0.82+25</f>
        <v>73825</v>
      </c>
      <c r="K50" s="43">
        <f>'BAR BB| Open rates'!K50*0.82+25</f>
        <v>73825</v>
      </c>
      <c r="L50" s="43">
        <f>'BAR BB| Open rates'!L50*0.82+25</f>
        <v>73825</v>
      </c>
      <c r="M50" s="43">
        <f>'BAR BB| Open rates'!M50*0.82+25</f>
        <v>73825</v>
      </c>
      <c r="N50" s="43">
        <f>'BAR BB| Open rates'!N50*0.82+25</f>
        <v>73825</v>
      </c>
      <c r="O50" s="43">
        <f>'BAR BB| Open rates'!O50*0.82+25</f>
        <v>73825</v>
      </c>
      <c r="P50" s="43">
        <f>'BAR BB| Open rates'!P50*0.82+25</f>
        <v>73825</v>
      </c>
      <c r="Q50" s="43">
        <f>'BAR BB| Open rates'!Q50*0.82+25</f>
        <v>73825</v>
      </c>
      <c r="R50" s="43">
        <f>'BAR BB| Open rates'!R50*0.82+25</f>
        <v>73825</v>
      </c>
      <c r="S50" s="43">
        <f>'BAR BB| Open rates'!S50*0.82+25</f>
        <v>73825</v>
      </c>
      <c r="T50" s="43">
        <f>'BAR BB| Open rates'!T50*0.82+25</f>
        <v>73825</v>
      </c>
      <c r="U50" s="43">
        <f>'BAR BB| Open rates'!U50*0.82+25</f>
        <v>73825</v>
      </c>
      <c r="V50" s="43">
        <f>'BAR BB| Open rates'!V50*0.82+25</f>
        <v>73825</v>
      </c>
      <c r="W50" s="43">
        <f>'BAR BB| Open rates'!W50*0.82+25</f>
        <v>73825</v>
      </c>
      <c r="X50" s="43">
        <f>'BAR BB| Open rates'!X50*0.82+25</f>
        <v>73825</v>
      </c>
      <c r="Y50" s="43">
        <f>'BAR BB| Open rates'!Y50*0.82+25</f>
        <v>73825</v>
      </c>
      <c r="Z50" s="43">
        <f>'BAR BB| Open rates'!Z50*0.82+25</f>
        <v>73825</v>
      </c>
      <c r="AA50" s="43">
        <f>'BAR BB| Open rates'!AA50*0.82+25</f>
        <v>73825</v>
      </c>
      <c r="AB50" s="43">
        <f>'BAR BB| Open rates'!AB50*0.82+25</f>
        <v>73825</v>
      </c>
      <c r="AC50" s="43">
        <f>'BAR BB| Open rates'!AC50*0.82+25</f>
        <v>73825</v>
      </c>
      <c r="AD50" s="43">
        <f>'BAR BB| Open rates'!AD50*0.82+25</f>
        <v>73825</v>
      </c>
      <c r="AE50" s="43">
        <f>'BAR BB| Open rates'!AE50*0.82+25</f>
        <v>73825</v>
      </c>
      <c r="AF50" s="43">
        <f>'BAR BB| Open rates'!AF50*0.82+25</f>
        <v>73825</v>
      </c>
      <c r="AG50" s="43">
        <f>'BAR BB| Open rates'!AG50*0.82+25</f>
        <v>73825</v>
      </c>
      <c r="AH50" s="43">
        <f>'BAR BB| Open rates'!AH50*0.82+25</f>
        <v>73825</v>
      </c>
      <c r="AI50" s="43">
        <f>'BAR BB| Open rates'!AI50*0.82+25</f>
        <v>73825</v>
      </c>
      <c r="AJ50" s="43">
        <f>'BAR BB| Open rates'!AJ50*0.82+25</f>
        <v>73825</v>
      </c>
      <c r="AK50" s="43">
        <f>'BAR BB| Open rates'!AK50*0.82+25</f>
        <v>73825</v>
      </c>
      <c r="AL50" s="43">
        <f>'BAR BB| Open rates'!AL50*0.82+25</f>
        <v>73825</v>
      </c>
      <c r="AM50" s="43">
        <f>'BAR BB| Open rates'!AM50*0.82+25</f>
        <v>73825</v>
      </c>
      <c r="AN50" s="43">
        <f>'BAR BB| Open rates'!AN50*0.82+25</f>
        <v>73825</v>
      </c>
      <c r="AO50" s="43">
        <f>'BAR BB| Open rates'!AO50*0.82+25</f>
        <v>73825</v>
      </c>
      <c r="AP50" s="43">
        <f>'BAR BB| Open rates'!AP50*0.82+25</f>
        <v>73825</v>
      </c>
      <c r="AQ50" s="43">
        <f>'BAR BB| Open rates'!AQ50*0.82+25</f>
        <v>73825</v>
      </c>
      <c r="AR50" s="43">
        <f>'BAR BB| Open rates'!AR50*0.82+25</f>
        <v>73825</v>
      </c>
      <c r="AS50" s="43">
        <f>'BAR BB| Open rates'!AS50*0.82+25</f>
        <v>73825</v>
      </c>
      <c r="AT50" s="43">
        <f>'BAR BB| Open rates'!AT50*0.82+25</f>
        <v>73825</v>
      </c>
      <c r="AU50" s="43">
        <f>'BAR BB| Open rates'!AU50*0.82+25</f>
        <v>73825</v>
      </c>
      <c r="AV50" s="43">
        <f>'BAR BB| Open rates'!AV50*0.82+25</f>
        <v>73825</v>
      </c>
      <c r="AW50" s="43">
        <f>'BAR BB| Open rates'!AW50*0.82+25</f>
        <v>73825</v>
      </c>
      <c r="AX50" s="43">
        <f>'BAR BB| Open rates'!AX50*0.82+25</f>
        <v>73825</v>
      </c>
      <c r="AY50" s="43">
        <f>'BAR BB| Open rates'!AY50*0.82+25</f>
        <v>73825</v>
      </c>
      <c r="AZ50" s="43">
        <f>'BAR BB| Open rates'!AZ50*0.82+25</f>
        <v>73825</v>
      </c>
      <c r="BA50" s="43">
        <f>'BAR BB| Open rates'!BA50*0.82+25</f>
        <v>73825</v>
      </c>
      <c r="BB50" s="43">
        <f>'BAR BB| Open rates'!BB50*0.82+25</f>
        <v>73825</v>
      </c>
      <c r="BC50" s="43">
        <f>'BAR BB| Open rates'!BC50*0.82+25</f>
        <v>73825</v>
      </c>
      <c r="BD50" s="43">
        <f>'BAR BB| Open rates'!BD50*0.82+25</f>
        <v>73825</v>
      </c>
      <c r="BE50" s="43">
        <f>'BAR BB| Open rates'!BE50*0.82+25</f>
        <v>73825</v>
      </c>
      <c r="BF50" s="43">
        <f>'BAR BB| Open rates'!BF50*0.82+25</f>
        <v>73825</v>
      </c>
      <c r="BG50" s="43">
        <f>'BAR BB| Open rates'!BG50*0.82+25</f>
        <v>73825</v>
      </c>
      <c r="BH50" s="43">
        <f>'BAR BB| Open rates'!BH50*0.82+25</f>
        <v>73825</v>
      </c>
      <c r="BI50" s="43">
        <f>'BAR BB| Open rates'!BI50*0.82+25</f>
        <v>73825</v>
      </c>
      <c r="BJ50" s="43">
        <f>'BAR BB| Open rates'!BJ50*0.82+25</f>
        <v>73825</v>
      </c>
      <c r="BK50" s="43">
        <f>'BAR BB| Open rates'!BK50*0.82+25</f>
        <v>73825</v>
      </c>
      <c r="BL50" s="43">
        <f>'BAR BB| Open rates'!BL50*0.82+25</f>
        <v>73825</v>
      </c>
      <c r="BM50" s="43">
        <f>'BAR BB| Open rates'!BM50*0.82+25</f>
        <v>73825</v>
      </c>
      <c r="BN50" s="43">
        <f>'BAR BB| Open rates'!BN50*0.82+25</f>
        <v>73825</v>
      </c>
      <c r="BO50" s="43">
        <f>'BAR BB| Open rates'!BO50*0.82+25</f>
        <v>73825</v>
      </c>
      <c r="BP50" s="43">
        <f>'BAR BB| Open rates'!BP50*0.82+25</f>
        <v>73825</v>
      </c>
    </row>
    <row r="51" spans="1:68" s="36" customFormat="1" ht="12" customHeight="1" x14ac:dyDescent="0.2">
      <c r="A51" s="237">
        <v>2</v>
      </c>
      <c r="B51" s="43">
        <f>'BAR BB| Open rates'!B51*0.82+25</f>
        <v>76285</v>
      </c>
      <c r="C51" s="43">
        <f>'BAR BB| Open rates'!C51*0.82+25</f>
        <v>76285</v>
      </c>
      <c r="D51" s="43">
        <f>'BAR BB| Open rates'!D51*0.82+25</f>
        <v>76285</v>
      </c>
      <c r="E51" s="43">
        <f>'BAR BB| Open rates'!E51*0.82+25</f>
        <v>76285</v>
      </c>
      <c r="F51" s="43">
        <f>'BAR BB| Open rates'!F51*0.82+25</f>
        <v>76285</v>
      </c>
      <c r="G51" s="43">
        <f>'BAR BB| Open rates'!G51*0.82+25</f>
        <v>76285</v>
      </c>
      <c r="H51" s="43">
        <f>'BAR BB| Open rates'!H51*0.82+25</f>
        <v>76285</v>
      </c>
      <c r="I51" s="43">
        <f>'BAR BB| Open rates'!I51*0.82+25</f>
        <v>76285</v>
      </c>
      <c r="J51" s="43">
        <f>'BAR BB| Open rates'!J51*0.82+25</f>
        <v>76285</v>
      </c>
      <c r="K51" s="43">
        <f>'BAR BB| Open rates'!K51*0.82+25</f>
        <v>76285</v>
      </c>
      <c r="L51" s="43">
        <f>'BAR BB| Open rates'!L51*0.82+25</f>
        <v>76285</v>
      </c>
      <c r="M51" s="43">
        <f>'BAR BB| Open rates'!M51*0.82+25</f>
        <v>76285</v>
      </c>
      <c r="N51" s="43">
        <f>'BAR BB| Open rates'!N51*0.82+25</f>
        <v>76285</v>
      </c>
      <c r="O51" s="43">
        <f>'BAR BB| Open rates'!O51*0.82+25</f>
        <v>76285</v>
      </c>
      <c r="P51" s="43">
        <f>'BAR BB| Open rates'!P51*0.82+25</f>
        <v>76285</v>
      </c>
      <c r="Q51" s="43">
        <f>'BAR BB| Open rates'!Q51*0.82+25</f>
        <v>76285</v>
      </c>
      <c r="R51" s="43">
        <f>'BAR BB| Open rates'!R51*0.82+25</f>
        <v>76285</v>
      </c>
      <c r="S51" s="43">
        <f>'BAR BB| Open rates'!S51*0.82+25</f>
        <v>76285</v>
      </c>
      <c r="T51" s="43">
        <f>'BAR BB| Open rates'!T51*0.82+25</f>
        <v>76285</v>
      </c>
      <c r="U51" s="43">
        <f>'BAR BB| Open rates'!U51*0.82+25</f>
        <v>76285</v>
      </c>
      <c r="V51" s="43">
        <f>'BAR BB| Open rates'!V51*0.82+25</f>
        <v>76285</v>
      </c>
      <c r="W51" s="43">
        <f>'BAR BB| Open rates'!W51*0.82+25</f>
        <v>76285</v>
      </c>
      <c r="X51" s="43">
        <f>'BAR BB| Open rates'!X51*0.82+25</f>
        <v>76285</v>
      </c>
      <c r="Y51" s="43">
        <f>'BAR BB| Open rates'!Y51*0.82+25</f>
        <v>76285</v>
      </c>
      <c r="Z51" s="43">
        <f>'BAR BB| Open rates'!Z51*0.82+25</f>
        <v>76285</v>
      </c>
      <c r="AA51" s="43">
        <f>'BAR BB| Open rates'!AA51*0.82+25</f>
        <v>76285</v>
      </c>
      <c r="AB51" s="43">
        <f>'BAR BB| Open rates'!AB51*0.82+25</f>
        <v>76285</v>
      </c>
      <c r="AC51" s="43">
        <f>'BAR BB| Open rates'!AC51*0.82+25</f>
        <v>76285</v>
      </c>
      <c r="AD51" s="43">
        <f>'BAR BB| Open rates'!AD51*0.82+25</f>
        <v>76285</v>
      </c>
      <c r="AE51" s="43">
        <f>'BAR BB| Open rates'!AE51*0.82+25</f>
        <v>76285</v>
      </c>
      <c r="AF51" s="43">
        <f>'BAR BB| Open rates'!AF51*0.82+25</f>
        <v>76285</v>
      </c>
      <c r="AG51" s="43">
        <f>'BAR BB| Open rates'!AG51*0.82+25</f>
        <v>76285</v>
      </c>
      <c r="AH51" s="43">
        <f>'BAR BB| Open rates'!AH51*0.82+25</f>
        <v>76285</v>
      </c>
      <c r="AI51" s="43">
        <f>'BAR BB| Open rates'!AI51*0.82+25</f>
        <v>76285</v>
      </c>
      <c r="AJ51" s="43">
        <f>'BAR BB| Open rates'!AJ51*0.82+25</f>
        <v>76285</v>
      </c>
      <c r="AK51" s="43">
        <f>'BAR BB| Open rates'!AK51*0.82+25</f>
        <v>76285</v>
      </c>
      <c r="AL51" s="43">
        <f>'BAR BB| Open rates'!AL51*0.82+25</f>
        <v>76285</v>
      </c>
      <c r="AM51" s="43">
        <f>'BAR BB| Open rates'!AM51*0.82+25</f>
        <v>76285</v>
      </c>
      <c r="AN51" s="43">
        <f>'BAR BB| Open rates'!AN51*0.82+25</f>
        <v>76285</v>
      </c>
      <c r="AO51" s="43">
        <f>'BAR BB| Open rates'!AO51*0.82+25</f>
        <v>76285</v>
      </c>
      <c r="AP51" s="43">
        <f>'BAR BB| Open rates'!AP51*0.82+25</f>
        <v>76285</v>
      </c>
      <c r="AQ51" s="43">
        <f>'BAR BB| Open rates'!AQ51*0.82+25</f>
        <v>76285</v>
      </c>
      <c r="AR51" s="43">
        <f>'BAR BB| Open rates'!AR51*0.82+25</f>
        <v>76285</v>
      </c>
      <c r="AS51" s="43">
        <f>'BAR BB| Open rates'!AS51*0.82+25</f>
        <v>76285</v>
      </c>
      <c r="AT51" s="43">
        <f>'BAR BB| Open rates'!AT51*0.82+25</f>
        <v>76285</v>
      </c>
      <c r="AU51" s="43">
        <f>'BAR BB| Open rates'!AU51*0.82+25</f>
        <v>76285</v>
      </c>
      <c r="AV51" s="43">
        <f>'BAR BB| Open rates'!AV51*0.82+25</f>
        <v>76285</v>
      </c>
      <c r="AW51" s="43">
        <f>'BAR BB| Open rates'!AW51*0.82+25</f>
        <v>76285</v>
      </c>
      <c r="AX51" s="43">
        <f>'BAR BB| Open rates'!AX51*0.82+25</f>
        <v>76285</v>
      </c>
      <c r="AY51" s="43">
        <f>'BAR BB| Open rates'!AY51*0.82+25</f>
        <v>76285</v>
      </c>
      <c r="AZ51" s="43">
        <f>'BAR BB| Open rates'!AZ51*0.82+25</f>
        <v>76285</v>
      </c>
      <c r="BA51" s="43">
        <f>'BAR BB| Open rates'!BA51*0.82+25</f>
        <v>76285</v>
      </c>
      <c r="BB51" s="43">
        <f>'BAR BB| Open rates'!BB51*0.82+25</f>
        <v>76285</v>
      </c>
      <c r="BC51" s="43">
        <f>'BAR BB| Open rates'!BC51*0.82+25</f>
        <v>76285</v>
      </c>
      <c r="BD51" s="43">
        <f>'BAR BB| Open rates'!BD51*0.82+25</f>
        <v>76285</v>
      </c>
      <c r="BE51" s="43">
        <f>'BAR BB| Open rates'!BE51*0.82+25</f>
        <v>76285</v>
      </c>
      <c r="BF51" s="43">
        <f>'BAR BB| Open rates'!BF51*0.82+25</f>
        <v>76285</v>
      </c>
      <c r="BG51" s="43">
        <f>'BAR BB| Open rates'!BG51*0.82+25</f>
        <v>76285</v>
      </c>
      <c r="BH51" s="43">
        <f>'BAR BB| Open rates'!BH51*0.82+25</f>
        <v>76285</v>
      </c>
      <c r="BI51" s="43">
        <f>'BAR BB| Open rates'!BI51*0.82+25</f>
        <v>76285</v>
      </c>
      <c r="BJ51" s="43">
        <f>'BAR BB| Open rates'!BJ51*0.82+25</f>
        <v>76285</v>
      </c>
      <c r="BK51" s="43">
        <f>'BAR BB| Open rates'!BK51*0.82+25</f>
        <v>76285</v>
      </c>
      <c r="BL51" s="43">
        <f>'BAR BB| Open rates'!BL51*0.82+25</f>
        <v>76285</v>
      </c>
      <c r="BM51" s="43">
        <f>'BAR BB| Open rates'!BM51*0.82+25</f>
        <v>76285</v>
      </c>
      <c r="BN51" s="43">
        <f>'BAR BB| Open rates'!BN51*0.82+25</f>
        <v>76285</v>
      </c>
      <c r="BO51" s="43">
        <f>'BAR BB| Open rates'!BO51*0.82+25</f>
        <v>76285</v>
      </c>
      <c r="BP51" s="43">
        <f>'BAR BB| Open rates'!BP51*0.82+25</f>
        <v>76285</v>
      </c>
    </row>
    <row r="52" spans="1:68"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row>
    <row r="53" spans="1:68"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65625</v>
      </c>
      <c r="G53" s="43">
        <f>'BAR BB| Open rates'!G53*0.82+25</f>
        <v>65625</v>
      </c>
      <c r="H53" s="43">
        <f>'BAR BB| Open rates'!H53*0.82+25</f>
        <v>82025</v>
      </c>
      <c r="I53" s="43">
        <f>'BAR BB| Open rates'!I53*0.82+25</f>
        <v>82025</v>
      </c>
      <c r="J53" s="43">
        <f>'BAR BB| Open rates'!J53*0.82+25</f>
        <v>82025</v>
      </c>
      <c r="K53" s="43">
        <f>'BAR BB| Open rates'!K53*0.82+25</f>
        <v>82025</v>
      </c>
      <c r="L53" s="43">
        <f>'BAR BB| Open rates'!L53*0.82+25</f>
        <v>82025</v>
      </c>
      <c r="M53" s="43">
        <f>'BAR BB| Open rates'!M53*0.82+25</f>
        <v>82025</v>
      </c>
      <c r="N53" s="43">
        <f>'BAR BB| Open rates'!N53*0.82+25</f>
        <v>82025</v>
      </c>
      <c r="O53" s="43">
        <f>'BAR BB| Open rates'!O53*0.82+25</f>
        <v>82025</v>
      </c>
      <c r="P53" s="43">
        <f>'BAR BB| Open rates'!P53*0.82+25</f>
        <v>82025</v>
      </c>
      <c r="Q53" s="43">
        <f>'BAR BB| Open rates'!Q53*0.82+25</f>
        <v>82025</v>
      </c>
      <c r="R53" s="43">
        <f>'BAR BB| Open rates'!R53*0.82+25</f>
        <v>82025</v>
      </c>
      <c r="S53" s="43">
        <f>'BAR BB| Open rates'!S53*0.82+25</f>
        <v>82025</v>
      </c>
      <c r="T53" s="43">
        <f>'BAR BB| Open rates'!T53*0.82+25</f>
        <v>82025</v>
      </c>
      <c r="U53" s="43">
        <f>'BAR BB| Open rates'!U53*0.82+25</f>
        <v>82025</v>
      </c>
      <c r="V53" s="43">
        <f>'BAR BB| Open rates'!V53*0.82+25</f>
        <v>82025</v>
      </c>
      <c r="W53" s="43">
        <f>'BAR BB| Open rates'!W53*0.82+25</f>
        <v>82025</v>
      </c>
      <c r="X53" s="43">
        <f>'BAR BB| Open rates'!X53*0.82+25</f>
        <v>82025</v>
      </c>
      <c r="Y53" s="43">
        <f>'BAR BB| Open rates'!Y53*0.82+25</f>
        <v>82025</v>
      </c>
      <c r="Z53" s="43">
        <f>'BAR BB| Open rates'!Z53*0.82+25</f>
        <v>82025</v>
      </c>
      <c r="AA53" s="43">
        <f>'BAR BB| Open rates'!AA53*0.82+25</f>
        <v>82025</v>
      </c>
      <c r="AB53" s="43">
        <f>'BAR BB| Open rates'!AB53*0.82+25</f>
        <v>82025</v>
      </c>
      <c r="AC53" s="43">
        <f>'BAR BB| Open rates'!AC53*0.82+25</f>
        <v>82025</v>
      </c>
      <c r="AD53" s="43">
        <f>'BAR BB| Open rates'!AD53*0.82+25</f>
        <v>82025</v>
      </c>
      <c r="AE53" s="43">
        <f>'BAR BB| Open rates'!AE53*0.82+25</f>
        <v>82025</v>
      </c>
      <c r="AF53" s="43">
        <f>'BAR BB| Open rates'!AF53*0.82+25</f>
        <v>82025</v>
      </c>
      <c r="AG53" s="43">
        <f>'BAR BB| Open rates'!AG53*0.82+25</f>
        <v>65625</v>
      </c>
      <c r="AH53" s="43">
        <f>'BAR BB| Open rates'!AH53*0.82+25</f>
        <v>65625</v>
      </c>
      <c r="AI53" s="43">
        <f>'BAR BB| Open rates'!AI53*0.82+25</f>
        <v>65625</v>
      </c>
      <c r="AJ53" s="43">
        <f>'BAR BB| Open rates'!AJ53*0.82+25</f>
        <v>65625</v>
      </c>
      <c r="AK53" s="43">
        <f>'BAR BB| Open rates'!AK53*0.82+25</f>
        <v>65625</v>
      </c>
      <c r="AL53" s="43">
        <f>'BAR BB| Open rates'!AL53*0.82+25</f>
        <v>65625</v>
      </c>
      <c r="AM53" s="43">
        <f>'BAR BB| Open rates'!AM53*0.82+25</f>
        <v>65625</v>
      </c>
      <c r="AN53" s="43">
        <f>'BAR BB| Open rates'!AN53*0.82+25</f>
        <v>65625</v>
      </c>
      <c r="AO53" s="43">
        <f>'BAR BB| Open rates'!AO53*0.82+25</f>
        <v>65625</v>
      </c>
      <c r="AP53" s="43">
        <f>'BAR BB| Open rates'!AP53*0.82+25</f>
        <v>65625</v>
      </c>
      <c r="AQ53" s="43">
        <f>'BAR BB| Open rates'!AQ53*0.82+25</f>
        <v>65625</v>
      </c>
      <c r="AR53" s="43">
        <f>'BAR BB| Open rates'!AR53*0.82+25</f>
        <v>65625</v>
      </c>
      <c r="AS53" s="43">
        <f>'BAR BB| Open rates'!AS53*0.82+25</f>
        <v>65625</v>
      </c>
      <c r="AT53" s="43">
        <f>'BAR BB| Open rates'!AT53*0.82+25</f>
        <v>65625</v>
      </c>
      <c r="AU53" s="43">
        <f>'BAR BB| Open rates'!AU53*0.82+25</f>
        <v>65625</v>
      </c>
      <c r="AV53" s="43">
        <f>'BAR BB| Open rates'!AV53*0.82+25</f>
        <v>65625</v>
      </c>
      <c r="AW53" s="43">
        <f>'BAR BB| Open rates'!AW53*0.82+25</f>
        <v>65625</v>
      </c>
      <c r="AX53" s="43">
        <f>'BAR BB| Open rates'!AX53*0.82+25</f>
        <v>65625</v>
      </c>
      <c r="AY53" s="43">
        <f>'BAR BB| Open rates'!AY53*0.82+25</f>
        <v>65625</v>
      </c>
      <c r="AZ53" s="43">
        <f>'BAR BB| Open rates'!AZ53*0.82+25</f>
        <v>65625</v>
      </c>
      <c r="BA53" s="43">
        <f>'BAR BB| Open rates'!BA53*0.82+25</f>
        <v>65625</v>
      </c>
      <c r="BB53" s="43">
        <f>'BAR BB| Open rates'!BB53*0.82+25</f>
        <v>65625</v>
      </c>
      <c r="BC53" s="43">
        <f>'BAR BB| Open rates'!BC53*0.82+25</f>
        <v>65625</v>
      </c>
      <c r="BD53" s="43">
        <f>'BAR BB| Open rates'!BD53*0.82+25</f>
        <v>65625</v>
      </c>
      <c r="BE53" s="43">
        <f>'BAR BB| Open rates'!BE53*0.82+25</f>
        <v>65625</v>
      </c>
      <c r="BF53" s="43">
        <f>'BAR BB| Open rates'!BF53*0.82+25</f>
        <v>65625</v>
      </c>
      <c r="BG53" s="43">
        <f>'BAR BB| Open rates'!BG53*0.82+25</f>
        <v>65625</v>
      </c>
      <c r="BH53" s="43">
        <f>'BAR BB| Open rates'!BH53*0.82+25</f>
        <v>65625</v>
      </c>
      <c r="BI53" s="43">
        <f>'BAR BB| Open rates'!BI53*0.82+25</f>
        <v>65625</v>
      </c>
      <c r="BJ53" s="43">
        <f>'BAR BB| Open rates'!BJ53*0.82+25</f>
        <v>65625</v>
      </c>
      <c r="BK53" s="43">
        <f>'BAR BB| Open rates'!BK53*0.82+25</f>
        <v>65625</v>
      </c>
      <c r="BL53" s="43">
        <f>'BAR BB| Open rates'!BL53*0.82+25</f>
        <v>65625</v>
      </c>
      <c r="BM53" s="43">
        <f>'BAR BB| Open rates'!BM53*0.82+25</f>
        <v>65625</v>
      </c>
      <c r="BN53" s="43">
        <f>'BAR BB| Open rates'!BN53*0.82+25</f>
        <v>65625</v>
      </c>
      <c r="BO53" s="43">
        <f>'BAR BB| Open rates'!BO53*0.82+25</f>
        <v>65625</v>
      </c>
      <c r="BP53" s="43">
        <f>'BAR BB| Open rates'!BP53*0.82+25</f>
        <v>65625</v>
      </c>
    </row>
    <row r="54" spans="1:68" s="36" customFormat="1" ht="12" customHeight="1" x14ac:dyDescent="0.2">
      <c r="A54" s="237">
        <v>2</v>
      </c>
      <c r="B54" s="43">
        <f>'BAR BB| Open rates'!B54*0.82+25</f>
        <v>68085</v>
      </c>
      <c r="C54" s="43">
        <f>'BAR BB| Open rates'!C54*0.82+25</f>
        <v>68085</v>
      </c>
      <c r="D54" s="43">
        <f>'BAR BB| Open rates'!D54*0.82+25</f>
        <v>68085</v>
      </c>
      <c r="E54" s="43">
        <f>'BAR BB| Open rates'!E54*0.82+25</f>
        <v>68085</v>
      </c>
      <c r="F54" s="43">
        <f>'BAR BB| Open rates'!F54*0.82+25</f>
        <v>68085</v>
      </c>
      <c r="G54" s="43">
        <f>'BAR BB| Open rates'!G54*0.82+25</f>
        <v>68085</v>
      </c>
      <c r="H54" s="43">
        <f>'BAR BB| Open rates'!H54*0.82+25</f>
        <v>84485</v>
      </c>
      <c r="I54" s="43">
        <f>'BAR BB| Open rates'!I54*0.82+25</f>
        <v>84485</v>
      </c>
      <c r="J54" s="43">
        <f>'BAR BB| Open rates'!J54*0.82+25</f>
        <v>84485</v>
      </c>
      <c r="K54" s="43">
        <f>'BAR BB| Open rates'!K54*0.82+25</f>
        <v>84485</v>
      </c>
      <c r="L54" s="43">
        <f>'BAR BB| Open rates'!L54*0.82+25</f>
        <v>84485</v>
      </c>
      <c r="M54" s="43">
        <f>'BAR BB| Open rates'!M54*0.82+25</f>
        <v>84485</v>
      </c>
      <c r="N54" s="43">
        <f>'BAR BB| Open rates'!N54*0.82+25</f>
        <v>84485</v>
      </c>
      <c r="O54" s="43">
        <f>'BAR BB| Open rates'!O54*0.82+25</f>
        <v>84485</v>
      </c>
      <c r="P54" s="43">
        <f>'BAR BB| Open rates'!P54*0.82+25</f>
        <v>84485</v>
      </c>
      <c r="Q54" s="43">
        <f>'BAR BB| Open rates'!Q54*0.82+25</f>
        <v>84485</v>
      </c>
      <c r="R54" s="43">
        <f>'BAR BB| Open rates'!R54*0.82+25</f>
        <v>84485</v>
      </c>
      <c r="S54" s="43">
        <f>'BAR BB| Open rates'!S54*0.82+25</f>
        <v>84485</v>
      </c>
      <c r="T54" s="43">
        <f>'BAR BB| Open rates'!T54*0.82+25</f>
        <v>84485</v>
      </c>
      <c r="U54" s="43">
        <f>'BAR BB| Open rates'!U54*0.82+25</f>
        <v>84485</v>
      </c>
      <c r="V54" s="43">
        <f>'BAR BB| Open rates'!V54*0.82+25</f>
        <v>84485</v>
      </c>
      <c r="W54" s="43">
        <f>'BAR BB| Open rates'!W54*0.82+25</f>
        <v>84485</v>
      </c>
      <c r="X54" s="43">
        <f>'BAR BB| Open rates'!X54*0.82+25</f>
        <v>84485</v>
      </c>
      <c r="Y54" s="43">
        <f>'BAR BB| Open rates'!Y54*0.82+25</f>
        <v>84485</v>
      </c>
      <c r="Z54" s="43">
        <f>'BAR BB| Open rates'!Z54*0.82+25</f>
        <v>84485</v>
      </c>
      <c r="AA54" s="43">
        <f>'BAR BB| Open rates'!AA54*0.82+25</f>
        <v>84485</v>
      </c>
      <c r="AB54" s="43">
        <f>'BAR BB| Open rates'!AB54*0.82+25</f>
        <v>84485</v>
      </c>
      <c r="AC54" s="43">
        <f>'BAR BB| Open rates'!AC54*0.82+25</f>
        <v>84485</v>
      </c>
      <c r="AD54" s="43">
        <f>'BAR BB| Open rates'!AD54*0.82+25</f>
        <v>84485</v>
      </c>
      <c r="AE54" s="43">
        <f>'BAR BB| Open rates'!AE54*0.82+25</f>
        <v>84485</v>
      </c>
      <c r="AF54" s="43">
        <f>'BAR BB| Open rates'!AF54*0.82+25</f>
        <v>84485</v>
      </c>
      <c r="AG54" s="43">
        <f>'BAR BB| Open rates'!AG54*0.82+25</f>
        <v>68085</v>
      </c>
      <c r="AH54" s="43">
        <f>'BAR BB| Open rates'!AH54*0.82+25</f>
        <v>68085</v>
      </c>
      <c r="AI54" s="43">
        <f>'BAR BB| Open rates'!AI54*0.82+25</f>
        <v>68085</v>
      </c>
      <c r="AJ54" s="43">
        <f>'BAR BB| Open rates'!AJ54*0.82+25</f>
        <v>68085</v>
      </c>
      <c r="AK54" s="43">
        <f>'BAR BB| Open rates'!AK54*0.82+25</f>
        <v>68085</v>
      </c>
      <c r="AL54" s="43">
        <f>'BAR BB| Open rates'!AL54*0.82+25</f>
        <v>68085</v>
      </c>
      <c r="AM54" s="43">
        <f>'BAR BB| Open rates'!AM54*0.82+25</f>
        <v>68085</v>
      </c>
      <c r="AN54" s="43">
        <f>'BAR BB| Open rates'!AN54*0.82+25</f>
        <v>68085</v>
      </c>
      <c r="AO54" s="43">
        <f>'BAR BB| Open rates'!AO54*0.82+25</f>
        <v>68085</v>
      </c>
      <c r="AP54" s="43">
        <f>'BAR BB| Open rates'!AP54*0.82+25</f>
        <v>68085</v>
      </c>
      <c r="AQ54" s="43">
        <f>'BAR BB| Open rates'!AQ54*0.82+25</f>
        <v>68085</v>
      </c>
      <c r="AR54" s="43">
        <f>'BAR BB| Open rates'!AR54*0.82+25</f>
        <v>68085</v>
      </c>
      <c r="AS54" s="43">
        <f>'BAR BB| Open rates'!AS54*0.82+25</f>
        <v>68085</v>
      </c>
      <c r="AT54" s="43">
        <f>'BAR BB| Open rates'!AT54*0.82+25</f>
        <v>68085</v>
      </c>
      <c r="AU54" s="43">
        <f>'BAR BB| Open rates'!AU54*0.82+25</f>
        <v>68085</v>
      </c>
      <c r="AV54" s="43">
        <f>'BAR BB| Open rates'!AV54*0.82+25</f>
        <v>68085</v>
      </c>
      <c r="AW54" s="43">
        <f>'BAR BB| Open rates'!AW54*0.82+25</f>
        <v>68085</v>
      </c>
      <c r="AX54" s="43">
        <f>'BAR BB| Open rates'!AX54*0.82+25</f>
        <v>68085</v>
      </c>
      <c r="AY54" s="43">
        <f>'BAR BB| Open rates'!AY54*0.82+25</f>
        <v>68085</v>
      </c>
      <c r="AZ54" s="43">
        <f>'BAR BB| Open rates'!AZ54*0.82+25</f>
        <v>68085</v>
      </c>
      <c r="BA54" s="43">
        <f>'BAR BB| Open rates'!BA54*0.82+25</f>
        <v>68085</v>
      </c>
      <c r="BB54" s="43">
        <f>'BAR BB| Open rates'!BB54*0.82+25</f>
        <v>68085</v>
      </c>
      <c r="BC54" s="43">
        <f>'BAR BB| Open rates'!BC54*0.82+25</f>
        <v>68085</v>
      </c>
      <c r="BD54" s="43">
        <f>'BAR BB| Open rates'!BD54*0.82+25</f>
        <v>68085</v>
      </c>
      <c r="BE54" s="43">
        <f>'BAR BB| Open rates'!BE54*0.82+25</f>
        <v>68085</v>
      </c>
      <c r="BF54" s="43">
        <f>'BAR BB| Open rates'!BF54*0.82+25</f>
        <v>68085</v>
      </c>
      <c r="BG54" s="43">
        <f>'BAR BB| Open rates'!BG54*0.82+25</f>
        <v>68085</v>
      </c>
      <c r="BH54" s="43">
        <f>'BAR BB| Open rates'!BH54*0.82+25</f>
        <v>68085</v>
      </c>
      <c r="BI54" s="43">
        <f>'BAR BB| Open rates'!BI54*0.82+25</f>
        <v>68085</v>
      </c>
      <c r="BJ54" s="43">
        <f>'BAR BB| Open rates'!BJ54*0.82+25</f>
        <v>68085</v>
      </c>
      <c r="BK54" s="43">
        <f>'BAR BB| Open rates'!BK54*0.82+25</f>
        <v>68085</v>
      </c>
      <c r="BL54" s="43">
        <f>'BAR BB| Open rates'!BL54*0.82+25</f>
        <v>68085</v>
      </c>
      <c r="BM54" s="43">
        <f>'BAR BB| Open rates'!BM54*0.82+25</f>
        <v>68085</v>
      </c>
      <c r="BN54" s="43">
        <f>'BAR BB| Open rates'!BN54*0.82+25</f>
        <v>68085</v>
      </c>
      <c r="BO54" s="43">
        <f>'BAR BB| Open rates'!BO54*0.82+25</f>
        <v>68085</v>
      </c>
      <c r="BP54" s="43">
        <f>'BAR BB| Open rates'!BP54*0.82+25</f>
        <v>68085</v>
      </c>
    </row>
    <row r="55" spans="1:68" s="36" customFormat="1" ht="12" customHeight="1" x14ac:dyDescent="0.2">
      <c r="A55" s="237">
        <v>3</v>
      </c>
      <c r="B55" s="43">
        <f>'BAR BB| Open rates'!B55*0.82+25</f>
        <v>70545</v>
      </c>
      <c r="C55" s="43">
        <f>'BAR BB| Open rates'!C55*0.82+25</f>
        <v>70545</v>
      </c>
      <c r="D55" s="43">
        <f>'BAR BB| Open rates'!D55*0.82+25</f>
        <v>70545</v>
      </c>
      <c r="E55" s="43">
        <f>'BAR BB| Open rates'!E55*0.82+25</f>
        <v>70545</v>
      </c>
      <c r="F55" s="43">
        <f>'BAR BB| Open rates'!F55*0.82+25</f>
        <v>70545</v>
      </c>
      <c r="G55" s="43">
        <f>'BAR BB| Open rates'!G55*0.82+25</f>
        <v>70545</v>
      </c>
      <c r="H55" s="43">
        <f>'BAR BB| Open rates'!H55*0.82+25</f>
        <v>86945</v>
      </c>
      <c r="I55" s="43">
        <f>'BAR BB| Open rates'!I55*0.82+25</f>
        <v>86945</v>
      </c>
      <c r="J55" s="43">
        <f>'BAR BB| Open rates'!J55*0.82+25</f>
        <v>86945</v>
      </c>
      <c r="K55" s="43">
        <f>'BAR BB| Open rates'!K55*0.82+25</f>
        <v>86945</v>
      </c>
      <c r="L55" s="43">
        <f>'BAR BB| Open rates'!L55*0.82+25</f>
        <v>86945</v>
      </c>
      <c r="M55" s="43">
        <f>'BAR BB| Open rates'!M55*0.82+25</f>
        <v>86945</v>
      </c>
      <c r="N55" s="43">
        <f>'BAR BB| Open rates'!N55*0.82+25</f>
        <v>86945</v>
      </c>
      <c r="O55" s="43">
        <f>'BAR BB| Open rates'!O55*0.82+25</f>
        <v>86945</v>
      </c>
      <c r="P55" s="43">
        <f>'BAR BB| Open rates'!P55*0.82+25</f>
        <v>86945</v>
      </c>
      <c r="Q55" s="43">
        <f>'BAR BB| Open rates'!Q55*0.82+25</f>
        <v>86945</v>
      </c>
      <c r="R55" s="43">
        <f>'BAR BB| Open rates'!R55*0.82+25</f>
        <v>86945</v>
      </c>
      <c r="S55" s="43">
        <f>'BAR BB| Open rates'!S55*0.82+25</f>
        <v>86945</v>
      </c>
      <c r="T55" s="43">
        <f>'BAR BB| Open rates'!T55*0.82+25</f>
        <v>86945</v>
      </c>
      <c r="U55" s="43">
        <f>'BAR BB| Open rates'!U55*0.82+25</f>
        <v>86945</v>
      </c>
      <c r="V55" s="43">
        <f>'BAR BB| Open rates'!V55*0.82+25</f>
        <v>86945</v>
      </c>
      <c r="W55" s="43">
        <f>'BAR BB| Open rates'!W55*0.82+25</f>
        <v>86945</v>
      </c>
      <c r="X55" s="43">
        <f>'BAR BB| Open rates'!X55*0.82+25</f>
        <v>86945</v>
      </c>
      <c r="Y55" s="43">
        <f>'BAR BB| Open rates'!Y55*0.82+25</f>
        <v>86945</v>
      </c>
      <c r="Z55" s="43">
        <f>'BAR BB| Open rates'!Z55*0.82+25</f>
        <v>86945</v>
      </c>
      <c r="AA55" s="43">
        <f>'BAR BB| Open rates'!AA55*0.82+25</f>
        <v>86945</v>
      </c>
      <c r="AB55" s="43">
        <f>'BAR BB| Open rates'!AB55*0.82+25</f>
        <v>86945</v>
      </c>
      <c r="AC55" s="43">
        <f>'BAR BB| Open rates'!AC55*0.82+25</f>
        <v>86945</v>
      </c>
      <c r="AD55" s="43">
        <f>'BAR BB| Open rates'!AD55*0.82+25</f>
        <v>86945</v>
      </c>
      <c r="AE55" s="43">
        <f>'BAR BB| Open rates'!AE55*0.82+25</f>
        <v>86945</v>
      </c>
      <c r="AF55" s="43">
        <f>'BAR BB| Open rates'!AF55*0.82+25</f>
        <v>86945</v>
      </c>
      <c r="AG55" s="43">
        <f>'BAR BB| Open rates'!AG55*0.82+25</f>
        <v>70545</v>
      </c>
      <c r="AH55" s="43">
        <f>'BAR BB| Open rates'!AH55*0.82+25</f>
        <v>70545</v>
      </c>
      <c r="AI55" s="43">
        <f>'BAR BB| Open rates'!AI55*0.82+25</f>
        <v>70545</v>
      </c>
      <c r="AJ55" s="43">
        <f>'BAR BB| Open rates'!AJ55*0.82+25</f>
        <v>70545</v>
      </c>
      <c r="AK55" s="43">
        <f>'BAR BB| Open rates'!AK55*0.82+25</f>
        <v>70545</v>
      </c>
      <c r="AL55" s="43">
        <f>'BAR BB| Open rates'!AL55*0.82+25</f>
        <v>70545</v>
      </c>
      <c r="AM55" s="43">
        <f>'BAR BB| Open rates'!AM55*0.82+25</f>
        <v>70545</v>
      </c>
      <c r="AN55" s="43">
        <f>'BAR BB| Open rates'!AN55*0.82+25</f>
        <v>70545</v>
      </c>
      <c r="AO55" s="43">
        <f>'BAR BB| Open rates'!AO55*0.82+25</f>
        <v>70545</v>
      </c>
      <c r="AP55" s="43">
        <f>'BAR BB| Open rates'!AP55*0.82+25</f>
        <v>70545</v>
      </c>
      <c r="AQ55" s="43">
        <f>'BAR BB| Open rates'!AQ55*0.82+25</f>
        <v>70545</v>
      </c>
      <c r="AR55" s="43">
        <f>'BAR BB| Open rates'!AR55*0.82+25</f>
        <v>70545</v>
      </c>
      <c r="AS55" s="43">
        <f>'BAR BB| Open rates'!AS55*0.82+25</f>
        <v>70545</v>
      </c>
      <c r="AT55" s="43">
        <f>'BAR BB| Open rates'!AT55*0.82+25</f>
        <v>70545</v>
      </c>
      <c r="AU55" s="43">
        <f>'BAR BB| Open rates'!AU55*0.82+25</f>
        <v>70545</v>
      </c>
      <c r="AV55" s="43">
        <f>'BAR BB| Open rates'!AV55*0.82+25</f>
        <v>70545</v>
      </c>
      <c r="AW55" s="43">
        <f>'BAR BB| Open rates'!AW55*0.82+25</f>
        <v>70545</v>
      </c>
      <c r="AX55" s="43">
        <f>'BAR BB| Open rates'!AX55*0.82+25</f>
        <v>70545</v>
      </c>
      <c r="AY55" s="43">
        <f>'BAR BB| Open rates'!AY55*0.82+25</f>
        <v>70545</v>
      </c>
      <c r="AZ55" s="43">
        <f>'BAR BB| Open rates'!AZ55*0.82+25</f>
        <v>70545</v>
      </c>
      <c r="BA55" s="43">
        <f>'BAR BB| Open rates'!BA55*0.82+25</f>
        <v>70545</v>
      </c>
      <c r="BB55" s="43">
        <f>'BAR BB| Open rates'!BB55*0.82+25</f>
        <v>70545</v>
      </c>
      <c r="BC55" s="43">
        <f>'BAR BB| Open rates'!BC55*0.82+25</f>
        <v>70545</v>
      </c>
      <c r="BD55" s="43">
        <f>'BAR BB| Open rates'!BD55*0.82+25</f>
        <v>70545</v>
      </c>
      <c r="BE55" s="43">
        <f>'BAR BB| Open rates'!BE55*0.82+25</f>
        <v>70545</v>
      </c>
      <c r="BF55" s="43">
        <f>'BAR BB| Open rates'!BF55*0.82+25</f>
        <v>70545</v>
      </c>
      <c r="BG55" s="43">
        <f>'BAR BB| Open rates'!BG55*0.82+25</f>
        <v>70545</v>
      </c>
      <c r="BH55" s="43">
        <f>'BAR BB| Open rates'!BH55*0.82+25</f>
        <v>70545</v>
      </c>
      <c r="BI55" s="43">
        <f>'BAR BB| Open rates'!BI55*0.82+25</f>
        <v>70545</v>
      </c>
      <c r="BJ55" s="43">
        <f>'BAR BB| Open rates'!BJ55*0.82+25</f>
        <v>70545</v>
      </c>
      <c r="BK55" s="43">
        <f>'BAR BB| Open rates'!BK55*0.82+25</f>
        <v>70545</v>
      </c>
      <c r="BL55" s="43">
        <f>'BAR BB| Open rates'!BL55*0.82+25</f>
        <v>70545</v>
      </c>
      <c r="BM55" s="43">
        <f>'BAR BB| Open rates'!BM55*0.82+25</f>
        <v>70545</v>
      </c>
      <c r="BN55" s="43">
        <f>'BAR BB| Open rates'!BN55*0.82+25</f>
        <v>70545</v>
      </c>
      <c r="BO55" s="43">
        <f>'BAR BB| Open rates'!BO55*0.82+25</f>
        <v>70545</v>
      </c>
      <c r="BP55" s="43">
        <f>'BAR BB| Open rates'!BP55*0.82+25</f>
        <v>70545</v>
      </c>
    </row>
    <row r="56" spans="1:68" s="36" customFormat="1" ht="12" customHeight="1" x14ac:dyDescent="0.2">
      <c r="A56" s="237">
        <v>4</v>
      </c>
      <c r="B56" s="43">
        <f>'BAR BB| Open rates'!B56*0.82+25</f>
        <v>73005</v>
      </c>
      <c r="C56" s="43">
        <f>'BAR BB| Open rates'!C56*0.82+25</f>
        <v>73005</v>
      </c>
      <c r="D56" s="43">
        <f>'BAR BB| Open rates'!D56*0.82+25</f>
        <v>73005</v>
      </c>
      <c r="E56" s="43">
        <f>'BAR BB| Open rates'!E56*0.82+25</f>
        <v>73005</v>
      </c>
      <c r="F56" s="43">
        <f>'BAR BB| Open rates'!F56*0.82+25</f>
        <v>73005</v>
      </c>
      <c r="G56" s="43">
        <f>'BAR BB| Open rates'!G56*0.82+25</f>
        <v>73005</v>
      </c>
      <c r="H56" s="43">
        <f>'BAR BB| Open rates'!H56*0.82+25</f>
        <v>89405</v>
      </c>
      <c r="I56" s="43">
        <f>'BAR BB| Open rates'!I56*0.82+25</f>
        <v>89405</v>
      </c>
      <c r="J56" s="43">
        <f>'BAR BB| Open rates'!J56*0.82+25</f>
        <v>89405</v>
      </c>
      <c r="K56" s="43">
        <f>'BAR BB| Open rates'!K56*0.82+25</f>
        <v>89405</v>
      </c>
      <c r="L56" s="43">
        <f>'BAR BB| Open rates'!L56*0.82+25</f>
        <v>89405</v>
      </c>
      <c r="M56" s="43">
        <f>'BAR BB| Open rates'!M56*0.82+25</f>
        <v>89405</v>
      </c>
      <c r="N56" s="43">
        <f>'BAR BB| Open rates'!N56*0.82+25</f>
        <v>89405</v>
      </c>
      <c r="O56" s="43">
        <f>'BAR BB| Open rates'!O56*0.82+25</f>
        <v>89405</v>
      </c>
      <c r="P56" s="43">
        <f>'BAR BB| Open rates'!P56*0.82+25</f>
        <v>89405</v>
      </c>
      <c r="Q56" s="43">
        <f>'BAR BB| Open rates'!Q56*0.82+25</f>
        <v>89405</v>
      </c>
      <c r="R56" s="43">
        <f>'BAR BB| Open rates'!R56*0.82+25</f>
        <v>89405</v>
      </c>
      <c r="S56" s="43">
        <f>'BAR BB| Open rates'!S56*0.82+25</f>
        <v>89405</v>
      </c>
      <c r="T56" s="43">
        <f>'BAR BB| Open rates'!T56*0.82+25</f>
        <v>89405</v>
      </c>
      <c r="U56" s="43">
        <f>'BAR BB| Open rates'!U56*0.82+25</f>
        <v>89405</v>
      </c>
      <c r="V56" s="43">
        <f>'BAR BB| Open rates'!V56*0.82+25</f>
        <v>89405</v>
      </c>
      <c r="W56" s="43">
        <f>'BAR BB| Open rates'!W56*0.82+25</f>
        <v>89405</v>
      </c>
      <c r="X56" s="43">
        <f>'BAR BB| Open rates'!X56*0.82+25</f>
        <v>89405</v>
      </c>
      <c r="Y56" s="43">
        <f>'BAR BB| Open rates'!Y56*0.82+25</f>
        <v>89405</v>
      </c>
      <c r="Z56" s="43">
        <f>'BAR BB| Open rates'!Z56*0.82+25</f>
        <v>89405</v>
      </c>
      <c r="AA56" s="43">
        <f>'BAR BB| Open rates'!AA56*0.82+25</f>
        <v>89405</v>
      </c>
      <c r="AB56" s="43">
        <f>'BAR BB| Open rates'!AB56*0.82+25</f>
        <v>89405</v>
      </c>
      <c r="AC56" s="43">
        <f>'BAR BB| Open rates'!AC56*0.82+25</f>
        <v>89405</v>
      </c>
      <c r="AD56" s="43">
        <f>'BAR BB| Open rates'!AD56*0.82+25</f>
        <v>89405</v>
      </c>
      <c r="AE56" s="43">
        <f>'BAR BB| Open rates'!AE56*0.82+25</f>
        <v>89405</v>
      </c>
      <c r="AF56" s="43">
        <f>'BAR BB| Open rates'!AF56*0.82+25</f>
        <v>89405</v>
      </c>
      <c r="AG56" s="43">
        <f>'BAR BB| Open rates'!AG56*0.82+25</f>
        <v>73005</v>
      </c>
      <c r="AH56" s="43">
        <f>'BAR BB| Open rates'!AH56*0.82+25</f>
        <v>73005</v>
      </c>
      <c r="AI56" s="43">
        <f>'BAR BB| Open rates'!AI56*0.82+25</f>
        <v>73005</v>
      </c>
      <c r="AJ56" s="43">
        <f>'BAR BB| Open rates'!AJ56*0.82+25</f>
        <v>73005</v>
      </c>
      <c r="AK56" s="43">
        <f>'BAR BB| Open rates'!AK56*0.82+25</f>
        <v>73005</v>
      </c>
      <c r="AL56" s="43">
        <f>'BAR BB| Open rates'!AL56*0.82+25</f>
        <v>73005</v>
      </c>
      <c r="AM56" s="43">
        <f>'BAR BB| Open rates'!AM56*0.82+25</f>
        <v>73005</v>
      </c>
      <c r="AN56" s="43">
        <f>'BAR BB| Open rates'!AN56*0.82+25</f>
        <v>73005</v>
      </c>
      <c r="AO56" s="43">
        <f>'BAR BB| Open rates'!AO56*0.82+25</f>
        <v>73005</v>
      </c>
      <c r="AP56" s="43">
        <f>'BAR BB| Open rates'!AP56*0.82+25</f>
        <v>73005</v>
      </c>
      <c r="AQ56" s="43">
        <f>'BAR BB| Open rates'!AQ56*0.82+25</f>
        <v>73005</v>
      </c>
      <c r="AR56" s="43">
        <f>'BAR BB| Open rates'!AR56*0.82+25</f>
        <v>73005</v>
      </c>
      <c r="AS56" s="43">
        <f>'BAR BB| Open rates'!AS56*0.82+25</f>
        <v>73005</v>
      </c>
      <c r="AT56" s="43">
        <f>'BAR BB| Open rates'!AT56*0.82+25</f>
        <v>73005</v>
      </c>
      <c r="AU56" s="43">
        <f>'BAR BB| Open rates'!AU56*0.82+25</f>
        <v>73005</v>
      </c>
      <c r="AV56" s="43">
        <f>'BAR BB| Open rates'!AV56*0.82+25</f>
        <v>73005</v>
      </c>
      <c r="AW56" s="43">
        <f>'BAR BB| Open rates'!AW56*0.82+25</f>
        <v>73005</v>
      </c>
      <c r="AX56" s="43">
        <f>'BAR BB| Open rates'!AX56*0.82+25</f>
        <v>73005</v>
      </c>
      <c r="AY56" s="43">
        <f>'BAR BB| Open rates'!AY56*0.82+25</f>
        <v>73005</v>
      </c>
      <c r="AZ56" s="43">
        <f>'BAR BB| Open rates'!AZ56*0.82+25</f>
        <v>73005</v>
      </c>
      <c r="BA56" s="43">
        <f>'BAR BB| Open rates'!BA56*0.82+25</f>
        <v>73005</v>
      </c>
      <c r="BB56" s="43">
        <f>'BAR BB| Open rates'!BB56*0.82+25</f>
        <v>73005</v>
      </c>
      <c r="BC56" s="43">
        <f>'BAR BB| Open rates'!BC56*0.82+25</f>
        <v>73005</v>
      </c>
      <c r="BD56" s="43">
        <f>'BAR BB| Open rates'!BD56*0.82+25</f>
        <v>73005</v>
      </c>
      <c r="BE56" s="43">
        <f>'BAR BB| Open rates'!BE56*0.82+25</f>
        <v>73005</v>
      </c>
      <c r="BF56" s="43">
        <f>'BAR BB| Open rates'!BF56*0.82+25</f>
        <v>73005</v>
      </c>
      <c r="BG56" s="43">
        <f>'BAR BB| Open rates'!BG56*0.82+25</f>
        <v>73005</v>
      </c>
      <c r="BH56" s="43">
        <f>'BAR BB| Open rates'!BH56*0.82+25</f>
        <v>73005</v>
      </c>
      <c r="BI56" s="43">
        <f>'BAR BB| Open rates'!BI56*0.82+25</f>
        <v>73005</v>
      </c>
      <c r="BJ56" s="43">
        <f>'BAR BB| Open rates'!BJ56*0.82+25</f>
        <v>73005</v>
      </c>
      <c r="BK56" s="43">
        <f>'BAR BB| Open rates'!BK56*0.82+25</f>
        <v>73005</v>
      </c>
      <c r="BL56" s="43">
        <f>'BAR BB| Open rates'!BL56*0.82+25</f>
        <v>73005</v>
      </c>
      <c r="BM56" s="43">
        <f>'BAR BB| Open rates'!BM56*0.82+25</f>
        <v>73005</v>
      </c>
      <c r="BN56" s="43">
        <f>'BAR BB| Open rates'!BN56*0.82+25</f>
        <v>73005</v>
      </c>
      <c r="BO56" s="43">
        <f>'BAR BB| Open rates'!BO56*0.82+25</f>
        <v>73005</v>
      </c>
      <c r="BP56" s="43">
        <f>'BAR BB| Open rates'!BP56*0.82+25</f>
        <v>73005</v>
      </c>
    </row>
    <row r="57" spans="1:68" s="36" customFormat="1" ht="12" customHeight="1" x14ac:dyDescent="0.2">
      <c r="A57" s="237">
        <v>5</v>
      </c>
      <c r="B57" s="43">
        <f>'BAR BB| Open rates'!B57*0.82+25</f>
        <v>75465</v>
      </c>
      <c r="C57" s="43">
        <f>'BAR BB| Open rates'!C57*0.82+25</f>
        <v>75465</v>
      </c>
      <c r="D57" s="43">
        <f>'BAR BB| Open rates'!D57*0.82+25</f>
        <v>75465</v>
      </c>
      <c r="E57" s="43">
        <f>'BAR BB| Open rates'!E57*0.82+25</f>
        <v>75465</v>
      </c>
      <c r="F57" s="43">
        <f>'BAR BB| Open rates'!F57*0.82+25</f>
        <v>75465</v>
      </c>
      <c r="G57" s="43">
        <f>'BAR BB| Open rates'!G57*0.82+25</f>
        <v>75465</v>
      </c>
      <c r="H57" s="43">
        <f>'BAR BB| Open rates'!H57*0.82+25</f>
        <v>91865</v>
      </c>
      <c r="I57" s="43">
        <f>'BAR BB| Open rates'!I57*0.82+25</f>
        <v>91865</v>
      </c>
      <c r="J57" s="43">
        <f>'BAR BB| Open rates'!J57*0.82+25</f>
        <v>91865</v>
      </c>
      <c r="K57" s="43">
        <f>'BAR BB| Open rates'!K57*0.82+25</f>
        <v>91865</v>
      </c>
      <c r="L57" s="43">
        <f>'BAR BB| Open rates'!L57*0.82+25</f>
        <v>91865</v>
      </c>
      <c r="M57" s="43">
        <f>'BAR BB| Open rates'!M57*0.82+25</f>
        <v>91865</v>
      </c>
      <c r="N57" s="43">
        <f>'BAR BB| Open rates'!N57*0.82+25</f>
        <v>91865</v>
      </c>
      <c r="O57" s="43">
        <f>'BAR BB| Open rates'!O57*0.82+25</f>
        <v>91865</v>
      </c>
      <c r="P57" s="43">
        <f>'BAR BB| Open rates'!P57*0.82+25</f>
        <v>91865</v>
      </c>
      <c r="Q57" s="43">
        <f>'BAR BB| Open rates'!Q57*0.82+25</f>
        <v>91865</v>
      </c>
      <c r="R57" s="43">
        <f>'BAR BB| Open rates'!R57*0.82+25</f>
        <v>91865</v>
      </c>
      <c r="S57" s="43">
        <f>'BAR BB| Open rates'!S57*0.82+25</f>
        <v>91865</v>
      </c>
      <c r="T57" s="43">
        <f>'BAR BB| Open rates'!T57*0.82+25</f>
        <v>91865</v>
      </c>
      <c r="U57" s="43">
        <f>'BAR BB| Open rates'!U57*0.82+25</f>
        <v>91865</v>
      </c>
      <c r="V57" s="43">
        <f>'BAR BB| Open rates'!V57*0.82+25</f>
        <v>91865</v>
      </c>
      <c r="W57" s="43">
        <f>'BAR BB| Open rates'!W57*0.82+25</f>
        <v>91865</v>
      </c>
      <c r="X57" s="43">
        <f>'BAR BB| Open rates'!X57*0.82+25</f>
        <v>91865</v>
      </c>
      <c r="Y57" s="43">
        <f>'BAR BB| Open rates'!Y57*0.82+25</f>
        <v>91865</v>
      </c>
      <c r="Z57" s="43">
        <f>'BAR BB| Open rates'!Z57*0.82+25</f>
        <v>91865</v>
      </c>
      <c r="AA57" s="43">
        <f>'BAR BB| Open rates'!AA57*0.82+25</f>
        <v>91865</v>
      </c>
      <c r="AB57" s="43">
        <f>'BAR BB| Open rates'!AB57*0.82+25</f>
        <v>91865</v>
      </c>
      <c r="AC57" s="43">
        <f>'BAR BB| Open rates'!AC57*0.82+25</f>
        <v>91865</v>
      </c>
      <c r="AD57" s="43">
        <f>'BAR BB| Open rates'!AD57*0.82+25</f>
        <v>91865</v>
      </c>
      <c r="AE57" s="43">
        <f>'BAR BB| Open rates'!AE57*0.82+25</f>
        <v>91865</v>
      </c>
      <c r="AF57" s="43">
        <f>'BAR BB| Open rates'!AF57*0.82+25</f>
        <v>91865</v>
      </c>
      <c r="AG57" s="43">
        <f>'BAR BB| Open rates'!AG57*0.82+25</f>
        <v>75465</v>
      </c>
      <c r="AH57" s="43">
        <f>'BAR BB| Open rates'!AH57*0.82+25</f>
        <v>75465</v>
      </c>
      <c r="AI57" s="43">
        <f>'BAR BB| Open rates'!AI57*0.82+25</f>
        <v>75465</v>
      </c>
      <c r="AJ57" s="43">
        <f>'BAR BB| Open rates'!AJ57*0.82+25</f>
        <v>75465</v>
      </c>
      <c r="AK57" s="43">
        <f>'BAR BB| Open rates'!AK57*0.82+25</f>
        <v>75465</v>
      </c>
      <c r="AL57" s="43">
        <f>'BAR BB| Open rates'!AL57*0.82+25</f>
        <v>75465</v>
      </c>
      <c r="AM57" s="43">
        <f>'BAR BB| Open rates'!AM57*0.82+25</f>
        <v>75465</v>
      </c>
      <c r="AN57" s="43">
        <f>'BAR BB| Open rates'!AN57*0.82+25</f>
        <v>75465</v>
      </c>
      <c r="AO57" s="43">
        <f>'BAR BB| Open rates'!AO57*0.82+25</f>
        <v>75465</v>
      </c>
      <c r="AP57" s="43">
        <f>'BAR BB| Open rates'!AP57*0.82+25</f>
        <v>75465</v>
      </c>
      <c r="AQ57" s="43">
        <f>'BAR BB| Open rates'!AQ57*0.82+25</f>
        <v>75465</v>
      </c>
      <c r="AR57" s="43">
        <f>'BAR BB| Open rates'!AR57*0.82+25</f>
        <v>75465</v>
      </c>
      <c r="AS57" s="43">
        <f>'BAR BB| Open rates'!AS57*0.82+25</f>
        <v>75465</v>
      </c>
      <c r="AT57" s="43">
        <f>'BAR BB| Open rates'!AT57*0.82+25</f>
        <v>75465</v>
      </c>
      <c r="AU57" s="43">
        <f>'BAR BB| Open rates'!AU57*0.82+25</f>
        <v>75465</v>
      </c>
      <c r="AV57" s="43">
        <f>'BAR BB| Open rates'!AV57*0.82+25</f>
        <v>75465</v>
      </c>
      <c r="AW57" s="43">
        <f>'BAR BB| Open rates'!AW57*0.82+25</f>
        <v>75465</v>
      </c>
      <c r="AX57" s="43">
        <f>'BAR BB| Open rates'!AX57*0.82+25</f>
        <v>75465</v>
      </c>
      <c r="AY57" s="43">
        <f>'BAR BB| Open rates'!AY57*0.82+25</f>
        <v>75465</v>
      </c>
      <c r="AZ57" s="43">
        <f>'BAR BB| Open rates'!AZ57*0.82+25</f>
        <v>75465</v>
      </c>
      <c r="BA57" s="43">
        <f>'BAR BB| Open rates'!BA57*0.82+25</f>
        <v>75465</v>
      </c>
      <c r="BB57" s="43">
        <f>'BAR BB| Open rates'!BB57*0.82+25</f>
        <v>75465</v>
      </c>
      <c r="BC57" s="43">
        <f>'BAR BB| Open rates'!BC57*0.82+25</f>
        <v>75465</v>
      </c>
      <c r="BD57" s="43">
        <f>'BAR BB| Open rates'!BD57*0.82+25</f>
        <v>75465</v>
      </c>
      <c r="BE57" s="43">
        <f>'BAR BB| Open rates'!BE57*0.82+25</f>
        <v>75465</v>
      </c>
      <c r="BF57" s="43">
        <f>'BAR BB| Open rates'!BF57*0.82+25</f>
        <v>75465</v>
      </c>
      <c r="BG57" s="43">
        <f>'BAR BB| Open rates'!BG57*0.82+25</f>
        <v>75465</v>
      </c>
      <c r="BH57" s="43">
        <f>'BAR BB| Open rates'!BH57*0.82+25</f>
        <v>75465</v>
      </c>
      <c r="BI57" s="43">
        <f>'BAR BB| Open rates'!BI57*0.82+25</f>
        <v>75465</v>
      </c>
      <c r="BJ57" s="43">
        <f>'BAR BB| Open rates'!BJ57*0.82+25</f>
        <v>75465</v>
      </c>
      <c r="BK57" s="43">
        <f>'BAR BB| Open rates'!BK57*0.82+25</f>
        <v>75465</v>
      </c>
      <c r="BL57" s="43">
        <f>'BAR BB| Open rates'!BL57*0.82+25</f>
        <v>75465</v>
      </c>
      <c r="BM57" s="43">
        <f>'BAR BB| Open rates'!BM57*0.82+25</f>
        <v>75465</v>
      </c>
      <c r="BN57" s="43">
        <f>'BAR BB| Open rates'!BN57*0.82+25</f>
        <v>75465</v>
      </c>
      <c r="BO57" s="43">
        <f>'BAR BB| Open rates'!BO57*0.82+25</f>
        <v>75465</v>
      </c>
      <c r="BP57" s="43">
        <f>'BAR BB| Open rates'!BP57*0.82+25</f>
        <v>75465</v>
      </c>
    </row>
    <row r="58" spans="1:68" s="36" customFormat="1" ht="12" customHeight="1" x14ac:dyDescent="0.2">
      <c r="A58" s="237">
        <v>6</v>
      </c>
      <c r="B58" s="43">
        <f>'BAR BB| Open rates'!B58*0.82+25</f>
        <v>77925</v>
      </c>
      <c r="C58" s="43">
        <f>'BAR BB| Open rates'!C58*0.82+25</f>
        <v>77925</v>
      </c>
      <c r="D58" s="43">
        <f>'BAR BB| Open rates'!D58*0.82+25</f>
        <v>77925</v>
      </c>
      <c r="E58" s="43">
        <f>'BAR BB| Open rates'!E58*0.82+25</f>
        <v>77925</v>
      </c>
      <c r="F58" s="43">
        <f>'BAR BB| Open rates'!F58*0.82+25</f>
        <v>77925</v>
      </c>
      <c r="G58" s="43">
        <f>'BAR BB| Open rates'!G58*0.82+25</f>
        <v>77925</v>
      </c>
      <c r="H58" s="43">
        <f>'BAR BB| Open rates'!H58*0.82+25</f>
        <v>94325</v>
      </c>
      <c r="I58" s="43">
        <f>'BAR BB| Open rates'!I58*0.82+25</f>
        <v>94325</v>
      </c>
      <c r="J58" s="43">
        <f>'BAR BB| Open rates'!J58*0.82+25</f>
        <v>94325</v>
      </c>
      <c r="K58" s="43">
        <f>'BAR BB| Open rates'!K58*0.82+25</f>
        <v>94325</v>
      </c>
      <c r="L58" s="43">
        <f>'BAR BB| Open rates'!L58*0.82+25</f>
        <v>94325</v>
      </c>
      <c r="M58" s="43">
        <f>'BAR BB| Open rates'!M58*0.82+25</f>
        <v>94325</v>
      </c>
      <c r="N58" s="43">
        <f>'BAR BB| Open rates'!N58*0.82+25</f>
        <v>94325</v>
      </c>
      <c r="O58" s="43">
        <f>'BAR BB| Open rates'!O58*0.82+25</f>
        <v>94325</v>
      </c>
      <c r="P58" s="43">
        <f>'BAR BB| Open rates'!P58*0.82+25</f>
        <v>94325</v>
      </c>
      <c r="Q58" s="43">
        <f>'BAR BB| Open rates'!Q58*0.82+25</f>
        <v>94325</v>
      </c>
      <c r="R58" s="43">
        <f>'BAR BB| Open rates'!R58*0.82+25</f>
        <v>94325</v>
      </c>
      <c r="S58" s="43">
        <f>'BAR BB| Open rates'!S58*0.82+25</f>
        <v>94325</v>
      </c>
      <c r="T58" s="43">
        <f>'BAR BB| Open rates'!T58*0.82+25</f>
        <v>94325</v>
      </c>
      <c r="U58" s="43">
        <f>'BAR BB| Open rates'!U58*0.82+25</f>
        <v>94325</v>
      </c>
      <c r="V58" s="43">
        <f>'BAR BB| Open rates'!V58*0.82+25</f>
        <v>94325</v>
      </c>
      <c r="W58" s="43">
        <f>'BAR BB| Open rates'!W58*0.82+25</f>
        <v>94325</v>
      </c>
      <c r="X58" s="43">
        <f>'BAR BB| Open rates'!X58*0.82+25</f>
        <v>94325</v>
      </c>
      <c r="Y58" s="43">
        <f>'BAR BB| Open rates'!Y58*0.82+25</f>
        <v>94325</v>
      </c>
      <c r="Z58" s="43">
        <f>'BAR BB| Open rates'!Z58*0.82+25</f>
        <v>94325</v>
      </c>
      <c r="AA58" s="43">
        <f>'BAR BB| Open rates'!AA58*0.82+25</f>
        <v>94325</v>
      </c>
      <c r="AB58" s="43">
        <f>'BAR BB| Open rates'!AB58*0.82+25</f>
        <v>94325</v>
      </c>
      <c r="AC58" s="43">
        <f>'BAR BB| Open rates'!AC58*0.82+25</f>
        <v>94325</v>
      </c>
      <c r="AD58" s="43">
        <f>'BAR BB| Open rates'!AD58*0.82+25</f>
        <v>94325</v>
      </c>
      <c r="AE58" s="43">
        <f>'BAR BB| Open rates'!AE58*0.82+25</f>
        <v>94325</v>
      </c>
      <c r="AF58" s="43">
        <f>'BAR BB| Open rates'!AF58*0.82+25</f>
        <v>94325</v>
      </c>
      <c r="AG58" s="43">
        <f>'BAR BB| Open rates'!AG58*0.82+25</f>
        <v>77925</v>
      </c>
      <c r="AH58" s="43">
        <f>'BAR BB| Open rates'!AH58*0.82+25</f>
        <v>77925</v>
      </c>
      <c r="AI58" s="43">
        <f>'BAR BB| Open rates'!AI58*0.82+25</f>
        <v>77925</v>
      </c>
      <c r="AJ58" s="43">
        <f>'BAR BB| Open rates'!AJ58*0.82+25</f>
        <v>77925</v>
      </c>
      <c r="AK58" s="43">
        <f>'BAR BB| Open rates'!AK58*0.82+25</f>
        <v>77925</v>
      </c>
      <c r="AL58" s="43">
        <f>'BAR BB| Open rates'!AL58*0.82+25</f>
        <v>77925</v>
      </c>
      <c r="AM58" s="43">
        <f>'BAR BB| Open rates'!AM58*0.82+25</f>
        <v>77925</v>
      </c>
      <c r="AN58" s="43">
        <f>'BAR BB| Open rates'!AN58*0.82+25</f>
        <v>77925</v>
      </c>
      <c r="AO58" s="43">
        <f>'BAR BB| Open rates'!AO58*0.82+25</f>
        <v>77925</v>
      </c>
      <c r="AP58" s="43">
        <f>'BAR BB| Open rates'!AP58*0.82+25</f>
        <v>77925</v>
      </c>
      <c r="AQ58" s="43">
        <f>'BAR BB| Open rates'!AQ58*0.82+25</f>
        <v>77925</v>
      </c>
      <c r="AR58" s="43">
        <f>'BAR BB| Open rates'!AR58*0.82+25</f>
        <v>77925</v>
      </c>
      <c r="AS58" s="43">
        <f>'BAR BB| Open rates'!AS58*0.82+25</f>
        <v>77925</v>
      </c>
      <c r="AT58" s="43">
        <f>'BAR BB| Open rates'!AT58*0.82+25</f>
        <v>77925</v>
      </c>
      <c r="AU58" s="43">
        <f>'BAR BB| Open rates'!AU58*0.82+25</f>
        <v>77925</v>
      </c>
      <c r="AV58" s="43">
        <f>'BAR BB| Open rates'!AV58*0.82+25</f>
        <v>77925</v>
      </c>
      <c r="AW58" s="43">
        <f>'BAR BB| Open rates'!AW58*0.82+25</f>
        <v>77925</v>
      </c>
      <c r="AX58" s="43">
        <f>'BAR BB| Open rates'!AX58*0.82+25</f>
        <v>77925</v>
      </c>
      <c r="AY58" s="43">
        <f>'BAR BB| Open rates'!AY58*0.82+25</f>
        <v>77925</v>
      </c>
      <c r="AZ58" s="43">
        <f>'BAR BB| Open rates'!AZ58*0.82+25</f>
        <v>77925</v>
      </c>
      <c r="BA58" s="43">
        <f>'BAR BB| Open rates'!BA58*0.82+25</f>
        <v>77925</v>
      </c>
      <c r="BB58" s="43">
        <f>'BAR BB| Open rates'!BB58*0.82+25</f>
        <v>77925</v>
      </c>
      <c r="BC58" s="43">
        <f>'BAR BB| Open rates'!BC58*0.82+25</f>
        <v>77925</v>
      </c>
      <c r="BD58" s="43">
        <f>'BAR BB| Open rates'!BD58*0.82+25</f>
        <v>77925</v>
      </c>
      <c r="BE58" s="43">
        <f>'BAR BB| Open rates'!BE58*0.82+25</f>
        <v>77925</v>
      </c>
      <c r="BF58" s="43">
        <f>'BAR BB| Open rates'!BF58*0.82+25</f>
        <v>77925</v>
      </c>
      <c r="BG58" s="43">
        <f>'BAR BB| Open rates'!BG58*0.82+25</f>
        <v>77925</v>
      </c>
      <c r="BH58" s="43">
        <f>'BAR BB| Open rates'!BH58*0.82+25</f>
        <v>77925</v>
      </c>
      <c r="BI58" s="43">
        <f>'BAR BB| Open rates'!BI58*0.82+25</f>
        <v>77925</v>
      </c>
      <c r="BJ58" s="43">
        <f>'BAR BB| Open rates'!BJ58*0.82+25</f>
        <v>77925</v>
      </c>
      <c r="BK58" s="43">
        <f>'BAR BB| Open rates'!BK58*0.82+25</f>
        <v>77925</v>
      </c>
      <c r="BL58" s="43">
        <f>'BAR BB| Open rates'!BL58*0.82+25</f>
        <v>77925</v>
      </c>
      <c r="BM58" s="43">
        <f>'BAR BB| Open rates'!BM58*0.82+25</f>
        <v>77925</v>
      </c>
      <c r="BN58" s="43">
        <f>'BAR BB| Open rates'!BN58*0.82+25</f>
        <v>77925</v>
      </c>
      <c r="BO58" s="43">
        <f>'BAR BB| Open rates'!BO58*0.82+25</f>
        <v>77925</v>
      </c>
      <c r="BP58" s="43">
        <f>'BAR BB| Open rates'!BP58*0.82+25</f>
        <v>77925</v>
      </c>
    </row>
    <row r="59" spans="1:68" s="36" customFormat="1" ht="12" customHeight="1" x14ac:dyDescent="0.2">
      <c r="A59" s="89"/>
    </row>
    <row r="60" spans="1:68" s="36" customFormat="1" ht="12" customHeight="1" x14ac:dyDescent="0.2">
      <c r="A60" s="369" t="s">
        <v>172</v>
      </c>
    </row>
    <row r="61" spans="1:68" s="36" customFormat="1" ht="12" customHeight="1" x14ac:dyDescent="0.2">
      <c r="A61" s="369"/>
    </row>
    <row r="62" spans="1:68" s="36" customFormat="1" ht="12" customHeight="1" x14ac:dyDescent="0.2"/>
    <row r="63" spans="1:68" s="6" customFormat="1" ht="12.75" customHeight="1" x14ac:dyDescent="0.2">
      <c r="A63" s="327" t="s">
        <v>74</v>
      </c>
    </row>
    <row r="64" spans="1:68" s="6" customFormat="1" ht="12.75" customHeight="1" x14ac:dyDescent="0.2">
      <c r="A64" s="321" t="s">
        <v>75</v>
      </c>
    </row>
    <row r="65" spans="1:1" s="6" customFormat="1" ht="12.75" customHeight="1" x14ac:dyDescent="0.2">
      <c r="A65" s="322" t="s">
        <v>76</v>
      </c>
    </row>
    <row r="66" spans="1:1" s="6" customFormat="1" ht="12.75" customHeight="1" x14ac:dyDescent="0.2">
      <c r="A66" s="322" t="s">
        <v>77</v>
      </c>
    </row>
    <row r="67" spans="1:1" s="6" customFormat="1" ht="19.5" customHeight="1" x14ac:dyDescent="0.2">
      <c r="A67" s="322" t="s">
        <v>78</v>
      </c>
    </row>
    <row r="68" spans="1:1" s="6" customFormat="1" ht="12.75" customHeight="1" x14ac:dyDescent="0.2">
      <c r="A68" s="322" t="s">
        <v>442</v>
      </c>
    </row>
    <row r="69" spans="1:1" s="6" customFormat="1" ht="22.5" customHeight="1" x14ac:dyDescent="0.2">
      <c r="A69" s="322" t="s">
        <v>79</v>
      </c>
    </row>
    <row r="70" spans="1:1" s="6" customFormat="1" ht="20.25" customHeight="1" x14ac:dyDescent="0.2">
      <c r="A70" s="322" t="s">
        <v>187</v>
      </c>
    </row>
    <row r="71" spans="1:1" x14ac:dyDescent="0.2">
      <c r="A71" s="33"/>
    </row>
    <row r="72" spans="1:1" s="6" customFormat="1" ht="13.5" thickBot="1" x14ac:dyDescent="0.25">
      <c r="A72" s="238" t="s">
        <v>81</v>
      </c>
    </row>
    <row r="73" spans="1:1" s="36" customFormat="1" ht="108" customHeight="1" x14ac:dyDescent="0.2">
      <c r="A73" s="377" t="s">
        <v>462</v>
      </c>
    </row>
    <row r="74" spans="1:1" x14ac:dyDescent="0.2">
      <c r="A74" s="378"/>
    </row>
    <row r="75" spans="1:1" ht="16.5" customHeight="1" x14ac:dyDescent="0.2">
      <c r="A75" s="378"/>
    </row>
    <row r="76" spans="1:1" ht="193.5" customHeight="1" x14ac:dyDescent="0.2">
      <c r="A76" s="378"/>
    </row>
    <row r="77" spans="1:1" ht="54.75" customHeight="1" thickBot="1" x14ac:dyDescent="0.25">
      <c r="A77" s="379"/>
    </row>
  </sheetData>
  <mergeCells count="2">
    <mergeCell ref="A60:A61"/>
    <mergeCell ref="A73:A77"/>
  </mergeCells>
  <pageMargins left="0.75" right="0.75" top="1" bottom="1" header="0.5" footer="0.5"/>
  <pageSetup paperSize="9" orientation="portrait" horizontalDpi="4294967295" verticalDpi="4294967295"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I193"/>
  <sheetViews>
    <sheetView showGridLines="0" zoomScaleNormal="100" workbookViewId="0">
      <pane xSplit="1" ySplit="1" topLeftCell="B2" activePane="bottomRight" state="frozen"/>
      <selection activeCell="B1" sqref="B1:D1048576"/>
      <selection pane="topRight" activeCell="B1" sqref="B1:D1048576"/>
      <selection pane="bottomLeft" activeCell="B1" sqref="B1:D1048576"/>
      <selection pane="bottomRight" activeCell="B7" sqref="B7"/>
    </sheetView>
  </sheetViews>
  <sheetFormatPr defaultColWidth="9.140625" defaultRowHeight="12.75" x14ac:dyDescent="0.2"/>
  <cols>
    <col min="1" max="1" width="43.7109375" style="32" customWidth="1"/>
    <col min="2" max="35" width="9.85546875" style="32" customWidth="1"/>
    <col min="36" max="16384" width="9.140625" style="32"/>
  </cols>
  <sheetData>
    <row r="1" spans="1:35" x14ac:dyDescent="0.2">
      <c r="A1" s="63" t="s">
        <v>61</v>
      </c>
    </row>
    <row r="2" spans="1:35" x14ac:dyDescent="0.2">
      <c r="A2" s="222" t="s">
        <v>305</v>
      </c>
    </row>
    <row r="3" spans="1:35" x14ac:dyDescent="0.2">
      <c r="A3" s="222" t="s">
        <v>326</v>
      </c>
    </row>
    <row r="4" spans="1:35" s="33" customFormat="1" ht="26.25" customHeight="1" x14ac:dyDescent="0.2">
      <c r="A4" s="88" t="s">
        <v>62</v>
      </c>
      <c r="B4" s="115">
        <f>'BAR BB| Open rates'!H3</f>
        <v>46174</v>
      </c>
      <c r="C4" s="115">
        <f>'BAR BB| Open rates'!I3</f>
        <v>46178</v>
      </c>
      <c r="D4" s="115">
        <f>'BAR BB| Open rates'!J3</f>
        <v>46188</v>
      </c>
      <c r="E4" s="115">
        <f>'BAR BB| Open rates'!K3</f>
        <v>46194</v>
      </c>
      <c r="F4" s="115">
        <f>'BAR BB| Open rates'!L3</f>
        <v>46199</v>
      </c>
      <c r="G4" s="115">
        <f>'BAR BB| Open rates'!M3</f>
        <v>46201</v>
      </c>
      <c r="H4" s="115">
        <f>'BAR BB| Open rates'!N3</f>
        <v>46204</v>
      </c>
      <c r="I4" s="115">
        <f>'BAR BB| Open rates'!O3</f>
        <v>46206</v>
      </c>
      <c r="J4" s="115">
        <f>'BAR BB| Open rates'!P3</f>
        <v>46208</v>
      </c>
      <c r="K4" s="115">
        <f>'BAR BB| Open rates'!Q3</f>
        <v>46213</v>
      </c>
      <c r="L4" s="115">
        <f>'BAR BB| Open rates'!R3</f>
        <v>46215</v>
      </c>
      <c r="M4" s="115">
        <f>'BAR BB| Open rates'!S3</f>
        <v>46220</v>
      </c>
      <c r="N4" s="115">
        <f>'BAR BB| Open rates'!T3</f>
        <v>46222</v>
      </c>
      <c r="O4" s="115">
        <f>'BAR BB| Open rates'!U3</f>
        <v>46227</v>
      </c>
      <c r="P4" s="115">
        <f>'BAR BB| Open rates'!V3</f>
        <v>46229</v>
      </c>
      <c r="Q4" s="115">
        <f>'BAR BB| Open rates'!W3</f>
        <v>46234</v>
      </c>
      <c r="R4" s="115">
        <f>'BAR BB| Open rates'!X3</f>
        <v>46236</v>
      </c>
      <c r="S4" s="115">
        <f>'BAR BB| Open rates'!Y3</f>
        <v>46241</v>
      </c>
      <c r="T4" s="115">
        <f>'BAR BB| Open rates'!Z3</f>
        <v>46243</v>
      </c>
      <c r="U4" s="115">
        <f>'BAR BB| Open rates'!AA3</f>
        <v>46248</v>
      </c>
      <c r="V4" s="115">
        <f>'BAR BB| Open rates'!AB3</f>
        <v>46250</v>
      </c>
      <c r="W4" s="115">
        <f>'BAR BB| Open rates'!AC3</f>
        <v>46255</v>
      </c>
      <c r="X4" s="115">
        <f>'BAR BB| Open rates'!AD3</f>
        <v>46257</v>
      </c>
      <c r="Y4" s="115">
        <f>'BAR BB| Open rates'!AE3</f>
        <v>46262</v>
      </c>
      <c r="Z4" s="115">
        <f>'BAR BB| Open rates'!AF3</f>
        <v>46264</v>
      </c>
      <c r="AA4" s="115">
        <f>'BAR BB| Open rates'!AG3</f>
        <v>46266</v>
      </c>
      <c r="AB4" s="115">
        <f>'BAR BB| Open rates'!AH3</f>
        <v>46269</v>
      </c>
      <c r="AC4" s="115">
        <f>'BAR BB| Open rates'!AI3</f>
        <v>46271</v>
      </c>
      <c r="AD4" s="115">
        <f>'BAR BB| Open rates'!AJ3</f>
        <v>46276</v>
      </c>
      <c r="AE4" s="115">
        <f>'BAR BB| Open rates'!AK3</f>
        <v>46278</v>
      </c>
      <c r="AF4" s="115">
        <f>'BAR BB| Open rates'!AL3</f>
        <v>46283</v>
      </c>
      <c r="AG4" s="115">
        <f>'BAR BB| Open rates'!AM3</f>
        <v>46285</v>
      </c>
      <c r="AH4" s="115">
        <f>'BAR BB| Open rates'!AN3</f>
        <v>46290</v>
      </c>
      <c r="AI4" s="115">
        <f>'BAR BB| Open rates'!AO3</f>
        <v>46292</v>
      </c>
    </row>
    <row r="5" spans="1:35" s="33" customFormat="1" ht="26.25" customHeight="1" x14ac:dyDescent="0.2">
      <c r="A5" s="104"/>
      <c r="B5" s="115">
        <f>'BAR BB| Open rates'!H4</f>
        <v>46177</v>
      </c>
      <c r="C5" s="115">
        <f>'BAR BB| Open rates'!I4</f>
        <v>46187</v>
      </c>
      <c r="D5" s="115">
        <f>'BAR BB| Open rates'!J4</f>
        <v>46193</v>
      </c>
      <c r="E5" s="115">
        <f>'BAR BB| Open rates'!K4</f>
        <v>46198</v>
      </c>
      <c r="F5" s="115">
        <f>'BAR BB| Open rates'!L4</f>
        <v>46200</v>
      </c>
      <c r="G5" s="115">
        <f>'BAR BB| Open rates'!M4</f>
        <v>46203</v>
      </c>
      <c r="H5" s="115">
        <f>'BAR BB| Open rates'!N4</f>
        <v>46205</v>
      </c>
      <c r="I5" s="115">
        <f>'BAR BB| Open rates'!O4</f>
        <v>46207</v>
      </c>
      <c r="J5" s="115">
        <f>'BAR BB| Open rates'!P4</f>
        <v>46212</v>
      </c>
      <c r="K5" s="115">
        <f>'BAR BB| Open rates'!Q4</f>
        <v>46214</v>
      </c>
      <c r="L5" s="115">
        <f>'BAR BB| Open rates'!R4</f>
        <v>46219</v>
      </c>
      <c r="M5" s="115">
        <f>'BAR BB| Open rates'!S4</f>
        <v>46221</v>
      </c>
      <c r="N5" s="115">
        <f>'BAR BB| Open rates'!T4</f>
        <v>46226</v>
      </c>
      <c r="O5" s="115">
        <f>'BAR BB| Open rates'!U4</f>
        <v>46228</v>
      </c>
      <c r="P5" s="115">
        <f>'BAR BB| Open rates'!V4</f>
        <v>46233</v>
      </c>
      <c r="Q5" s="115">
        <f>'BAR BB| Open rates'!W4</f>
        <v>46235</v>
      </c>
      <c r="R5" s="115">
        <f>'BAR BB| Open rates'!X4</f>
        <v>46240</v>
      </c>
      <c r="S5" s="115">
        <f>'BAR BB| Open rates'!Y4</f>
        <v>46242</v>
      </c>
      <c r="T5" s="115">
        <f>'BAR BB| Open rates'!Z4</f>
        <v>46247</v>
      </c>
      <c r="U5" s="115">
        <f>'BAR BB| Open rates'!AA4</f>
        <v>46249</v>
      </c>
      <c r="V5" s="115">
        <f>'BAR BB| Open rates'!AB4</f>
        <v>46254</v>
      </c>
      <c r="W5" s="115">
        <f>'BAR BB| Open rates'!AC4</f>
        <v>46256</v>
      </c>
      <c r="X5" s="115">
        <f>'BAR BB| Open rates'!AD4</f>
        <v>46261</v>
      </c>
      <c r="Y5" s="115">
        <f>'BAR BB| Open rates'!AE4</f>
        <v>46263</v>
      </c>
      <c r="Z5" s="115">
        <f>'BAR BB| Open rates'!AF4</f>
        <v>46265</v>
      </c>
      <c r="AA5" s="115">
        <f>'BAR BB| Open rates'!AG4</f>
        <v>46268</v>
      </c>
      <c r="AB5" s="115">
        <f>'BAR BB| Open rates'!AH4</f>
        <v>46270</v>
      </c>
      <c r="AC5" s="115">
        <f>'BAR BB| Open rates'!AI4</f>
        <v>46275</v>
      </c>
      <c r="AD5" s="115">
        <f>'BAR BB| Open rates'!AJ4</f>
        <v>46277</v>
      </c>
      <c r="AE5" s="115">
        <f>'BAR BB| Open rates'!AK4</f>
        <v>46282</v>
      </c>
      <c r="AF5" s="115">
        <f>'BAR BB| Open rates'!AL4</f>
        <v>46284</v>
      </c>
      <c r="AG5" s="115">
        <f>'BAR BB| Open rates'!AM4</f>
        <v>46289</v>
      </c>
      <c r="AH5" s="115">
        <f>'BAR BB| Open rates'!AN4</f>
        <v>46291</v>
      </c>
      <c r="AI5" s="115">
        <f>'BAR BB| Open rates'!AO4</f>
        <v>46295</v>
      </c>
    </row>
    <row r="6" spans="1:35" s="36" customFormat="1" ht="12" customHeight="1" x14ac:dyDescent="0.2">
      <c r="A6" s="163" t="s">
        <v>63</v>
      </c>
    </row>
    <row r="7" spans="1:35" s="36" customFormat="1" ht="12" customHeight="1" x14ac:dyDescent="0.2">
      <c r="A7" s="163">
        <v>1</v>
      </c>
      <c r="B7" s="57">
        <f>'BAR BB| Open rates'!H6*0.85*0.9</f>
        <v>10633.5</v>
      </c>
      <c r="C7" s="57">
        <f>'BAR BB| Open rates'!I6*0.85*0.9</f>
        <v>15912</v>
      </c>
      <c r="D7" s="57">
        <f>'BAR BB| Open rates'!J6*0.85*0.9</f>
        <v>30523.5</v>
      </c>
      <c r="E7" s="57">
        <f>'BAR BB| Open rates'!K6*0.85*0.9</f>
        <v>12699</v>
      </c>
      <c r="F7" s="57">
        <f>'BAR BB| Open rates'!L6*0.85*0.9</f>
        <v>14382</v>
      </c>
      <c r="G7" s="57">
        <f>'BAR BB| Open rates'!M6*0.85*0.9</f>
        <v>12699</v>
      </c>
      <c r="H7" s="57">
        <f>'BAR BB| Open rates'!N6*0.85*0.9</f>
        <v>15912</v>
      </c>
      <c r="I7" s="57">
        <f>'BAR BB| Open rates'!O6*0.85*0.9</f>
        <v>17442</v>
      </c>
      <c r="J7" s="57">
        <f>'BAR BB| Open rates'!P6*0.85*0.9</f>
        <v>15912</v>
      </c>
      <c r="K7" s="57">
        <f>'BAR BB| Open rates'!Q6*0.85*0.9</f>
        <v>17442</v>
      </c>
      <c r="L7" s="57">
        <f>'BAR BB| Open rates'!R6*0.85*0.9</f>
        <v>15912</v>
      </c>
      <c r="M7" s="57">
        <f>'BAR BB| Open rates'!S6*0.85*0.9</f>
        <v>17442</v>
      </c>
      <c r="N7" s="57">
        <f>'BAR BB| Open rates'!T6*0.85*0.9</f>
        <v>15912</v>
      </c>
      <c r="O7" s="57">
        <f>'BAR BB| Open rates'!U6*0.85*0.9</f>
        <v>17442</v>
      </c>
      <c r="P7" s="57">
        <f>'BAR BB| Open rates'!V6*0.85*0.9</f>
        <v>15912</v>
      </c>
      <c r="Q7" s="57">
        <f>'BAR BB| Open rates'!W6*0.85*0.9</f>
        <v>17442</v>
      </c>
      <c r="R7" s="57">
        <f>'BAR BB| Open rates'!X6*0.85*0.9</f>
        <v>15912</v>
      </c>
      <c r="S7" s="57">
        <f>'BAR BB| Open rates'!Y6*0.85*0.9</f>
        <v>17442</v>
      </c>
      <c r="T7" s="57">
        <f>'BAR BB| Open rates'!Z6*0.85*0.9</f>
        <v>15912</v>
      </c>
      <c r="U7" s="57">
        <f>'BAR BB| Open rates'!AA6*0.85*0.9</f>
        <v>17442</v>
      </c>
      <c r="V7" s="57">
        <f>'BAR BB| Open rates'!AB6*0.85*0.9</f>
        <v>15912</v>
      </c>
      <c r="W7" s="57">
        <f>'BAR BB| Open rates'!AC6*0.85*0.9</f>
        <v>17442</v>
      </c>
      <c r="X7" s="57">
        <f>'BAR BB| Open rates'!AD6*0.85*0.9</f>
        <v>12699</v>
      </c>
      <c r="Y7" s="57">
        <f>'BAR BB| Open rates'!AE6*0.85*0.9</f>
        <v>14382</v>
      </c>
      <c r="Z7" s="57">
        <f>'BAR BB| Open rates'!AF6*0.85*0.9</f>
        <v>12699</v>
      </c>
      <c r="AA7" s="57">
        <f>'BAR BB| Open rates'!AG6*0.85*0.9</f>
        <v>14382</v>
      </c>
      <c r="AB7" s="57">
        <f>'BAR BB| Open rates'!AH6*0.85*0.9</f>
        <v>14382</v>
      </c>
      <c r="AC7" s="57">
        <f>'BAR BB| Open rates'!AI6*0.85*0.9</f>
        <v>12699</v>
      </c>
      <c r="AD7" s="57">
        <f>'BAR BB| Open rates'!AJ6*0.85*0.9</f>
        <v>14382</v>
      </c>
      <c r="AE7" s="57">
        <f>'BAR BB| Open rates'!AK6*0.85*0.9</f>
        <v>12699</v>
      </c>
      <c r="AF7" s="57">
        <f>'BAR BB| Open rates'!AL6*0.85*0.9</f>
        <v>14382</v>
      </c>
      <c r="AG7" s="57">
        <f>'BAR BB| Open rates'!AM6*0.85*0.9</f>
        <v>12699</v>
      </c>
      <c r="AH7" s="57">
        <f>'BAR BB| Open rates'!AN6*0.85*0.9</f>
        <v>14382</v>
      </c>
      <c r="AI7" s="57">
        <f>'BAR BB| Open rates'!AO6*0.85*0.9</f>
        <v>12699</v>
      </c>
    </row>
    <row r="8" spans="1:35" s="36" customFormat="1" ht="12" customHeight="1" x14ac:dyDescent="0.2">
      <c r="A8" s="163">
        <v>2</v>
      </c>
      <c r="B8" s="57">
        <f>'BAR BB| Open rates'!H7*0.85*0.9</f>
        <v>12928.5</v>
      </c>
      <c r="C8" s="57">
        <f>'BAR BB| Open rates'!I7*0.85*0.9</f>
        <v>18207</v>
      </c>
      <c r="D8" s="57">
        <f>'BAR BB| Open rates'!J7*0.85*0.9</f>
        <v>32818.5</v>
      </c>
      <c r="E8" s="57">
        <f>'BAR BB| Open rates'!K7*0.85*0.9</f>
        <v>14994</v>
      </c>
      <c r="F8" s="57">
        <f>'BAR BB| Open rates'!L7*0.85*0.9</f>
        <v>16677</v>
      </c>
      <c r="G8" s="57">
        <f>'BAR BB| Open rates'!M7*0.85*0.9</f>
        <v>14994</v>
      </c>
      <c r="H8" s="57">
        <f>'BAR BB| Open rates'!N7*0.85*0.9</f>
        <v>18207</v>
      </c>
      <c r="I8" s="57">
        <f>'BAR BB| Open rates'!O7*0.85*0.9</f>
        <v>19737</v>
      </c>
      <c r="J8" s="57">
        <f>'BAR BB| Open rates'!P7*0.85*0.9</f>
        <v>18207</v>
      </c>
      <c r="K8" s="57">
        <f>'BAR BB| Open rates'!Q7*0.85*0.9</f>
        <v>19737</v>
      </c>
      <c r="L8" s="57">
        <f>'BAR BB| Open rates'!R7*0.85*0.9</f>
        <v>18207</v>
      </c>
      <c r="M8" s="57">
        <f>'BAR BB| Open rates'!S7*0.85*0.9</f>
        <v>19737</v>
      </c>
      <c r="N8" s="57">
        <f>'BAR BB| Open rates'!T7*0.85*0.9</f>
        <v>18207</v>
      </c>
      <c r="O8" s="57">
        <f>'BAR BB| Open rates'!U7*0.85*0.9</f>
        <v>19737</v>
      </c>
      <c r="P8" s="57">
        <f>'BAR BB| Open rates'!V7*0.85*0.9</f>
        <v>18207</v>
      </c>
      <c r="Q8" s="57">
        <f>'BAR BB| Open rates'!W7*0.85*0.9</f>
        <v>19737</v>
      </c>
      <c r="R8" s="57">
        <f>'BAR BB| Open rates'!X7*0.85*0.9</f>
        <v>18207</v>
      </c>
      <c r="S8" s="57">
        <f>'BAR BB| Open rates'!Y7*0.85*0.9</f>
        <v>19737</v>
      </c>
      <c r="T8" s="57">
        <f>'BAR BB| Open rates'!Z7*0.85*0.9</f>
        <v>18207</v>
      </c>
      <c r="U8" s="57">
        <f>'BAR BB| Open rates'!AA7*0.85*0.9</f>
        <v>19737</v>
      </c>
      <c r="V8" s="57">
        <f>'BAR BB| Open rates'!AB7*0.85*0.9</f>
        <v>18207</v>
      </c>
      <c r="W8" s="57">
        <f>'BAR BB| Open rates'!AC7*0.85*0.9</f>
        <v>19737</v>
      </c>
      <c r="X8" s="57">
        <f>'BAR BB| Open rates'!AD7*0.85*0.9</f>
        <v>14994</v>
      </c>
      <c r="Y8" s="57">
        <f>'BAR BB| Open rates'!AE7*0.85*0.9</f>
        <v>16677</v>
      </c>
      <c r="Z8" s="57">
        <f>'BAR BB| Open rates'!AF7*0.85*0.9</f>
        <v>14994</v>
      </c>
      <c r="AA8" s="57">
        <f>'BAR BB| Open rates'!AG7*0.85*0.9</f>
        <v>16677</v>
      </c>
      <c r="AB8" s="57">
        <f>'BAR BB| Open rates'!AH7*0.85*0.9</f>
        <v>16677</v>
      </c>
      <c r="AC8" s="57">
        <f>'BAR BB| Open rates'!AI7*0.85*0.9</f>
        <v>14994</v>
      </c>
      <c r="AD8" s="57">
        <f>'BAR BB| Open rates'!AJ7*0.85*0.9</f>
        <v>16677</v>
      </c>
      <c r="AE8" s="57">
        <f>'BAR BB| Open rates'!AK7*0.85*0.9</f>
        <v>14994</v>
      </c>
      <c r="AF8" s="57">
        <f>'BAR BB| Open rates'!AL7*0.85*0.9</f>
        <v>16677</v>
      </c>
      <c r="AG8" s="57">
        <f>'BAR BB| Open rates'!AM7*0.85*0.9</f>
        <v>14994</v>
      </c>
      <c r="AH8" s="57">
        <f>'BAR BB| Open rates'!AN7*0.85*0.9</f>
        <v>16677</v>
      </c>
      <c r="AI8" s="57">
        <f>'BAR BB| Open rates'!AO7*0.85*0.9</f>
        <v>14994</v>
      </c>
    </row>
    <row r="9" spans="1:35"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row>
    <row r="10" spans="1:35" s="36" customFormat="1" ht="12" customHeight="1" x14ac:dyDescent="0.2">
      <c r="A10" s="163">
        <v>1</v>
      </c>
      <c r="B10" s="57">
        <f>'BAR BB| Open rates'!H9*0.85*0.9</f>
        <v>12928.5</v>
      </c>
      <c r="C10" s="57">
        <f>'BAR BB| Open rates'!I9*0.85*0.9</f>
        <v>18207</v>
      </c>
      <c r="D10" s="57">
        <f>'BAR BB| Open rates'!J9*0.85*0.9</f>
        <v>32818.5</v>
      </c>
      <c r="E10" s="57">
        <f>'BAR BB| Open rates'!K9*0.85*0.9</f>
        <v>14994</v>
      </c>
      <c r="F10" s="57">
        <f>'BAR BB| Open rates'!L9*0.85*0.9</f>
        <v>16677</v>
      </c>
      <c r="G10" s="57">
        <f>'BAR BB| Open rates'!M9*0.85*0.9</f>
        <v>14994</v>
      </c>
      <c r="H10" s="57">
        <f>'BAR BB| Open rates'!N9*0.85*0.9</f>
        <v>18207</v>
      </c>
      <c r="I10" s="57">
        <f>'BAR BB| Open rates'!O9*0.85*0.9</f>
        <v>19737</v>
      </c>
      <c r="J10" s="57">
        <f>'BAR BB| Open rates'!P9*0.85*0.9</f>
        <v>18207</v>
      </c>
      <c r="K10" s="57">
        <f>'BAR BB| Open rates'!Q9*0.85*0.9</f>
        <v>19737</v>
      </c>
      <c r="L10" s="57">
        <f>'BAR BB| Open rates'!R9*0.85*0.9</f>
        <v>18207</v>
      </c>
      <c r="M10" s="57">
        <f>'BAR BB| Open rates'!S9*0.85*0.9</f>
        <v>19737</v>
      </c>
      <c r="N10" s="57">
        <f>'BAR BB| Open rates'!T9*0.85*0.9</f>
        <v>18207</v>
      </c>
      <c r="O10" s="57">
        <f>'BAR BB| Open rates'!U9*0.85*0.9</f>
        <v>19737</v>
      </c>
      <c r="P10" s="57">
        <f>'BAR BB| Open rates'!V9*0.85*0.9</f>
        <v>18207</v>
      </c>
      <c r="Q10" s="57">
        <f>'BAR BB| Open rates'!W9*0.85*0.9</f>
        <v>19737</v>
      </c>
      <c r="R10" s="57">
        <f>'BAR BB| Open rates'!X9*0.85*0.9</f>
        <v>18207</v>
      </c>
      <c r="S10" s="57">
        <f>'BAR BB| Open rates'!Y9*0.85*0.9</f>
        <v>19737</v>
      </c>
      <c r="T10" s="57">
        <f>'BAR BB| Open rates'!Z9*0.85*0.9</f>
        <v>18207</v>
      </c>
      <c r="U10" s="57">
        <f>'BAR BB| Open rates'!AA9*0.85*0.9</f>
        <v>19737</v>
      </c>
      <c r="V10" s="57">
        <f>'BAR BB| Open rates'!AB9*0.85*0.9</f>
        <v>18207</v>
      </c>
      <c r="W10" s="57">
        <f>'BAR BB| Open rates'!AC9*0.85*0.9</f>
        <v>19737</v>
      </c>
      <c r="X10" s="57">
        <f>'BAR BB| Open rates'!AD9*0.85*0.9</f>
        <v>14994</v>
      </c>
      <c r="Y10" s="57">
        <f>'BAR BB| Open rates'!AE9*0.85*0.9</f>
        <v>16677</v>
      </c>
      <c r="Z10" s="57">
        <f>'BAR BB| Open rates'!AF9*0.85*0.9</f>
        <v>14994</v>
      </c>
      <c r="AA10" s="57">
        <f>'BAR BB| Open rates'!AG9*0.85*0.9</f>
        <v>16677</v>
      </c>
      <c r="AB10" s="57">
        <f>'BAR BB| Open rates'!AH9*0.85*0.9</f>
        <v>16677</v>
      </c>
      <c r="AC10" s="57">
        <f>'BAR BB| Open rates'!AI9*0.85*0.9</f>
        <v>14994</v>
      </c>
      <c r="AD10" s="57">
        <f>'BAR BB| Open rates'!AJ9*0.85*0.9</f>
        <v>16677</v>
      </c>
      <c r="AE10" s="57">
        <f>'BAR BB| Open rates'!AK9*0.85*0.9</f>
        <v>14994</v>
      </c>
      <c r="AF10" s="57">
        <f>'BAR BB| Open rates'!AL9*0.85*0.9</f>
        <v>16677</v>
      </c>
      <c r="AG10" s="57">
        <f>'BAR BB| Open rates'!AM9*0.85*0.9</f>
        <v>14994</v>
      </c>
      <c r="AH10" s="57">
        <f>'BAR BB| Open rates'!AN9*0.85*0.9</f>
        <v>16677</v>
      </c>
      <c r="AI10" s="57">
        <f>'BAR BB| Open rates'!AO9*0.85*0.9</f>
        <v>14994</v>
      </c>
    </row>
    <row r="11" spans="1:35" s="36" customFormat="1" ht="12" customHeight="1" x14ac:dyDescent="0.2">
      <c r="A11" s="163">
        <v>2</v>
      </c>
      <c r="B11" s="57">
        <f>'BAR BB| Open rates'!H10*0.85*0.9</f>
        <v>15223.5</v>
      </c>
      <c r="C11" s="57">
        <f>'BAR BB| Open rates'!I10*0.85*0.9</f>
        <v>20502</v>
      </c>
      <c r="D11" s="57">
        <f>'BAR BB| Open rates'!J10*0.85*0.9</f>
        <v>35113.5</v>
      </c>
      <c r="E11" s="57">
        <f>'BAR BB| Open rates'!K10*0.85*0.9</f>
        <v>17289</v>
      </c>
      <c r="F11" s="57">
        <f>'BAR BB| Open rates'!L10*0.85*0.9</f>
        <v>18972</v>
      </c>
      <c r="G11" s="57">
        <f>'BAR BB| Open rates'!M10*0.85*0.9</f>
        <v>17289</v>
      </c>
      <c r="H11" s="57">
        <f>'BAR BB| Open rates'!N10*0.85*0.9</f>
        <v>20502</v>
      </c>
      <c r="I11" s="57">
        <f>'BAR BB| Open rates'!O10*0.85*0.9</f>
        <v>22032</v>
      </c>
      <c r="J11" s="57">
        <f>'BAR BB| Open rates'!P10*0.85*0.9</f>
        <v>20502</v>
      </c>
      <c r="K11" s="57">
        <f>'BAR BB| Open rates'!Q10*0.85*0.9</f>
        <v>22032</v>
      </c>
      <c r="L11" s="57">
        <f>'BAR BB| Open rates'!R10*0.85*0.9</f>
        <v>20502</v>
      </c>
      <c r="M11" s="57">
        <f>'BAR BB| Open rates'!S10*0.85*0.9</f>
        <v>22032</v>
      </c>
      <c r="N11" s="57">
        <f>'BAR BB| Open rates'!T10*0.85*0.9</f>
        <v>20502</v>
      </c>
      <c r="O11" s="57">
        <f>'BAR BB| Open rates'!U10*0.85*0.9</f>
        <v>22032</v>
      </c>
      <c r="P11" s="57">
        <f>'BAR BB| Open rates'!V10*0.85*0.9</f>
        <v>20502</v>
      </c>
      <c r="Q11" s="57">
        <f>'BAR BB| Open rates'!W10*0.85*0.9</f>
        <v>22032</v>
      </c>
      <c r="R11" s="57">
        <f>'BAR BB| Open rates'!X10*0.85*0.9</f>
        <v>20502</v>
      </c>
      <c r="S11" s="57">
        <f>'BAR BB| Open rates'!Y10*0.85*0.9</f>
        <v>22032</v>
      </c>
      <c r="T11" s="57">
        <f>'BAR BB| Open rates'!Z10*0.85*0.9</f>
        <v>20502</v>
      </c>
      <c r="U11" s="57">
        <f>'BAR BB| Open rates'!AA10*0.85*0.9</f>
        <v>22032</v>
      </c>
      <c r="V11" s="57">
        <f>'BAR BB| Open rates'!AB10*0.85*0.9</f>
        <v>20502</v>
      </c>
      <c r="W11" s="57">
        <f>'BAR BB| Open rates'!AC10*0.85*0.9</f>
        <v>22032</v>
      </c>
      <c r="X11" s="57">
        <f>'BAR BB| Open rates'!AD10*0.85*0.9</f>
        <v>17289</v>
      </c>
      <c r="Y11" s="57">
        <f>'BAR BB| Open rates'!AE10*0.85*0.9</f>
        <v>18972</v>
      </c>
      <c r="Z11" s="57">
        <f>'BAR BB| Open rates'!AF10*0.85*0.9</f>
        <v>17289</v>
      </c>
      <c r="AA11" s="57">
        <f>'BAR BB| Open rates'!AG10*0.85*0.9</f>
        <v>18972</v>
      </c>
      <c r="AB11" s="57">
        <f>'BAR BB| Open rates'!AH10*0.85*0.9</f>
        <v>18972</v>
      </c>
      <c r="AC11" s="57">
        <f>'BAR BB| Open rates'!AI10*0.85*0.9</f>
        <v>17289</v>
      </c>
      <c r="AD11" s="57">
        <f>'BAR BB| Open rates'!AJ10*0.85*0.9</f>
        <v>18972</v>
      </c>
      <c r="AE11" s="57">
        <f>'BAR BB| Open rates'!AK10*0.85*0.9</f>
        <v>17289</v>
      </c>
      <c r="AF11" s="57">
        <f>'BAR BB| Open rates'!AL10*0.85*0.9</f>
        <v>18972</v>
      </c>
      <c r="AG11" s="57">
        <f>'BAR BB| Open rates'!AM10*0.85*0.9</f>
        <v>17289</v>
      </c>
      <c r="AH11" s="57">
        <f>'BAR BB| Open rates'!AN10*0.85*0.9</f>
        <v>18972</v>
      </c>
      <c r="AI11" s="57">
        <f>'BAR BB| Open rates'!AO10*0.85*0.9</f>
        <v>17289</v>
      </c>
    </row>
    <row r="12" spans="1:35"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row>
    <row r="13" spans="1:35" s="36" customFormat="1" ht="12" customHeight="1" x14ac:dyDescent="0.2">
      <c r="A13" s="163">
        <v>1</v>
      </c>
      <c r="B13" s="57">
        <f>'BAR BB| Open rates'!H12*0.85*0.9</f>
        <v>15912</v>
      </c>
      <c r="C13" s="57">
        <f>'BAR BB| Open rates'!I12*0.85*0.9</f>
        <v>21190.5</v>
      </c>
      <c r="D13" s="57">
        <f>'BAR BB| Open rates'!J12*0.85*0.9</f>
        <v>35802</v>
      </c>
      <c r="E13" s="57">
        <f>'BAR BB| Open rates'!K12*0.85*0.9</f>
        <v>17977.5</v>
      </c>
      <c r="F13" s="57">
        <f>'BAR BB| Open rates'!L12*0.85*0.9</f>
        <v>19660.5</v>
      </c>
      <c r="G13" s="57">
        <f>'BAR BB| Open rates'!M12*0.85*0.9</f>
        <v>17977.5</v>
      </c>
      <c r="H13" s="57">
        <f>'BAR BB| Open rates'!N12*0.85*0.9</f>
        <v>21190.5</v>
      </c>
      <c r="I13" s="57">
        <f>'BAR BB| Open rates'!O12*0.85*0.9</f>
        <v>22720.5</v>
      </c>
      <c r="J13" s="57">
        <f>'BAR BB| Open rates'!P12*0.85*0.9</f>
        <v>21190.5</v>
      </c>
      <c r="K13" s="57">
        <f>'BAR BB| Open rates'!Q12*0.85*0.9</f>
        <v>22720.5</v>
      </c>
      <c r="L13" s="57">
        <f>'BAR BB| Open rates'!R12*0.85*0.9</f>
        <v>21190.5</v>
      </c>
      <c r="M13" s="57">
        <f>'BAR BB| Open rates'!S12*0.85*0.9</f>
        <v>22720.5</v>
      </c>
      <c r="N13" s="57">
        <f>'BAR BB| Open rates'!T12*0.85*0.9</f>
        <v>21190.5</v>
      </c>
      <c r="O13" s="57">
        <f>'BAR BB| Open rates'!U12*0.85*0.9</f>
        <v>22720.5</v>
      </c>
      <c r="P13" s="57">
        <f>'BAR BB| Open rates'!V12*0.85*0.9</f>
        <v>21190.5</v>
      </c>
      <c r="Q13" s="57">
        <f>'BAR BB| Open rates'!W12*0.85*0.9</f>
        <v>22720.5</v>
      </c>
      <c r="R13" s="57">
        <f>'BAR BB| Open rates'!X12*0.85*0.9</f>
        <v>21190.5</v>
      </c>
      <c r="S13" s="57">
        <f>'BAR BB| Open rates'!Y12*0.85*0.9</f>
        <v>22720.5</v>
      </c>
      <c r="T13" s="57">
        <f>'BAR BB| Open rates'!Z12*0.85*0.9</f>
        <v>21190.5</v>
      </c>
      <c r="U13" s="57">
        <f>'BAR BB| Open rates'!AA12*0.85*0.9</f>
        <v>22720.5</v>
      </c>
      <c r="V13" s="57">
        <f>'BAR BB| Open rates'!AB12*0.85*0.9</f>
        <v>21190.5</v>
      </c>
      <c r="W13" s="57">
        <f>'BAR BB| Open rates'!AC12*0.85*0.9</f>
        <v>22720.5</v>
      </c>
      <c r="X13" s="57">
        <f>'BAR BB| Open rates'!AD12*0.85*0.9</f>
        <v>17977.5</v>
      </c>
      <c r="Y13" s="57">
        <f>'BAR BB| Open rates'!AE12*0.85*0.9</f>
        <v>19660.5</v>
      </c>
      <c r="Z13" s="57">
        <f>'BAR BB| Open rates'!AF12*0.85*0.9</f>
        <v>17977.5</v>
      </c>
      <c r="AA13" s="57">
        <f>'BAR BB| Open rates'!AG12*0.85*0.9</f>
        <v>19660.5</v>
      </c>
      <c r="AB13" s="57">
        <f>'BAR BB| Open rates'!AH12*0.85*0.9</f>
        <v>19660.5</v>
      </c>
      <c r="AC13" s="57">
        <f>'BAR BB| Open rates'!AI12*0.85*0.9</f>
        <v>17977.5</v>
      </c>
      <c r="AD13" s="57">
        <f>'BAR BB| Open rates'!AJ12*0.85*0.9</f>
        <v>19660.5</v>
      </c>
      <c r="AE13" s="57">
        <f>'BAR BB| Open rates'!AK12*0.85*0.9</f>
        <v>17977.5</v>
      </c>
      <c r="AF13" s="57">
        <f>'BAR BB| Open rates'!AL12*0.85*0.9</f>
        <v>19660.5</v>
      </c>
      <c r="AG13" s="57">
        <f>'BAR BB| Open rates'!AM12*0.85*0.9</f>
        <v>17977.5</v>
      </c>
      <c r="AH13" s="57">
        <f>'BAR BB| Open rates'!AN12*0.85*0.9</f>
        <v>19660.5</v>
      </c>
      <c r="AI13" s="57">
        <f>'BAR BB| Open rates'!AO12*0.85*0.9</f>
        <v>17977.5</v>
      </c>
    </row>
    <row r="14" spans="1:35" s="36" customFormat="1" ht="12" customHeight="1" x14ac:dyDescent="0.2">
      <c r="A14" s="163">
        <v>2</v>
      </c>
      <c r="B14" s="57">
        <f>'BAR BB| Open rates'!H13*0.85*0.9</f>
        <v>18207</v>
      </c>
      <c r="C14" s="57">
        <f>'BAR BB| Open rates'!I13*0.85*0.9</f>
        <v>23485.5</v>
      </c>
      <c r="D14" s="57">
        <f>'BAR BB| Open rates'!J13*0.85*0.9</f>
        <v>38097</v>
      </c>
      <c r="E14" s="57">
        <f>'BAR BB| Open rates'!K13*0.85*0.9</f>
        <v>20272.5</v>
      </c>
      <c r="F14" s="57">
        <f>'BAR BB| Open rates'!L13*0.85*0.9</f>
        <v>21955.5</v>
      </c>
      <c r="G14" s="57">
        <f>'BAR BB| Open rates'!M13*0.85*0.9</f>
        <v>20272.5</v>
      </c>
      <c r="H14" s="57">
        <f>'BAR BB| Open rates'!N13*0.85*0.9</f>
        <v>23485.5</v>
      </c>
      <c r="I14" s="57">
        <f>'BAR BB| Open rates'!O13*0.85*0.9</f>
        <v>25015.5</v>
      </c>
      <c r="J14" s="57">
        <f>'BAR BB| Open rates'!P13*0.85*0.9</f>
        <v>23485.5</v>
      </c>
      <c r="K14" s="57">
        <f>'BAR BB| Open rates'!Q13*0.85*0.9</f>
        <v>25015.5</v>
      </c>
      <c r="L14" s="57">
        <f>'BAR BB| Open rates'!R13*0.85*0.9</f>
        <v>23485.5</v>
      </c>
      <c r="M14" s="57">
        <f>'BAR BB| Open rates'!S13*0.85*0.9</f>
        <v>25015.5</v>
      </c>
      <c r="N14" s="57">
        <f>'BAR BB| Open rates'!T13*0.85*0.9</f>
        <v>23485.5</v>
      </c>
      <c r="O14" s="57">
        <f>'BAR BB| Open rates'!U13*0.85*0.9</f>
        <v>25015.5</v>
      </c>
      <c r="P14" s="57">
        <f>'BAR BB| Open rates'!V13*0.85*0.9</f>
        <v>23485.5</v>
      </c>
      <c r="Q14" s="57">
        <f>'BAR BB| Open rates'!W13*0.85*0.9</f>
        <v>25015.5</v>
      </c>
      <c r="R14" s="57">
        <f>'BAR BB| Open rates'!X13*0.85*0.9</f>
        <v>23485.5</v>
      </c>
      <c r="S14" s="57">
        <f>'BAR BB| Open rates'!Y13*0.85*0.9</f>
        <v>25015.5</v>
      </c>
      <c r="T14" s="57">
        <f>'BAR BB| Open rates'!Z13*0.85*0.9</f>
        <v>23485.5</v>
      </c>
      <c r="U14" s="57">
        <f>'BAR BB| Open rates'!AA13*0.85*0.9</f>
        <v>25015.5</v>
      </c>
      <c r="V14" s="57">
        <f>'BAR BB| Open rates'!AB13*0.85*0.9</f>
        <v>23485.5</v>
      </c>
      <c r="W14" s="57">
        <f>'BAR BB| Open rates'!AC13*0.85*0.9</f>
        <v>25015.5</v>
      </c>
      <c r="X14" s="57">
        <f>'BAR BB| Open rates'!AD13*0.85*0.9</f>
        <v>20272.5</v>
      </c>
      <c r="Y14" s="57">
        <f>'BAR BB| Open rates'!AE13*0.85*0.9</f>
        <v>21955.5</v>
      </c>
      <c r="Z14" s="57">
        <f>'BAR BB| Open rates'!AF13*0.85*0.9</f>
        <v>20272.5</v>
      </c>
      <c r="AA14" s="57">
        <f>'BAR BB| Open rates'!AG13*0.85*0.9</f>
        <v>21955.5</v>
      </c>
      <c r="AB14" s="57">
        <f>'BAR BB| Open rates'!AH13*0.85*0.9</f>
        <v>21955.5</v>
      </c>
      <c r="AC14" s="57">
        <f>'BAR BB| Open rates'!AI13*0.85*0.9</f>
        <v>20272.5</v>
      </c>
      <c r="AD14" s="57">
        <f>'BAR BB| Open rates'!AJ13*0.85*0.9</f>
        <v>21955.5</v>
      </c>
      <c r="AE14" s="57">
        <f>'BAR BB| Open rates'!AK13*0.85*0.9</f>
        <v>20272.5</v>
      </c>
      <c r="AF14" s="57">
        <f>'BAR BB| Open rates'!AL13*0.85*0.9</f>
        <v>21955.5</v>
      </c>
      <c r="AG14" s="57">
        <f>'BAR BB| Open rates'!AM13*0.85*0.9</f>
        <v>20272.5</v>
      </c>
      <c r="AH14" s="57">
        <f>'BAR BB| Open rates'!AN13*0.85*0.9</f>
        <v>21955.5</v>
      </c>
      <c r="AI14" s="57">
        <f>'BAR BB| Open rates'!AO13*0.85*0.9</f>
        <v>20272.5</v>
      </c>
    </row>
    <row r="16" spans="1:35" s="36" customFormat="1" ht="12" customHeight="1" x14ac:dyDescent="0.2">
      <c r="A16" s="401" t="s">
        <v>172</v>
      </c>
    </row>
    <row r="17" spans="1:1" s="36" customFormat="1" ht="12" customHeight="1" x14ac:dyDescent="0.2">
      <c r="A17" s="401"/>
    </row>
    <row r="18" spans="1:1" ht="13.5" thickBot="1" x14ac:dyDescent="0.25">
      <c r="A18" s="33"/>
    </row>
    <row r="19" spans="1:1" ht="230.25" customHeight="1" thickBot="1" x14ac:dyDescent="0.25">
      <c r="A19" s="334" t="s">
        <v>461</v>
      </c>
    </row>
    <row r="20" spans="1:1" ht="12" customHeight="1" x14ac:dyDescent="0.2">
      <c r="A20" s="33"/>
    </row>
    <row r="21" spans="1:1" x14ac:dyDescent="0.2">
      <c r="A21" s="341" t="s">
        <v>83</v>
      </c>
    </row>
    <row r="22" spans="1:1" ht="34.5" customHeight="1" x14ac:dyDescent="0.2">
      <c r="A22" s="186" t="s">
        <v>444</v>
      </c>
    </row>
    <row r="23" spans="1:1" ht="24" x14ac:dyDescent="0.2">
      <c r="A23" s="186" t="s">
        <v>445</v>
      </c>
    </row>
    <row r="24" spans="1:1" x14ac:dyDescent="0.2">
      <c r="A24" s="36"/>
    </row>
    <row r="25" spans="1:1" x14ac:dyDescent="0.2">
      <c r="A25" s="342" t="s">
        <v>74</v>
      </c>
    </row>
    <row r="26" spans="1:1" ht="12.75" customHeight="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t="s">
        <v>105</v>
      </c>
    </row>
    <row r="33" spans="1:1" x14ac:dyDescent="0.2">
      <c r="A33" s="340" t="s">
        <v>309</v>
      </c>
    </row>
    <row r="34" spans="1:1" ht="24" x14ac:dyDescent="0.2">
      <c r="A34" s="175" t="s">
        <v>203</v>
      </c>
    </row>
    <row r="35" spans="1:1" ht="51" customHeight="1" x14ac:dyDescent="0.2">
      <c r="A35" s="340" t="s">
        <v>459</v>
      </c>
    </row>
    <row r="36" spans="1:1" ht="12.75" customHeight="1" x14ac:dyDescent="0.2">
      <c r="A36" s="387" t="s">
        <v>101</v>
      </c>
    </row>
    <row r="37" spans="1:1" x14ac:dyDescent="0.2">
      <c r="A37" s="388"/>
    </row>
    <row r="38" spans="1:1" x14ac:dyDescent="0.2">
      <c r="A38" s="389"/>
    </row>
    <row r="39" spans="1:1" x14ac:dyDescent="0.2">
      <c r="A39" s="223"/>
    </row>
    <row r="40" spans="1:1" ht="25.5" customHeight="1" x14ac:dyDescent="0.2">
      <c r="A40" s="206" t="s">
        <v>204</v>
      </c>
    </row>
    <row r="41" spans="1:1" x14ac:dyDescent="0.2">
      <c r="A41" s="244" t="s">
        <v>446</v>
      </c>
    </row>
    <row r="42" spans="1:1" ht="24" x14ac:dyDescent="0.2">
      <c r="A42" s="339" t="s">
        <v>460</v>
      </c>
    </row>
    <row r="43" spans="1:1" x14ac:dyDescent="0.2">
      <c r="A43" s="174" t="s">
        <v>81</v>
      </c>
    </row>
    <row r="44" spans="1:1" ht="96" x14ac:dyDescent="0.2">
      <c r="A44" s="176" t="s">
        <v>465</v>
      </c>
    </row>
    <row r="45" spans="1:1" x14ac:dyDescent="0.2">
      <c r="A45" s="176"/>
    </row>
    <row r="46" spans="1:1" x14ac:dyDescent="0.2">
      <c r="A46" s="223"/>
    </row>
    <row r="47" spans="1:1" ht="26.25" x14ac:dyDescent="0.2">
      <c r="A47" s="174" t="s">
        <v>310</v>
      </c>
    </row>
    <row r="48" spans="1:1" ht="24" x14ac:dyDescent="0.2">
      <c r="A48" s="207" t="s">
        <v>447</v>
      </c>
    </row>
    <row r="49" spans="1:1" x14ac:dyDescent="0.2">
      <c r="A49" s="225" t="s">
        <v>205</v>
      </c>
    </row>
    <row r="50" spans="1:1" x14ac:dyDescent="0.2">
      <c r="A50" s="225"/>
    </row>
    <row r="51" spans="1:1" ht="36" x14ac:dyDescent="0.2">
      <c r="A51" s="207" t="s">
        <v>448</v>
      </c>
    </row>
    <row r="52" spans="1:1" x14ac:dyDescent="0.2">
      <c r="A52" s="225" t="s">
        <v>313</v>
      </c>
    </row>
    <row r="53" spans="1:1" x14ac:dyDescent="0.2">
      <c r="A53" s="15"/>
    </row>
    <row r="54" spans="1:1" x14ac:dyDescent="0.2">
      <c r="A54" s="224" t="s">
        <v>449</v>
      </c>
    </row>
    <row r="55" spans="1:1" x14ac:dyDescent="0.2">
      <c r="A55" s="226"/>
    </row>
    <row r="56" spans="1:1" ht="24" x14ac:dyDescent="0.2">
      <c r="A56" s="255" t="s">
        <v>450</v>
      </c>
    </row>
    <row r="57" spans="1:1" ht="37.5" customHeight="1" x14ac:dyDescent="0.2">
      <c r="A57" s="225" t="s">
        <v>316</v>
      </c>
    </row>
    <row r="58" spans="1:1" x14ac:dyDescent="0.2">
      <c r="A58" s="335"/>
    </row>
    <row r="59" spans="1:1" x14ac:dyDescent="0.2">
      <c r="A59" s="336" t="s">
        <v>451</v>
      </c>
    </row>
    <row r="60" spans="1:1" x14ac:dyDescent="0.2">
      <c r="A60" s="335"/>
    </row>
    <row r="61" spans="1:1" ht="72" x14ac:dyDescent="0.2">
      <c r="A61" s="337" t="s">
        <v>452</v>
      </c>
    </row>
    <row r="62" spans="1:1" x14ac:dyDescent="0.2">
      <c r="A62" s="227"/>
    </row>
    <row r="63" spans="1:1" ht="13.5" thickBot="1" x14ac:dyDescent="0.25">
      <c r="A63" s="226"/>
    </row>
    <row r="64" spans="1:1" ht="96" x14ac:dyDescent="0.2">
      <c r="A64" s="232" t="s">
        <v>453</v>
      </c>
    </row>
    <row r="65" spans="1:1" ht="24.75" thickBot="1" x14ac:dyDescent="0.25">
      <c r="A65" s="233" t="s">
        <v>141</v>
      </c>
    </row>
    <row r="67" spans="1:1" ht="24" x14ac:dyDescent="0.2">
      <c r="A67" s="177" t="s">
        <v>318</v>
      </c>
    </row>
    <row r="68" spans="1:1" x14ac:dyDescent="0.2">
      <c r="A68" s="207" t="s">
        <v>365</v>
      </c>
    </row>
    <row r="69" spans="1:1" x14ac:dyDescent="0.2">
      <c r="A69" s="205" t="s">
        <v>206</v>
      </c>
    </row>
    <row r="70" spans="1:1" s="31" customFormat="1" x14ac:dyDescent="0.2">
      <c r="A70" s="176"/>
    </row>
    <row r="71" spans="1:1" s="31" customFormat="1" x14ac:dyDescent="0.2">
      <c r="A71" s="207" t="s">
        <v>249</v>
      </c>
    </row>
    <row r="72" spans="1:1" s="31" customFormat="1" x14ac:dyDescent="0.2">
      <c r="A72" s="205" t="s">
        <v>319</v>
      </c>
    </row>
    <row r="73" spans="1:1" s="31" customFormat="1" x14ac:dyDescent="0.2">
      <c r="A73" s="176"/>
    </row>
    <row r="74" spans="1:1" s="31" customFormat="1" x14ac:dyDescent="0.2">
      <c r="A74" s="207" t="s">
        <v>366</v>
      </c>
    </row>
    <row r="75" spans="1:1" s="31" customFormat="1" x14ac:dyDescent="0.2">
      <c r="A75" s="205" t="s">
        <v>367</v>
      </c>
    </row>
    <row r="76" spans="1:1" s="31" customFormat="1" ht="15.75" customHeight="1" x14ac:dyDescent="0.2">
      <c r="A76" s="205"/>
    </row>
    <row r="77" spans="1:1" s="31" customFormat="1" ht="54.75" customHeight="1" x14ac:dyDescent="0.2">
      <c r="A77" s="338" t="s">
        <v>454</v>
      </c>
    </row>
    <row r="78" spans="1:1" s="154" customFormat="1" ht="17.25" customHeight="1" x14ac:dyDescent="0.2">
      <c r="A78" s="176"/>
    </row>
    <row r="79" spans="1:1" s="31" customFormat="1" ht="24" x14ac:dyDescent="0.2">
      <c r="A79" s="255" t="s">
        <v>455</v>
      </c>
    </row>
    <row r="80" spans="1:1" s="31" customFormat="1" x14ac:dyDescent="0.2">
      <c r="A80" s="205"/>
    </row>
    <row r="81" spans="1:1" s="31" customFormat="1" x14ac:dyDescent="0.2">
      <c r="A81" s="205"/>
    </row>
    <row r="82" spans="1:1" s="31" customFormat="1" ht="24" x14ac:dyDescent="0.2">
      <c r="A82" s="338" t="s">
        <v>456</v>
      </c>
    </row>
    <row r="83" spans="1:1" s="31" customFormat="1" ht="15.75" customHeight="1" x14ac:dyDescent="0.2">
      <c r="A83" s="205"/>
    </row>
    <row r="84" spans="1:1" s="31" customFormat="1" ht="59.25" customHeight="1" x14ac:dyDescent="0.2">
      <c r="A84" s="338" t="s">
        <v>457</v>
      </c>
    </row>
    <row r="85" spans="1:1" s="31" customFormat="1" ht="54.75" customHeight="1" x14ac:dyDescent="0.2">
      <c r="A85" s="176"/>
    </row>
    <row r="86" spans="1:1" s="154" customFormat="1" ht="17.25" customHeight="1" thickBot="1" x14ac:dyDescent="0.25">
      <c r="A86" s="229"/>
    </row>
    <row r="87" spans="1:1" s="31" customFormat="1" ht="72" x14ac:dyDescent="0.2">
      <c r="A87" s="234" t="s">
        <v>458</v>
      </c>
    </row>
    <row r="88" spans="1:1" s="31" customFormat="1" ht="24.75" thickBot="1" x14ac:dyDescent="0.25">
      <c r="A88" s="235" t="s">
        <v>329</v>
      </c>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92D050"/>
  </sheetPr>
  <dimension ref="A1:F291"/>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6" x14ac:dyDescent="0.2">
      <c r="A1" s="63" t="s">
        <v>61</v>
      </c>
    </row>
    <row r="2" spans="1:6" ht="24" x14ac:dyDescent="0.2">
      <c r="A2" s="177" t="s">
        <v>466</v>
      </c>
    </row>
    <row r="3" spans="1:6" x14ac:dyDescent="0.2">
      <c r="A3" s="167" t="s">
        <v>299</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rates'!#REF!*0.8</f>
        <v>#REF!</v>
      </c>
      <c r="C7" s="57" t="e">
        <f>'BAR BB| Open rates'!#REF!*0.8</f>
        <v>#REF!</v>
      </c>
      <c r="D7" s="57" t="e">
        <f>'BAR BB| Open rates'!#REF!*0.8</f>
        <v>#REF!</v>
      </c>
      <c r="E7" s="57" t="e">
        <f>'BAR BB| Open rates'!#REF!*0.8</f>
        <v>#REF!</v>
      </c>
      <c r="F7" s="57" t="e">
        <f>'BAR BB| Open rates'!#REF!*0.8</f>
        <v>#REF!</v>
      </c>
    </row>
    <row r="8" spans="1:6" x14ac:dyDescent="0.2">
      <c r="A8" s="163">
        <v>2</v>
      </c>
      <c r="B8" s="57" t="e">
        <f>'BAR BB| Open rates'!#REF!*0.8</f>
        <v>#REF!</v>
      </c>
      <c r="C8" s="57" t="e">
        <f>'BAR BB| Open rates'!#REF!*0.8</f>
        <v>#REF!</v>
      </c>
      <c r="D8" s="57" t="e">
        <f>'BAR BB| Open rates'!#REF!*0.8</f>
        <v>#REF!</v>
      </c>
      <c r="E8" s="57" t="e">
        <f>'BAR BB| Open rates'!#REF!*0.8</f>
        <v>#REF!</v>
      </c>
      <c r="F8" s="57" t="e">
        <f>'BAR BB| Open rates'!#REF!*0.8</f>
        <v>#REF!</v>
      </c>
    </row>
    <row r="9" spans="1:6" x14ac:dyDescent="0.2">
      <c r="A9" s="163" t="s">
        <v>175</v>
      </c>
      <c r="B9" s="57"/>
      <c r="C9" s="57"/>
      <c r="D9" s="57"/>
      <c r="E9" s="57"/>
      <c r="F9" s="57"/>
    </row>
    <row r="10" spans="1:6" x14ac:dyDescent="0.2">
      <c r="A10" s="163">
        <v>1</v>
      </c>
      <c r="B10" s="57" t="e">
        <f>'BAR BB| Open rates'!#REF!*0.8</f>
        <v>#REF!</v>
      </c>
      <c r="C10" s="57" t="e">
        <f>'BAR BB| Open rates'!#REF!*0.8</f>
        <v>#REF!</v>
      </c>
      <c r="D10" s="57" t="e">
        <f>'BAR BB| Open rates'!#REF!*0.8</f>
        <v>#REF!</v>
      </c>
      <c r="E10" s="57" t="e">
        <f>'BAR BB| Open rates'!#REF!*0.8</f>
        <v>#REF!</v>
      </c>
      <c r="F10" s="57" t="e">
        <f>'BAR BB| Open rates'!#REF!*0.8</f>
        <v>#REF!</v>
      </c>
    </row>
    <row r="11" spans="1:6" x14ac:dyDescent="0.2">
      <c r="A11" s="163">
        <v>2</v>
      </c>
      <c r="B11" s="57" t="e">
        <f>'BAR BB| Open rates'!#REF!*0.8</f>
        <v>#REF!</v>
      </c>
      <c r="C11" s="57" t="e">
        <f>'BAR BB| Open rates'!#REF!*0.8</f>
        <v>#REF!</v>
      </c>
      <c r="D11" s="57" t="e">
        <f>'BAR BB| Open rates'!#REF!*0.8</f>
        <v>#REF!</v>
      </c>
      <c r="E11" s="57" t="e">
        <f>'BAR BB| Open rates'!#REF!*0.8</f>
        <v>#REF!</v>
      </c>
      <c r="F11" s="57" t="e">
        <f>'BAR BB| Open rates'!#REF!*0.8</f>
        <v>#REF!</v>
      </c>
    </row>
    <row r="12" spans="1:6" x14ac:dyDescent="0.2">
      <c r="A12" s="163" t="s">
        <v>176</v>
      </c>
      <c r="B12" s="57"/>
      <c r="C12" s="57"/>
      <c r="D12" s="57"/>
      <c r="E12" s="57"/>
      <c r="F12" s="57"/>
    </row>
    <row r="13" spans="1:6" x14ac:dyDescent="0.2">
      <c r="A13" s="163">
        <v>1</v>
      </c>
      <c r="B13" s="57" t="e">
        <f>'BAR BB| Open rates'!#REF!*0.8</f>
        <v>#REF!</v>
      </c>
      <c r="C13" s="57" t="e">
        <f>'BAR BB| Open rates'!#REF!*0.8</f>
        <v>#REF!</v>
      </c>
      <c r="D13" s="57" t="e">
        <f>'BAR BB| Open rates'!#REF!*0.8</f>
        <v>#REF!</v>
      </c>
      <c r="E13" s="57" t="e">
        <f>'BAR BB| Open rates'!#REF!*0.8</f>
        <v>#REF!</v>
      </c>
      <c r="F13" s="57" t="e">
        <f>'BAR BB| Open rates'!#REF!*0.8</f>
        <v>#REF!</v>
      </c>
    </row>
    <row r="14" spans="1:6" x14ac:dyDescent="0.2">
      <c r="A14" s="163">
        <v>2</v>
      </c>
      <c r="B14" s="57" t="e">
        <f>'BAR BB| Open rates'!#REF!*0.8</f>
        <v>#REF!</v>
      </c>
      <c r="C14" s="57" t="e">
        <f>'BAR BB| Open rates'!#REF!*0.8</f>
        <v>#REF!</v>
      </c>
      <c r="D14" s="57" t="e">
        <f>'BAR BB| Open rates'!#REF!*0.8</f>
        <v>#REF!</v>
      </c>
      <c r="E14" s="57" t="e">
        <f>'BAR BB| Open rates'!#REF!*0.8</f>
        <v>#REF!</v>
      </c>
      <c r="F14" s="57" t="e">
        <f>'BAR BB| Open rates'!#REF!*0.8</f>
        <v>#REF!</v>
      </c>
    </row>
    <row r="15" spans="1:6" x14ac:dyDescent="0.2">
      <c r="A15" s="89"/>
    </row>
    <row r="16" spans="1:6"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4" x14ac:dyDescent="0.2">
      <c r="A21" s="157" t="s">
        <v>467</v>
      </c>
    </row>
    <row r="22" spans="1:1" ht="24" x14ac:dyDescent="0.2">
      <c r="A22" s="157" t="s">
        <v>468</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442</v>
      </c>
    </row>
    <row r="30" spans="1:1" ht="24" x14ac:dyDescent="0.2">
      <c r="A30" s="175" t="s">
        <v>79</v>
      </c>
    </row>
    <row r="31" spans="1:1" ht="24" x14ac:dyDescent="0.2">
      <c r="A31" s="175" t="s">
        <v>187</v>
      </c>
    </row>
    <row r="32" spans="1:1" ht="15.75" customHeight="1" x14ac:dyDescent="0.2">
      <c r="A32" s="221"/>
    </row>
    <row r="33" spans="1:1" ht="10.5" customHeight="1" x14ac:dyDescent="0.2">
      <c r="A33" s="69"/>
    </row>
    <row r="34" spans="1:1" hidden="1" x14ac:dyDescent="0.2">
      <c r="A34" s="6"/>
    </row>
    <row r="35" spans="1:1" x14ac:dyDescent="0.2">
      <c r="A35" s="171" t="s">
        <v>81</v>
      </c>
    </row>
    <row r="36" spans="1:1" ht="72" x14ac:dyDescent="0.2">
      <c r="A36" s="176" t="s">
        <v>469</v>
      </c>
    </row>
    <row r="37" spans="1:1" x14ac:dyDescent="0.2">
      <c r="A37" s="176"/>
    </row>
    <row r="38" spans="1:1" x14ac:dyDescent="0.2">
      <c r="A38" s="168"/>
    </row>
    <row r="39" spans="1:1" x14ac:dyDescent="0.2">
      <c r="A39" s="174" t="s">
        <v>470</v>
      </c>
    </row>
    <row r="40" spans="1:1" x14ac:dyDescent="0.2">
      <c r="A40" s="170"/>
    </row>
    <row r="41" spans="1:1" s="154" customFormat="1" x14ac:dyDescent="0.2">
      <c r="A41" s="207" t="s">
        <v>471</v>
      </c>
    </row>
    <row r="42" spans="1:1" s="154" customFormat="1" ht="15.75" customHeight="1" x14ac:dyDescent="0.2">
      <c r="A42" s="205" t="s">
        <v>472</v>
      </c>
    </row>
    <row r="43" spans="1:1" s="154" customFormat="1" ht="15.75" customHeight="1" x14ac:dyDescent="0.2">
      <c r="A43" s="345"/>
    </row>
    <row r="44" spans="1:1" s="154" customFormat="1" ht="24" x14ac:dyDescent="0.2">
      <c r="A44" s="207" t="s">
        <v>473</v>
      </c>
    </row>
    <row r="45" spans="1:1" s="154" customFormat="1" ht="21.75" customHeight="1" x14ac:dyDescent="0.2">
      <c r="A45" s="205" t="s">
        <v>474</v>
      </c>
    </row>
    <row r="46" spans="1:1" s="154" customFormat="1" ht="12.75" customHeight="1" x14ac:dyDescent="0.2">
      <c r="A46" s="176"/>
    </row>
    <row r="47" spans="1:1" s="154" customFormat="1" ht="12.75" customHeight="1" x14ac:dyDescent="0.2">
      <c r="A47" s="207" t="s">
        <v>475</v>
      </c>
    </row>
    <row r="48" spans="1:1" s="154" customFormat="1" ht="12.75" customHeight="1" x14ac:dyDescent="0.2">
      <c r="A48" s="215" t="s">
        <v>476</v>
      </c>
    </row>
    <row r="49" spans="1:1" s="154" customFormat="1" ht="12.75" customHeight="1" x14ac:dyDescent="0.2">
      <c r="A49" s="215"/>
    </row>
    <row r="50" spans="1:1" s="154" customFormat="1" x14ac:dyDescent="0.2">
      <c r="A50" s="207" t="s">
        <v>477</v>
      </c>
    </row>
    <row r="51" spans="1:1" s="154" customFormat="1" ht="17.25" customHeight="1" x14ac:dyDescent="0.2">
      <c r="A51" s="205" t="s">
        <v>478</v>
      </c>
    </row>
    <row r="52" spans="1:1" s="154" customFormat="1" x14ac:dyDescent="0.2">
      <c r="A52" s="176"/>
    </row>
    <row r="53" spans="1:1" s="154" customFormat="1" ht="45" customHeight="1" x14ac:dyDescent="0.2">
      <c r="A53" s="207" t="s">
        <v>479</v>
      </c>
    </row>
    <row r="54" spans="1:1" ht="24" x14ac:dyDescent="0.2">
      <c r="A54" s="345" t="s">
        <v>480</v>
      </c>
    </row>
    <row r="55" spans="1:1" x14ac:dyDescent="0.2">
      <c r="A55" s="137"/>
    </row>
    <row r="56" spans="1:1" ht="24" x14ac:dyDescent="0.2">
      <c r="A56" s="215" t="s">
        <v>481</v>
      </c>
    </row>
    <row r="57" spans="1:1" ht="30.75" customHeight="1" x14ac:dyDescent="0.2">
      <c r="A57" s="205" t="s">
        <v>482</v>
      </c>
    </row>
    <row r="58" spans="1:1" x14ac:dyDescent="0.2">
      <c r="A58" s="137"/>
    </row>
    <row r="59" spans="1:1" ht="36" customHeight="1" x14ac:dyDescent="0.2">
      <c r="A59" s="215" t="s">
        <v>483</v>
      </c>
    </row>
    <row r="60" spans="1:1" ht="41.25" customHeight="1" x14ac:dyDescent="0.2">
      <c r="A60" s="205" t="s">
        <v>484</v>
      </c>
    </row>
    <row r="61" spans="1:1" x14ac:dyDescent="0.2">
      <c r="A61" s="137"/>
    </row>
    <row r="62" spans="1:1" ht="26.25" customHeight="1" x14ac:dyDescent="0.2">
      <c r="A62" s="215" t="s">
        <v>485</v>
      </c>
    </row>
    <row r="63" spans="1:1" ht="36" customHeight="1" x14ac:dyDescent="0.2">
      <c r="A63" s="205" t="s">
        <v>486</v>
      </c>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sheetData>
  <mergeCells count="1">
    <mergeCell ref="A16:A17"/>
  </mergeCells>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FF00"/>
  </sheetPr>
  <dimension ref="A1:F278"/>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6" x14ac:dyDescent="0.2">
      <c r="A1" s="63" t="s">
        <v>61</v>
      </c>
    </row>
    <row r="2" spans="1:6" ht="21.75" customHeight="1" x14ac:dyDescent="0.2">
      <c r="A2" s="177" t="s">
        <v>466</v>
      </c>
    </row>
    <row r="3" spans="1:6" x14ac:dyDescent="0.2">
      <c r="A3" s="167" t="s">
        <v>275</v>
      </c>
    </row>
    <row r="4" spans="1:6" ht="21.75" customHeight="1" x14ac:dyDescent="0.2">
      <c r="A4" s="239"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40"/>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c r="B6" s="115"/>
      <c r="C6" s="115"/>
      <c r="D6" s="115"/>
      <c r="E6" s="115"/>
      <c r="F6" s="115"/>
    </row>
    <row r="7" spans="1:6" x14ac:dyDescent="0.2">
      <c r="A7" s="163">
        <v>1</v>
      </c>
      <c r="B7" s="57" t="e">
        <f>'BAR BB| Open rates'!#REF!*0.8*0.87</f>
        <v>#REF!</v>
      </c>
      <c r="C7" s="57" t="e">
        <f>'BAR BB| Open rates'!#REF!*0.8*0.87</f>
        <v>#REF!</v>
      </c>
      <c r="D7" s="57" t="e">
        <f>'BAR BB| Open rates'!#REF!*0.8*0.87</f>
        <v>#REF!</v>
      </c>
      <c r="E7" s="57" t="e">
        <f>'BAR BB| Open rates'!#REF!*0.8*0.87</f>
        <v>#REF!</v>
      </c>
      <c r="F7" s="57" t="e">
        <f>'BAR BB| Open rates'!#REF!*0.8*0.87</f>
        <v>#REF!</v>
      </c>
    </row>
    <row r="8" spans="1:6" x14ac:dyDescent="0.2">
      <c r="A8" s="163">
        <v>2</v>
      </c>
      <c r="B8" s="57" t="e">
        <f>'BAR BB| Open rates'!#REF!*0.8*0.87</f>
        <v>#REF!</v>
      </c>
      <c r="C8" s="57" t="e">
        <f>'BAR BB| Open rates'!#REF!*0.8*0.87</f>
        <v>#REF!</v>
      </c>
      <c r="D8" s="57" t="e">
        <f>'BAR BB| Open rates'!#REF!*0.8*0.87</f>
        <v>#REF!</v>
      </c>
      <c r="E8" s="57" t="e">
        <f>'BAR BB| Open rates'!#REF!*0.8*0.87</f>
        <v>#REF!</v>
      </c>
      <c r="F8" s="57" t="e">
        <f>'BAR BB| Open rates'!#REF!*0.8*0.87</f>
        <v>#REF!</v>
      </c>
    </row>
    <row r="9" spans="1:6" x14ac:dyDescent="0.2">
      <c r="A9" s="163" t="s">
        <v>175</v>
      </c>
      <c r="B9" s="57"/>
      <c r="C9" s="57"/>
      <c r="D9" s="57"/>
      <c r="E9" s="57"/>
      <c r="F9" s="57"/>
    </row>
    <row r="10" spans="1:6" x14ac:dyDescent="0.2">
      <c r="A10" s="163">
        <v>1</v>
      </c>
      <c r="B10" s="57" t="e">
        <f>'BAR BB| Open rates'!#REF!*0.8*0.87</f>
        <v>#REF!</v>
      </c>
      <c r="C10" s="57" t="e">
        <f>'BAR BB| Open rates'!#REF!*0.8*0.87</f>
        <v>#REF!</v>
      </c>
      <c r="D10" s="57" t="e">
        <f>'BAR BB| Open rates'!#REF!*0.8*0.87</f>
        <v>#REF!</v>
      </c>
      <c r="E10" s="57" t="e">
        <f>'BAR BB| Open rates'!#REF!*0.8*0.87</f>
        <v>#REF!</v>
      </c>
      <c r="F10" s="57" t="e">
        <f>'BAR BB| Open rates'!#REF!*0.8*0.87</f>
        <v>#REF!</v>
      </c>
    </row>
    <row r="11" spans="1:6" x14ac:dyDescent="0.2">
      <c r="A11" s="163">
        <v>2</v>
      </c>
      <c r="B11" s="57" t="e">
        <f>'BAR BB| Open rates'!#REF!*0.8*0.87</f>
        <v>#REF!</v>
      </c>
      <c r="C11" s="57" t="e">
        <f>'BAR BB| Open rates'!#REF!*0.8*0.87</f>
        <v>#REF!</v>
      </c>
      <c r="D11" s="57" t="e">
        <f>'BAR BB| Open rates'!#REF!*0.8*0.87</f>
        <v>#REF!</v>
      </c>
      <c r="E11" s="57" t="e">
        <f>'BAR BB| Open rates'!#REF!*0.8*0.87</f>
        <v>#REF!</v>
      </c>
      <c r="F11" s="57" t="e">
        <f>'BAR BB| Open rates'!#REF!*0.8*0.87</f>
        <v>#REF!</v>
      </c>
    </row>
    <row r="12" spans="1:6" x14ac:dyDescent="0.2">
      <c r="A12" s="163" t="s">
        <v>176</v>
      </c>
      <c r="B12" s="57"/>
      <c r="C12" s="57"/>
      <c r="D12" s="57"/>
      <c r="E12" s="57"/>
      <c r="F12" s="57"/>
    </row>
    <row r="13" spans="1:6" x14ac:dyDescent="0.2">
      <c r="A13" s="163">
        <v>1</v>
      </c>
      <c r="B13" s="57" t="e">
        <f>'BAR BB| Open rates'!#REF!*0.8*0.87</f>
        <v>#REF!</v>
      </c>
      <c r="C13" s="57" t="e">
        <f>'BAR BB| Open rates'!#REF!*0.8*0.87</f>
        <v>#REF!</v>
      </c>
      <c r="D13" s="57" t="e">
        <f>'BAR BB| Open rates'!#REF!*0.8*0.87</f>
        <v>#REF!</v>
      </c>
      <c r="E13" s="57" t="e">
        <f>'BAR BB| Open rates'!#REF!*0.8*0.87</f>
        <v>#REF!</v>
      </c>
      <c r="F13" s="57" t="e">
        <f>'BAR BB| Open rates'!#REF!*0.8*0.87</f>
        <v>#REF!</v>
      </c>
    </row>
    <row r="14" spans="1:6" x14ac:dyDescent="0.2">
      <c r="A14" s="163">
        <v>2</v>
      </c>
      <c r="B14" s="57" t="e">
        <f>'BAR BB| Open rates'!#REF!*0.8*0.87</f>
        <v>#REF!</v>
      </c>
      <c r="C14" s="57" t="e">
        <f>'BAR BB| Open rates'!#REF!*0.8*0.87</f>
        <v>#REF!</v>
      </c>
      <c r="D14" s="57" t="e">
        <f>'BAR BB| Open rates'!#REF!*0.8*0.87</f>
        <v>#REF!</v>
      </c>
      <c r="E14" s="57" t="e">
        <f>'BAR BB| Open rates'!#REF!*0.8*0.87</f>
        <v>#REF!</v>
      </c>
      <c r="F14" s="57" t="e">
        <f>'BAR BB| Open rates'!#REF!*0.8*0.87</f>
        <v>#REF!</v>
      </c>
    </row>
    <row r="15" spans="1:6" x14ac:dyDescent="0.2">
      <c r="A15" s="89"/>
    </row>
    <row r="16" spans="1:6" s="154" customFormat="1" x14ac:dyDescent="0.2">
      <c r="A16" s="369" t="s">
        <v>172</v>
      </c>
    </row>
    <row r="17" spans="1:1" x14ac:dyDescent="0.2">
      <c r="A17" s="369"/>
    </row>
    <row r="18" spans="1:1" x14ac:dyDescent="0.2">
      <c r="A18" s="89"/>
    </row>
    <row r="19" spans="1:1" x14ac:dyDescent="0.2">
      <c r="A19" s="31"/>
    </row>
    <row r="20" spans="1:1" x14ac:dyDescent="0.2">
      <c r="A20" s="177" t="s">
        <v>83</v>
      </c>
    </row>
    <row r="21" spans="1:1" ht="24" x14ac:dyDescent="0.2">
      <c r="A21" s="157" t="s">
        <v>467</v>
      </c>
    </row>
    <row r="22" spans="1:1" ht="24" x14ac:dyDescent="0.2">
      <c r="A22" s="157" t="s">
        <v>468</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24" x14ac:dyDescent="0.2">
      <c r="A29" s="175" t="s">
        <v>442</v>
      </c>
    </row>
    <row r="30" spans="1:1" ht="24" x14ac:dyDescent="0.2">
      <c r="A30" s="175" t="s">
        <v>79</v>
      </c>
    </row>
    <row r="31" spans="1:1" ht="24" x14ac:dyDescent="0.2">
      <c r="A31" s="175" t="s">
        <v>187</v>
      </c>
    </row>
    <row r="32" spans="1:1" x14ac:dyDescent="0.2">
      <c r="A32" s="221"/>
    </row>
    <row r="33" spans="1:1" x14ac:dyDescent="0.2">
      <c r="A33" s="69"/>
    </row>
    <row r="34" spans="1:1" x14ac:dyDescent="0.2">
      <c r="A34" s="6"/>
    </row>
    <row r="35" spans="1:1" x14ac:dyDescent="0.2">
      <c r="A35" s="171" t="s">
        <v>81</v>
      </c>
    </row>
    <row r="36" spans="1:1" ht="72" x14ac:dyDescent="0.2">
      <c r="A36" s="176" t="s">
        <v>469</v>
      </c>
    </row>
    <row r="37" spans="1:1" x14ac:dyDescent="0.2">
      <c r="A37" s="176"/>
    </row>
    <row r="38" spans="1:1" x14ac:dyDescent="0.2">
      <c r="A38" s="168"/>
    </row>
    <row r="39" spans="1:1" x14ac:dyDescent="0.2">
      <c r="A39" s="174" t="s">
        <v>470</v>
      </c>
    </row>
    <row r="40" spans="1:1" x14ac:dyDescent="0.2">
      <c r="A40" s="170"/>
    </row>
    <row r="41" spans="1:1" x14ac:dyDescent="0.2">
      <c r="A41" s="207" t="s">
        <v>471</v>
      </c>
    </row>
    <row r="42" spans="1:1" x14ac:dyDescent="0.2">
      <c r="A42" s="205" t="s">
        <v>472</v>
      </c>
    </row>
    <row r="43" spans="1:1" x14ac:dyDescent="0.2">
      <c r="A43" s="345"/>
    </row>
    <row r="44" spans="1:1" ht="24" x14ac:dyDescent="0.2">
      <c r="A44" s="207" t="s">
        <v>473</v>
      </c>
    </row>
    <row r="45" spans="1:1" x14ac:dyDescent="0.2">
      <c r="A45" s="205" t="s">
        <v>474</v>
      </c>
    </row>
    <row r="46" spans="1:1" x14ac:dyDescent="0.2">
      <c r="A46" s="176"/>
    </row>
    <row r="47" spans="1:1" x14ac:dyDescent="0.2">
      <c r="A47" s="207" t="s">
        <v>475</v>
      </c>
    </row>
    <row r="48" spans="1:1" x14ac:dyDescent="0.2">
      <c r="A48" s="215" t="s">
        <v>476</v>
      </c>
    </row>
    <row r="49" spans="1:1" x14ac:dyDescent="0.2">
      <c r="A49" s="215"/>
    </row>
    <row r="50" spans="1:1" x14ac:dyDescent="0.2">
      <c r="A50" s="207" t="s">
        <v>477</v>
      </c>
    </row>
    <row r="51" spans="1:1" x14ac:dyDescent="0.2">
      <c r="A51" s="205" t="s">
        <v>478</v>
      </c>
    </row>
    <row r="52" spans="1:1" x14ac:dyDescent="0.2">
      <c r="A52" s="176"/>
    </row>
    <row r="53" spans="1:1" ht="36" x14ac:dyDescent="0.2">
      <c r="A53" s="207" t="s">
        <v>479</v>
      </c>
    </row>
    <row r="54" spans="1:1" ht="24" x14ac:dyDescent="0.2">
      <c r="A54" s="345" t="s">
        <v>480</v>
      </c>
    </row>
    <row r="55" spans="1:1" x14ac:dyDescent="0.2">
      <c r="A55" s="137"/>
    </row>
    <row r="56" spans="1:1" ht="24" x14ac:dyDescent="0.2">
      <c r="A56" s="215" t="s">
        <v>481</v>
      </c>
    </row>
    <row r="57" spans="1:1" ht="24" x14ac:dyDescent="0.2">
      <c r="A57" s="205" t="s">
        <v>482</v>
      </c>
    </row>
    <row r="58" spans="1:1" x14ac:dyDescent="0.2">
      <c r="A58" s="137"/>
    </row>
    <row r="59" spans="1:1" ht="36" x14ac:dyDescent="0.2">
      <c r="A59" s="215" t="s">
        <v>483</v>
      </c>
    </row>
    <row r="60" spans="1:1" ht="36" x14ac:dyDescent="0.2">
      <c r="A60" s="205" t="s">
        <v>484</v>
      </c>
    </row>
    <row r="61" spans="1:1" x14ac:dyDescent="0.2">
      <c r="A61" s="137"/>
    </row>
    <row r="62" spans="1:1" ht="24" x14ac:dyDescent="0.2">
      <c r="A62" s="215" t="s">
        <v>485</v>
      </c>
    </row>
    <row r="63" spans="1:1" ht="48" x14ac:dyDescent="0.2">
      <c r="A63" s="205" t="s">
        <v>486</v>
      </c>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sheetData>
  <mergeCells count="1">
    <mergeCell ref="A16:A17"/>
  </mergeCells>
  <pageMargins left="0.7" right="0.7" top="0.75" bottom="0.75" header="0.3" footer="0.3"/>
  <pageSetup paperSize="9"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555"/>
  <sheetViews>
    <sheetView workbookViewId="0">
      <selection activeCell="B1" sqref="B1:B1048576"/>
    </sheetView>
  </sheetViews>
  <sheetFormatPr defaultColWidth="9.85546875" defaultRowHeight="12.75" x14ac:dyDescent="0.2"/>
  <cols>
    <col min="1" max="1" width="48.42578125" style="32" customWidth="1"/>
    <col min="2" max="16384" width="9.85546875" style="32"/>
  </cols>
  <sheetData>
    <row r="1" spans="1:6" x14ac:dyDescent="0.2">
      <c r="A1" s="63" t="s">
        <v>61</v>
      </c>
    </row>
    <row r="2" spans="1:6" ht="24" x14ac:dyDescent="0.2">
      <c r="A2" s="177" t="s">
        <v>466</v>
      </c>
    </row>
    <row r="3" spans="1:6" x14ac:dyDescent="0.2">
      <c r="A3" s="11" t="s">
        <v>297</v>
      </c>
    </row>
    <row r="4" spans="1:6" s="33" customFormat="1" ht="24.75" customHeight="1" x14ac:dyDescent="0.2">
      <c r="A4" s="88" t="s">
        <v>62</v>
      </c>
      <c r="B4" s="115" t="e">
        <f>'BAR BB| Open rates'!#REF!</f>
        <v>#REF!</v>
      </c>
      <c r="C4" s="115" t="e">
        <f>'BAR BB| Open rates'!#REF!</f>
        <v>#REF!</v>
      </c>
      <c r="D4" s="115" t="e">
        <f>'BAR BB| Open rates'!#REF!</f>
        <v>#REF!</v>
      </c>
      <c r="E4" s="115" t="e">
        <f>'BAR BB| Open rates'!#REF!</f>
        <v>#REF!</v>
      </c>
      <c r="F4" s="115" t="e">
        <f>'BAR BB| Open rates'!#REF!</f>
        <v>#REF!</v>
      </c>
    </row>
    <row r="5" spans="1:6" s="33" customFormat="1" ht="24.75" customHeight="1" x14ac:dyDescent="0.2">
      <c r="A5" s="104"/>
      <c r="B5" s="115" t="e">
        <f>'BAR BB| Open rates'!#REF!</f>
        <v>#REF!</v>
      </c>
      <c r="C5" s="115" t="e">
        <f>'BAR BB| Open rates'!#REF!</f>
        <v>#REF!</v>
      </c>
      <c r="D5" s="115" t="e">
        <f>'BAR BB| Open rates'!#REF!</f>
        <v>#REF!</v>
      </c>
      <c r="E5" s="115" t="e">
        <f>'BAR BB| Open rates'!#REF!</f>
        <v>#REF!</v>
      </c>
      <c r="F5" s="115" t="e">
        <f>'BAR BB| Open rates'!#REF!</f>
        <v>#REF!</v>
      </c>
    </row>
    <row r="6" spans="1:6" s="36" customFormat="1" ht="12" customHeight="1" x14ac:dyDescent="0.2">
      <c r="A6" s="184" t="s">
        <v>63</v>
      </c>
    </row>
    <row r="7" spans="1:6" s="36" customFormat="1" ht="12" customHeight="1" x14ac:dyDescent="0.2">
      <c r="A7" s="183">
        <v>1</v>
      </c>
      <c r="B7" s="57" t="e">
        <f>(('BAR BB| Open rates'!#REF!*0.8)*0.87)+25</f>
        <v>#REF!</v>
      </c>
      <c r="C7" s="57" t="e">
        <f>(('BAR BB| Open rates'!#REF!*0.8)*0.87)+25</f>
        <v>#REF!</v>
      </c>
      <c r="D7" s="57" t="e">
        <f>(('BAR BB| Open rates'!#REF!*0.8)*0.87)+25</f>
        <v>#REF!</v>
      </c>
      <c r="E7" s="57" t="e">
        <f>(('BAR BB| Open rates'!#REF!*0.8)*0.87)+25</f>
        <v>#REF!</v>
      </c>
      <c r="F7" s="57" t="e">
        <f>(('BAR BB| Open rates'!#REF!*0.8)*0.87)+25</f>
        <v>#REF!</v>
      </c>
    </row>
    <row r="8" spans="1:6" s="36" customFormat="1" ht="12" customHeight="1" x14ac:dyDescent="0.2">
      <c r="A8" s="183">
        <v>2</v>
      </c>
      <c r="B8" s="57" t="e">
        <f>(('BAR BB| Open rates'!#REF!*0.8)*0.87)+25</f>
        <v>#REF!</v>
      </c>
      <c r="C8" s="57" t="e">
        <f>(('BAR BB| Open rates'!#REF!*0.8)*0.87)+25</f>
        <v>#REF!</v>
      </c>
      <c r="D8" s="57" t="e">
        <f>(('BAR BB| Open rates'!#REF!*0.8)*0.87)+25</f>
        <v>#REF!</v>
      </c>
      <c r="E8" s="57" t="e">
        <f>(('BAR BB| Open rates'!#REF!*0.8)*0.87)+25</f>
        <v>#REF!</v>
      </c>
      <c r="F8" s="57" t="e">
        <f>(('BAR BB| Open rates'!#REF!*0.8)*0.87)+25</f>
        <v>#REF!</v>
      </c>
    </row>
    <row r="9" spans="1:6" s="36" customFormat="1" ht="12" customHeight="1" x14ac:dyDescent="0.2">
      <c r="A9" s="236" t="s">
        <v>175</v>
      </c>
      <c r="B9" s="43"/>
      <c r="C9" s="43"/>
      <c r="D9" s="43"/>
      <c r="E9" s="43"/>
      <c r="F9" s="43"/>
    </row>
    <row r="10" spans="1:6" s="36" customFormat="1" ht="12" customHeight="1" x14ac:dyDescent="0.2">
      <c r="A10" s="237">
        <v>1</v>
      </c>
      <c r="B10" s="57" t="e">
        <f>(('BAR BB| Open rates'!#REF!*0.8)*0.87)+25</f>
        <v>#REF!</v>
      </c>
      <c r="C10" s="57" t="e">
        <f>(('BAR BB| Open rates'!#REF!*0.8)*0.87)+25</f>
        <v>#REF!</v>
      </c>
      <c r="D10" s="57" t="e">
        <f>(('BAR BB| Open rates'!#REF!*0.8)*0.87)+25</f>
        <v>#REF!</v>
      </c>
      <c r="E10" s="57" t="e">
        <f>(('BAR BB| Open rates'!#REF!*0.8)*0.87)+25</f>
        <v>#REF!</v>
      </c>
      <c r="F10" s="57" t="e">
        <f>(('BAR BB| Open rates'!#REF!*0.8)*0.87)+25</f>
        <v>#REF!</v>
      </c>
    </row>
    <row r="11" spans="1:6" s="36" customFormat="1" ht="12" customHeight="1" x14ac:dyDescent="0.2">
      <c r="A11" s="237">
        <v>2</v>
      </c>
      <c r="B11" s="57" t="e">
        <f>(('BAR BB| Open rates'!#REF!*0.8)*0.87)+25</f>
        <v>#REF!</v>
      </c>
      <c r="C11" s="57" t="e">
        <f>(('BAR BB| Open rates'!#REF!*0.8)*0.87)+25</f>
        <v>#REF!</v>
      </c>
      <c r="D11" s="57" t="e">
        <f>(('BAR BB| Open rates'!#REF!*0.8)*0.87)+25</f>
        <v>#REF!</v>
      </c>
      <c r="E11" s="57" t="e">
        <f>(('BAR BB| Open rates'!#REF!*0.8)*0.87)+25</f>
        <v>#REF!</v>
      </c>
      <c r="F11" s="57" t="e">
        <f>(('BAR BB| Open rates'!#REF!*0.8)*0.87)+25</f>
        <v>#REF!</v>
      </c>
    </row>
    <row r="12" spans="1:6" s="36" customFormat="1" ht="12" customHeight="1" x14ac:dyDescent="0.2">
      <c r="A12" s="236" t="s">
        <v>176</v>
      </c>
      <c r="B12" s="43"/>
      <c r="C12" s="43"/>
      <c r="D12" s="43"/>
      <c r="E12" s="43"/>
      <c r="F12" s="43"/>
    </row>
    <row r="13" spans="1:6" s="36" customFormat="1" ht="12" customHeight="1" x14ac:dyDescent="0.2">
      <c r="A13" s="237">
        <v>1</v>
      </c>
      <c r="B13" s="57" t="e">
        <f>(('BAR BB| Open rates'!#REF!*0.8)*0.87)+25</f>
        <v>#REF!</v>
      </c>
      <c r="C13" s="57" t="e">
        <f>(('BAR BB| Open rates'!#REF!*0.8)*0.87)+25</f>
        <v>#REF!</v>
      </c>
      <c r="D13" s="57" t="e">
        <f>(('BAR BB| Open rates'!#REF!*0.8)*0.87)+25</f>
        <v>#REF!</v>
      </c>
      <c r="E13" s="57" t="e">
        <f>(('BAR BB| Open rates'!#REF!*0.8)*0.87)+25</f>
        <v>#REF!</v>
      </c>
      <c r="F13" s="57" t="e">
        <f>(('BAR BB| Open rates'!#REF!*0.8)*0.87)+25</f>
        <v>#REF!</v>
      </c>
    </row>
    <row r="14" spans="1:6" s="36" customFormat="1" ht="12" customHeight="1" x14ac:dyDescent="0.2">
      <c r="A14" s="237">
        <v>2</v>
      </c>
      <c r="B14" s="57" t="e">
        <f>(('BAR BB| Open rates'!#REF!*0.8)*0.87)+25</f>
        <v>#REF!</v>
      </c>
      <c r="C14" s="57" t="e">
        <f>(('BAR BB| Open rates'!#REF!*0.8)*0.87)+25</f>
        <v>#REF!</v>
      </c>
      <c r="D14" s="57" t="e">
        <f>(('BAR BB| Open rates'!#REF!*0.8)*0.87)+25</f>
        <v>#REF!</v>
      </c>
      <c r="E14" s="57" t="e">
        <f>(('BAR BB| Open rates'!#REF!*0.8)*0.87)+25</f>
        <v>#REF!</v>
      </c>
      <c r="F14" s="57" t="e">
        <f>(('BAR BB| Open rates'!#REF!*0.8)*0.87)+25</f>
        <v>#REF!</v>
      </c>
    </row>
    <row r="15" spans="1:6" s="33" customFormat="1" x14ac:dyDescent="0.2">
      <c r="A15" s="89"/>
    </row>
    <row r="16" spans="1:6" s="33" customFormat="1" x14ac:dyDescent="0.2"/>
    <row r="17" spans="1:1" s="33" customFormat="1" x14ac:dyDescent="0.2">
      <c r="A17" s="369" t="s">
        <v>172</v>
      </c>
    </row>
    <row r="18" spans="1:1" s="33" customFormat="1" x14ac:dyDescent="0.2">
      <c r="A18" s="369"/>
    </row>
    <row r="19" spans="1:1" s="33" customFormat="1" x14ac:dyDescent="0.2">
      <c r="A19" s="89"/>
    </row>
    <row r="20" spans="1:1" s="33" customFormat="1" x14ac:dyDescent="0.2">
      <c r="A20" s="31"/>
    </row>
    <row r="21" spans="1:1" s="33" customFormat="1" x14ac:dyDescent="0.2">
      <c r="A21" s="177" t="s">
        <v>83</v>
      </c>
    </row>
    <row r="22" spans="1:1" s="33" customFormat="1" ht="24" x14ac:dyDescent="0.2">
      <c r="A22" s="157" t="s">
        <v>467</v>
      </c>
    </row>
    <row r="23" spans="1:1" s="33" customFormat="1" ht="24" x14ac:dyDescent="0.2">
      <c r="A23" s="157" t="s">
        <v>468</v>
      </c>
    </row>
    <row r="24" spans="1:1" s="33" customFormat="1" x14ac:dyDescent="0.2"/>
    <row r="25" spans="1:1" s="33" customFormat="1" x14ac:dyDescent="0.2">
      <c r="A25" s="174" t="s">
        <v>74</v>
      </c>
    </row>
    <row r="26" spans="1:1" s="33" customFormat="1" x14ac:dyDescent="0.2">
      <c r="A26" s="178" t="s">
        <v>75</v>
      </c>
    </row>
    <row r="27" spans="1:1" s="33" customFormat="1" ht="24" x14ac:dyDescent="0.2">
      <c r="A27" s="175" t="s">
        <v>76</v>
      </c>
    </row>
    <row r="28" spans="1:1" s="33" customFormat="1" ht="24" x14ac:dyDescent="0.2">
      <c r="A28" s="175" t="s">
        <v>89</v>
      </c>
    </row>
    <row r="29" spans="1:1" s="33" customFormat="1" x14ac:dyDescent="0.2">
      <c r="A29" s="175" t="s">
        <v>78</v>
      </c>
    </row>
    <row r="30" spans="1:1" s="33" customFormat="1" x14ac:dyDescent="0.2">
      <c r="A30" s="175" t="s">
        <v>442</v>
      </c>
    </row>
    <row r="31" spans="1:1" s="33" customFormat="1" ht="24" x14ac:dyDescent="0.2">
      <c r="A31" s="175" t="s">
        <v>79</v>
      </c>
    </row>
    <row r="32" spans="1:1" s="33" customFormat="1" ht="24" x14ac:dyDescent="0.2">
      <c r="A32" s="175" t="s">
        <v>187</v>
      </c>
    </row>
    <row r="33" spans="1:1" s="33" customFormat="1" x14ac:dyDescent="0.2">
      <c r="A33" s="221"/>
    </row>
    <row r="34" spans="1:1" s="33" customFormat="1" x14ac:dyDescent="0.2">
      <c r="A34" s="69"/>
    </row>
    <row r="35" spans="1:1" s="33" customFormat="1" x14ac:dyDescent="0.2">
      <c r="A35" s="6"/>
    </row>
    <row r="36" spans="1:1" s="33" customFormat="1" x14ac:dyDescent="0.2">
      <c r="A36" s="171" t="s">
        <v>81</v>
      </c>
    </row>
    <row r="37" spans="1:1" s="33" customFormat="1" ht="72" x14ac:dyDescent="0.2">
      <c r="A37" s="176" t="s">
        <v>469</v>
      </c>
    </row>
    <row r="38" spans="1:1" s="33" customFormat="1" x14ac:dyDescent="0.2">
      <c r="A38" s="176"/>
    </row>
    <row r="39" spans="1:1" s="33" customFormat="1" x14ac:dyDescent="0.2">
      <c r="A39" s="168"/>
    </row>
    <row r="40" spans="1:1" s="33" customFormat="1" x14ac:dyDescent="0.2">
      <c r="A40" s="174" t="s">
        <v>470</v>
      </c>
    </row>
    <row r="41" spans="1:1" s="33" customFormat="1" x14ac:dyDescent="0.2">
      <c r="A41" s="170"/>
    </row>
    <row r="42" spans="1:1" s="33" customFormat="1" x14ac:dyDescent="0.2">
      <c r="A42" s="207" t="s">
        <v>471</v>
      </c>
    </row>
    <row r="43" spans="1:1" s="33" customFormat="1" x14ac:dyDescent="0.2">
      <c r="A43" s="205" t="s">
        <v>472</v>
      </c>
    </row>
    <row r="44" spans="1:1" s="33" customFormat="1" x14ac:dyDescent="0.2">
      <c r="A44" s="345"/>
    </row>
    <row r="45" spans="1:1" s="33" customFormat="1" x14ac:dyDescent="0.2">
      <c r="A45" s="207" t="s">
        <v>473</v>
      </c>
    </row>
    <row r="46" spans="1:1" s="33" customFormat="1" x14ac:dyDescent="0.2">
      <c r="A46" s="205" t="s">
        <v>474</v>
      </c>
    </row>
    <row r="47" spans="1:1" s="33" customFormat="1" x14ac:dyDescent="0.2">
      <c r="A47" s="176"/>
    </row>
    <row r="48" spans="1:1" s="33" customFormat="1" x14ac:dyDescent="0.2">
      <c r="A48" s="207" t="s">
        <v>475</v>
      </c>
    </row>
    <row r="49" spans="1:1" s="33" customFormat="1" x14ac:dyDescent="0.2">
      <c r="A49" s="215" t="s">
        <v>476</v>
      </c>
    </row>
    <row r="50" spans="1:1" s="33" customFormat="1" x14ac:dyDescent="0.2">
      <c r="A50" s="215"/>
    </row>
    <row r="51" spans="1:1" s="33" customFormat="1" x14ac:dyDescent="0.2">
      <c r="A51" s="207" t="s">
        <v>477</v>
      </c>
    </row>
    <row r="52" spans="1:1" s="33" customFormat="1" x14ac:dyDescent="0.2">
      <c r="A52" s="205" t="s">
        <v>478</v>
      </c>
    </row>
    <row r="53" spans="1:1" s="33" customFormat="1" x14ac:dyDescent="0.2">
      <c r="A53" s="176"/>
    </row>
    <row r="54" spans="1:1" s="33" customFormat="1" ht="36" x14ac:dyDescent="0.2">
      <c r="A54" s="207" t="s">
        <v>479</v>
      </c>
    </row>
    <row r="55" spans="1:1" s="33" customFormat="1" ht="24" x14ac:dyDescent="0.2">
      <c r="A55" s="345" t="s">
        <v>480</v>
      </c>
    </row>
    <row r="56" spans="1:1" s="33" customFormat="1" x14ac:dyDescent="0.2">
      <c r="A56" s="137"/>
    </row>
    <row r="57" spans="1:1" s="33" customFormat="1" ht="24" x14ac:dyDescent="0.2">
      <c r="A57" s="215" t="s">
        <v>481</v>
      </c>
    </row>
    <row r="58" spans="1:1" s="33" customFormat="1" ht="24" x14ac:dyDescent="0.2">
      <c r="A58" s="205" t="s">
        <v>482</v>
      </c>
    </row>
    <row r="59" spans="1:1" s="33" customFormat="1" x14ac:dyDescent="0.2">
      <c r="A59" s="137"/>
    </row>
    <row r="60" spans="1:1" s="33" customFormat="1" ht="36" x14ac:dyDescent="0.2">
      <c r="A60" s="215" t="s">
        <v>483</v>
      </c>
    </row>
    <row r="61" spans="1:1" s="33" customFormat="1" ht="36" x14ac:dyDescent="0.2">
      <c r="A61" s="205" t="s">
        <v>484</v>
      </c>
    </row>
    <row r="62" spans="1:1" s="33" customFormat="1" x14ac:dyDescent="0.2">
      <c r="A62" s="137"/>
    </row>
    <row r="63" spans="1:1" s="33" customFormat="1" ht="24" x14ac:dyDescent="0.2">
      <c r="A63" s="215" t="s">
        <v>485</v>
      </c>
    </row>
    <row r="64" spans="1:1" s="33" customFormat="1" ht="48" x14ac:dyDescent="0.2">
      <c r="A64" s="205" t="s">
        <v>486</v>
      </c>
    </row>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sheetData>
  <mergeCells count="1">
    <mergeCell ref="A17:A18"/>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92D050"/>
  </sheetPr>
  <dimension ref="A1:F273"/>
  <sheetViews>
    <sheetView workbookViewId="0">
      <pane xSplit="1" topLeftCell="B1" activePane="topRight" state="frozen"/>
      <selection activeCell="A10" sqref="A10"/>
      <selection pane="topRight" activeCell="B1" sqref="B1:B1048576"/>
    </sheetView>
  </sheetViews>
  <sheetFormatPr defaultColWidth="10" defaultRowHeight="12.75" x14ac:dyDescent="0.2"/>
  <cols>
    <col min="1" max="1" width="46.5703125" style="32" customWidth="1"/>
    <col min="2" max="16384" width="10" style="31"/>
  </cols>
  <sheetData>
    <row r="1" spans="1:6" x14ac:dyDescent="0.2">
      <c r="A1" s="63" t="s">
        <v>61</v>
      </c>
    </row>
    <row r="2" spans="1:6" ht="21.75" customHeight="1" x14ac:dyDescent="0.2">
      <c r="A2" s="177" t="s">
        <v>466</v>
      </c>
    </row>
    <row r="3" spans="1:6" x14ac:dyDescent="0.2">
      <c r="A3" s="167" t="s">
        <v>173</v>
      </c>
    </row>
    <row r="4" spans="1:6"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row>
    <row r="5" spans="1:6" ht="21.75" customHeight="1" x14ac:dyDescent="0.2">
      <c r="A5" s="202"/>
      <c r="B5" s="115" t="e">
        <f>'BAR BB| Open rates'!#REF!</f>
        <v>#REF!</v>
      </c>
      <c r="C5" s="115" t="e">
        <f>'BAR BB| Open rates'!#REF!</f>
        <v>#REF!</v>
      </c>
      <c r="D5" s="115" t="e">
        <f>'BAR BB| Open rates'!#REF!</f>
        <v>#REF!</v>
      </c>
      <c r="E5" s="115" t="e">
        <f>'BAR BB| Open rates'!#REF!</f>
        <v>#REF!</v>
      </c>
      <c r="F5" s="115" t="e">
        <f>'BAR BB| Open rates'!#REF!</f>
        <v>#REF!</v>
      </c>
    </row>
    <row r="6" spans="1:6" x14ac:dyDescent="0.2">
      <c r="A6" s="163" t="s">
        <v>63</v>
      </c>
    </row>
    <row r="7" spans="1:6" x14ac:dyDescent="0.2">
      <c r="A7" s="163">
        <v>1</v>
      </c>
      <c r="B7" s="57" t="e">
        <f>'BAR BB| Open rates'!#REF!*0.8*0.9</f>
        <v>#REF!</v>
      </c>
      <c r="C7" s="57" t="e">
        <f>'BAR BB| Open rates'!#REF!*0.8*0.9</f>
        <v>#REF!</v>
      </c>
      <c r="D7" s="57" t="e">
        <f>'BAR BB| Open rates'!#REF!*0.8*0.9</f>
        <v>#REF!</v>
      </c>
      <c r="E7" s="57" t="e">
        <f>'BAR BB| Open rates'!#REF!*0.8*0.9</f>
        <v>#REF!</v>
      </c>
      <c r="F7" s="57" t="e">
        <f>'BAR BB| Open rates'!#REF!*0.8*0.9</f>
        <v>#REF!</v>
      </c>
    </row>
    <row r="8" spans="1:6" x14ac:dyDescent="0.2">
      <c r="A8" s="163">
        <v>2</v>
      </c>
      <c r="B8" s="57" t="e">
        <f>'BAR BB| Open rates'!#REF!*0.8*0.9</f>
        <v>#REF!</v>
      </c>
      <c r="C8" s="57" t="e">
        <f>'BAR BB| Open rates'!#REF!*0.8*0.9</f>
        <v>#REF!</v>
      </c>
      <c r="D8" s="57" t="e">
        <f>'BAR BB| Open rates'!#REF!*0.8*0.9</f>
        <v>#REF!</v>
      </c>
      <c r="E8" s="57" t="e">
        <f>'BAR BB| Open rates'!#REF!*0.8*0.9</f>
        <v>#REF!</v>
      </c>
      <c r="F8" s="57" t="e">
        <f>'BAR BB| Open rates'!#REF!*0.8*0.9</f>
        <v>#REF!</v>
      </c>
    </row>
    <row r="9" spans="1:6" x14ac:dyDescent="0.2">
      <c r="A9" s="163" t="s">
        <v>175</v>
      </c>
      <c r="B9" s="57"/>
      <c r="C9" s="57"/>
      <c r="D9" s="57"/>
      <c r="E9" s="57"/>
      <c r="F9" s="57"/>
    </row>
    <row r="10" spans="1:6" x14ac:dyDescent="0.2">
      <c r="A10" s="163">
        <v>1</v>
      </c>
      <c r="B10" s="57" t="e">
        <f>'BAR BB| Open rates'!#REF!*0.8*0.9</f>
        <v>#REF!</v>
      </c>
      <c r="C10" s="57" t="e">
        <f>'BAR BB| Open rates'!#REF!*0.8*0.9</f>
        <v>#REF!</v>
      </c>
      <c r="D10" s="57" t="e">
        <f>'BAR BB| Open rates'!#REF!*0.8*0.9</f>
        <v>#REF!</v>
      </c>
      <c r="E10" s="57" t="e">
        <f>'BAR BB| Open rates'!#REF!*0.8*0.9</f>
        <v>#REF!</v>
      </c>
      <c r="F10" s="57" t="e">
        <f>'BAR BB| Open rates'!#REF!*0.8*0.9</f>
        <v>#REF!</v>
      </c>
    </row>
    <row r="11" spans="1:6" x14ac:dyDescent="0.2">
      <c r="A11" s="163">
        <v>2</v>
      </c>
      <c r="B11" s="57" t="e">
        <f>'BAR BB| Open rates'!#REF!*0.8*0.9</f>
        <v>#REF!</v>
      </c>
      <c r="C11" s="57" t="e">
        <f>'BAR BB| Open rates'!#REF!*0.8*0.9</f>
        <v>#REF!</v>
      </c>
      <c r="D11" s="57" t="e">
        <f>'BAR BB| Open rates'!#REF!*0.8*0.9</f>
        <v>#REF!</v>
      </c>
      <c r="E11" s="57" t="e">
        <f>'BAR BB| Open rates'!#REF!*0.8*0.9</f>
        <v>#REF!</v>
      </c>
      <c r="F11" s="57" t="e">
        <f>'BAR BB| Open rates'!#REF!*0.8*0.9</f>
        <v>#REF!</v>
      </c>
    </row>
    <row r="12" spans="1:6" x14ac:dyDescent="0.2">
      <c r="A12" s="163" t="s">
        <v>176</v>
      </c>
      <c r="B12" s="57"/>
      <c r="C12" s="57"/>
      <c r="D12" s="57"/>
      <c r="E12" s="57"/>
      <c r="F12" s="57"/>
    </row>
    <row r="13" spans="1:6" x14ac:dyDescent="0.2">
      <c r="A13" s="163">
        <v>1</v>
      </c>
      <c r="B13" s="57" t="e">
        <f>'BAR BB| Open rates'!#REF!*0.8*0.9</f>
        <v>#REF!</v>
      </c>
      <c r="C13" s="57" t="e">
        <f>'BAR BB| Open rates'!#REF!*0.8*0.9</f>
        <v>#REF!</v>
      </c>
      <c r="D13" s="57" t="e">
        <f>'BAR BB| Open rates'!#REF!*0.8*0.9</f>
        <v>#REF!</v>
      </c>
      <c r="E13" s="57" t="e">
        <f>'BAR BB| Open rates'!#REF!*0.8*0.9</f>
        <v>#REF!</v>
      </c>
      <c r="F13" s="57" t="e">
        <f>'BAR BB| Open rates'!#REF!*0.8*0.9</f>
        <v>#REF!</v>
      </c>
    </row>
    <row r="14" spans="1:6" x14ac:dyDescent="0.2">
      <c r="A14" s="163">
        <v>2</v>
      </c>
      <c r="B14" s="57" t="e">
        <f>'BAR BB| Open rates'!#REF!*0.8*0.9</f>
        <v>#REF!</v>
      </c>
      <c r="C14" s="57" t="e">
        <f>'BAR BB| Open rates'!#REF!*0.8*0.9</f>
        <v>#REF!</v>
      </c>
      <c r="D14" s="57" t="e">
        <f>'BAR BB| Open rates'!#REF!*0.8*0.9</f>
        <v>#REF!</v>
      </c>
      <c r="E14" s="57" t="e">
        <f>'BAR BB| Open rates'!#REF!*0.8*0.9</f>
        <v>#REF!</v>
      </c>
      <c r="F14" s="57" t="e">
        <f>'BAR BB| Open rates'!#REF!*0.8*0.9</f>
        <v>#REF!</v>
      </c>
    </row>
    <row r="15" spans="1:6" x14ac:dyDescent="0.2">
      <c r="A15" s="89"/>
    </row>
    <row r="16" spans="1:6" x14ac:dyDescent="0.2">
      <c r="A16" s="137"/>
    </row>
    <row r="17" spans="1:1" x14ac:dyDescent="0.2">
      <c r="A17" s="137"/>
    </row>
    <row r="18" spans="1:1" x14ac:dyDescent="0.2">
      <c r="A18" s="369" t="s">
        <v>172</v>
      </c>
    </row>
    <row r="19" spans="1:1" x14ac:dyDescent="0.2">
      <c r="A19" s="369"/>
    </row>
    <row r="20" spans="1:1" x14ac:dyDescent="0.2">
      <c r="A20" s="89"/>
    </row>
    <row r="21" spans="1:1" x14ac:dyDescent="0.2">
      <c r="A21" s="31"/>
    </row>
    <row r="22" spans="1:1" x14ac:dyDescent="0.2">
      <c r="A22" s="177" t="s">
        <v>83</v>
      </c>
    </row>
    <row r="23" spans="1:1" ht="24" x14ac:dyDescent="0.2">
      <c r="A23" s="157" t="s">
        <v>467</v>
      </c>
    </row>
    <row r="24" spans="1:1" ht="24" x14ac:dyDescent="0.2">
      <c r="A24" s="157" t="s">
        <v>468</v>
      </c>
    </row>
    <row r="25" spans="1:1" x14ac:dyDescent="0.2">
      <c r="A25" s="33"/>
    </row>
    <row r="26" spans="1:1" x14ac:dyDescent="0.2">
      <c r="A26" s="174" t="s">
        <v>74</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442</v>
      </c>
    </row>
    <row r="32" spans="1:1" ht="24" x14ac:dyDescent="0.2">
      <c r="A32" s="175" t="s">
        <v>79</v>
      </c>
    </row>
    <row r="33" spans="1:1" ht="24" x14ac:dyDescent="0.2">
      <c r="A33" s="175" t="s">
        <v>187</v>
      </c>
    </row>
    <row r="34" spans="1:1" x14ac:dyDescent="0.2">
      <c r="A34" s="221"/>
    </row>
    <row r="35" spans="1:1" x14ac:dyDescent="0.2">
      <c r="A35" s="69"/>
    </row>
    <row r="36" spans="1:1" x14ac:dyDescent="0.2">
      <c r="A36" s="6"/>
    </row>
    <row r="37" spans="1:1" x14ac:dyDescent="0.2">
      <c r="A37" s="171" t="s">
        <v>81</v>
      </c>
    </row>
    <row r="38" spans="1:1" ht="72" x14ac:dyDescent="0.2">
      <c r="A38" s="176" t="s">
        <v>469</v>
      </c>
    </row>
    <row r="39" spans="1:1" x14ac:dyDescent="0.2">
      <c r="A39" s="176"/>
    </row>
    <row r="40" spans="1:1" x14ac:dyDescent="0.2">
      <c r="A40" s="168"/>
    </row>
    <row r="41" spans="1:1" x14ac:dyDescent="0.2">
      <c r="A41" s="174" t="s">
        <v>470</v>
      </c>
    </row>
    <row r="42" spans="1:1" x14ac:dyDescent="0.2">
      <c r="A42" s="170"/>
    </row>
    <row r="43" spans="1:1" x14ac:dyDescent="0.2">
      <c r="A43" s="207" t="s">
        <v>471</v>
      </c>
    </row>
    <row r="44" spans="1:1" x14ac:dyDescent="0.2">
      <c r="A44" s="205" t="s">
        <v>472</v>
      </c>
    </row>
    <row r="45" spans="1:1" x14ac:dyDescent="0.2">
      <c r="A45" s="345"/>
    </row>
    <row r="46" spans="1:1" ht="24" x14ac:dyDescent="0.2">
      <c r="A46" s="207" t="s">
        <v>473</v>
      </c>
    </row>
    <row r="47" spans="1:1" x14ac:dyDescent="0.2">
      <c r="A47" s="205" t="s">
        <v>474</v>
      </c>
    </row>
    <row r="48" spans="1:1" x14ac:dyDescent="0.2">
      <c r="A48" s="176"/>
    </row>
    <row r="49" spans="1:1" x14ac:dyDescent="0.2">
      <c r="A49" s="207" t="s">
        <v>475</v>
      </c>
    </row>
    <row r="50" spans="1:1" x14ac:dyDescent="0.2">
      <c r="A50" s="215" t="s">
        <v>476</v>
      </c>
    </row>
    <row r="51" spans="1:1" x14ac:dyDescent="0.2">
      <c r="A51" s="215"/>
    </row>
    <row r="52" spans="1:1" x14ac:dyDescent="0.2">
      <c r="A52" s="207" t="s">
        <v>477</v>
      </c>
    </row>
    <row r="53" spans="1:1" x14ac:dyDescent="0.2">
      <c r="A53" s="205" t="s">
        <v>478</v>
      </c>
    </row>
    <row r="54" spans="1:1" x14ac:dyDescent="0.2">
      <c r="A54" s="176"/>
    </row>
    <row r="55" spans="1:1" ht="36" x14ac:dyDescent="0.2">
      <c r="A55" s="207" t="s">
        <v>479</v>
      </c>
    </row>
    <row r="56" spans="1:1" ht="24" x14ac:dyDescent="0.2">
      <c r="A56" s="345" t="s">
        <v>480</v>
      </c>
    </row>
    <row r="57" spans="1:1" x14ac:dyDescent="0.2">
      <c r="A57" s="137"/>
    </row>
    <row r="58" spans="1:1" ht="24" x14ac:dyDescent="0.2">
      <c r="A58" s="215" t="s">
        <v>481</v>
      </c>
    </row>
    <row r="59" spans="1:1" ht="24" x14ac:dyDescent="0.2">
      <c r="A59" s="205" t="s">
        <v>482</v>
      </c>
    </row>
    <row r="60" spans="1:1" x14ac:dyDescent="0.2">
      <c r="A60" s="137"/>
    </row>
    <row r="61" spans="1:1" ht="36" x14ac:dyDescent="0.2">
      <c r="A61" s="215" t="s">
        <v>483</v>
      </c>
    </row>
    <row r="62" spans="1:1" ht="36" x14ac:dyDescent="0.2">
      <c r="A62" s="205" t="s">
        <v>484</v>
      </c>
    </row>
    <row r="63" spans="1:1" x14ac:dyDescent="0.2">
      <c r="A63" s="137"/>
    </row>
    <row r="64" spans="1:1" ht="24" x14ac:dyDescent="0.2">
      <c r="A64" s="215" t="s">
        <v>485</v>
      </c>
    </row>
    <row r="65" spans="1:1" ht="48" x14ac:dyDescent="0.2">
      <c r="A65" s="205" t="s">
        <v>486</v>
      </c>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sheetData>
  <mergeCells count="1">
    <mergeCell ref="A18:A19"/>
  </mergeCells>
  <pageMargins left="0.7" right="0.7" top="0.75" bottom="0.75" header="0.3" footer="0.3"/>
  <pageSetup paperSize="9"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92D050"/>
  </sheetPr>
  <dimension ref="A1:L28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6.5703125" style="32" customWidth="1"/>
    <col min="2" max="16384" width="10" style="31"/>
  </cols>
  <sheetData>
    <row r="1" spans="1:12" x14ac:dyDescent="0.2">
      <c r="A1" s="63" t="s">
        <v>61</v>
      </c>
    </row>
    <row r="2" spans="1:12" ht="24" customHeight="1" x14ac:dyDescent="0.2">
      <c r="A2" s="177" t="s">
        <v>466</v>
      </c>
    </row>
    <row r="3" spans="1:12" x14ac:dyDescent="0.2">
      <c r="A3" s="167" t="s">
        <v>421</v>
      </c>
    </row>
    <row r="4" spans="1:12" ht="21.75" customHeight="1" x14ac:dyDescent="0.2">
      <c r="A4" s="201" t="s">
        <v>62</v>
      </c>
      <c r="B4" s="115" t="e">
        <f>'BAR BB| Open rates'!#REF!</f>
        <v>#REF!</v>
      </c>
      <c r="C4" s="115" t="e">
        <f>'BAR BB| Open rates'!#REF!</f>
        <v>#REF!</v>
      </c>
      <c r="D4" s="115" t="e">
        <f>'BAR BB| Open rates'!#REF!</f>
        <v>#REF!</v>
      </c>
      <c r="E4" s="115" t="e">
        <f>'BAR BB| Open rates'!#REF!</f>
        <v>#REF!</v>
      </c>
      <c r="F4" s="115" t="e">
        <f>'BAR BB| Open rates'!#REF!</f>
        <v>#REF!</v>
      </c>
      <c r="G4" s="115">
        <f>'BAR BB| Open rates'!B3</f>
        <v>46157</v>
      </c>
      <c r="H4" s="115">
        <f>'BAR BB| Open rates'!C3</f>
        <v>46159</v>
      </c>
      <c r="I4" s="115">
        <f>'BAR BB| Open rates'!D3</f>
        <v>46164</v>
      </c>
      <c r="J4" s="115">
        <f>'BAR BB| Open rates'!E3</f>
        <v>46166</v>
      </c>
      <c r="K4" s="115">
        <f>'BAR BB| Open rates'!F3</f>
        <v>46171</v>
      </c>
      <c r="L4" s="115">
        <f>'BAR BB| Open rates'!G3</f>
        <v>46173</v>
      </c>
    </row>
    <row r="5" spans="1:12" ht="21.75" customHeight="1" x14ac:dyDescent="0.2">
      <c r="A5" s="202"/>
      <c r="B5" s="115" t="e">
        <f>'BAR BB| Open rates'!#REF!</f>
        <v>#REF!</v>
      </c>
      <c r="C5" s="115" t="e">
        <f>'BAR BB| Open rates'!#REF!</f>
        <v>#REF!</v>
      </c>
      <c r="D5" s="115" t="e">
        <f>'BAR BB| Open rates'!#REF!</f>
        <v>#REF!</v>
      </c>
      <c r="E5" s="115" t="e">
        <f>'BAR BB| Open rates'!#REF!</f>
        <v>#REF!</v>
      </c>
      <c r="F5" s="115" t="e">
        <f>'BAR BB| Open rates'!#REF!</f>
        <v>#REF!</v>
      </c>
      <c r="G5" s="115">
        <f>'BAR BB| Open rates'!B4</f>
        <v>46158</v>
      </c>
      <c r="H5" s="115">
        <f>'BAR BB| Open rates'!C4</f>
        <v>46163</v>
      </c>
      <c r="I5" s="115">
        <f>'BAR BB| Open rates'!D4</f>
        <v>46165</v>
      </c>
      <c r="J5" s="115">
        <f>'BAR BB| Open rates'!E4</f>
        <v>46170</v>
      </c>
      <c r="K5" s="115">
        <f>'BAR BB| Open rates'!F4</f>
        <v>46172</v>
      </c>
      <c r="L5" s="115">
        <f>'BAR BB| Open rates'!G4</f>
        <v>46173</v>
      </c>
    </row>
    <row r="6" spans="1:12" x14ac:dyDescent="0.2">
      <c r="A6" s="163" t="s">
        <v>63</v>
      </c>
    </row>
    <row r="7" spans="1:12" x14ac:dyDescent="0.2">
      <c r="A7" s="163">
        <v>1</v>
      </c>
      <c r="B7" s="57" t="e">
        <f>'BAR BB| Open rates'!#REF!*0.8*0.85</f>
        <v>#REF!</v>
      </c>
      <c r="C7" s="57" t="e">
        <f>'BAR BB| Open rates'!#REF!*0.8*0.85</f>
        <v>#REF!</v>
      </c>
      <c r="D7" s="57" t="e">
        <f>'BAR BB| Open rates'!#REF!*0.8*0.85</f>
        <v>#REF!</v>
      </c>
      <c r="E7" s="57" t="e">
        <f>'BAR BB| Open rates'!#REF!*0.8*0.85</f>
        <v>#REF!</v>
      </c>
      <c r="F7" s="57" t="e">
        <f>'BAR BB| Open rates'!#REF!*0.8*0.85</f>
        <v>#REF!</v>
      </c>
      <c r="G7" s="57">
        <f>'BAR BB| Open rates'!B6*0.8*0.85</f>
        <v>9452</v>
      </c>
      <c r="H7" s="57">
        <f>'BAR BB| Open rates'!C6*0.8*0.85</f>
        <v>8772</v>
      </c>
      <c r="I7" s="57">
        <f>'BAR BB| Open rates'!D6*0.8*0.85</f>
        <v>9452</v>
      </c>
      <c r="J7" s="57">
        <f>'BAR BB| Open rates'!E6*0.8*0.85</f>
        <v>8772</v>
      </c>
      <c r="K7" s="57">
        <f>'BAR BB| Open rates'!F6*0.8*0.85</f>
        <v>11288</v>
      </c>
      <c r="L7" s="57">
        <f>'BAR BB| Open rates'!G6*0.8*0.85</f>
        <v>9452</v>
      </c>
    </row>
    <row r="8" spans="1:12" x14ac:dyDescent="0.2">
      <c r="A8" s="163">
        <v>2</v>
      </c>
      <c r="B8" s="57" t="e">
        <f>'BAR BB| Open rates'!#REF!*0.8*0.85</f>
        <v>#REF!</v>
      </c>
      <c r="C8" s="57" t="e">
        <f>'BAR BB| Open rates'!#REF!*0.8*0.85</f>
        <v>#REF!</v>
      </c>
      <c r="D8" s="57" t="e">
        <f>'BAR BB| Open rates'!#REF!*0.8*0.85</f>
        <v>#REF!</v>
      </c>
      <c r="E8" s="57" t="e">
        <f>'BAR BB| Open rates'!#REF!*0.8*0.85</f>
        <v>#REF!</v>
      </c>
      <c r="F8" s="57" t="e">
        <f>'BAR BB| Open rates'!#REF!*0.8*0.85</f>
        <v>#REF!</v>
      </c>
      <c r="G8" s="57">
        <f>'BAR BB| Open rates'!B7*0.8*0.85</f>
        <v>11492</v>
      </c>
      <c r="H8" s="57">
        <f>'BAR BB| Open rates'!C7*0.8*0.85</f>
        <v>10812</v>
      </c>
      <c r="I8" s="57">
        <f>'BAR BB| Open rates'!D7*0.8*0.85</f>
        <v>11492</v>
      </c>
      <c r="J8" s="57">
        <f>'BAR BB| Open rates'!E7*0.8*0.85</f>
        <v>10812</v>
      </c>
      <c r="K8" s="57">
        <f>'BAR BB| Open rates'!F7*0.8*0.85</f>
        <v>13328</v>
      </c>
      <c r="L8" s="57">
        <f>'BAR BB| Open rates'!G7*0.8*0.85</f>
        <v>11492</v>
      </c>
    </row>
    <row r="9" spans="1:12" x14ac:dyDescent="0.2">
      <c r="A9" s="163" t="s">
        <v>175</v>
      </c>
      <c r="B9" s="57"/>
      <c r="C9" s="57"/>
      <c r="D9" s="57"/>
      <c r="E9" s="57"/>
      <c r="F9" s="57"/>
      <c r="G9" s="57"/>
      <c r="H9" s="57"/>
      <c r="I9" s="57"/>
      <c r="J9" s="57"/>
      <c r="K9" s="57"/>
      <c r="L9" s="57"/>
    </row>
    <row r="10" spans="1:12" x14ac:dyDescent="0.2">
      <c r="A10" s="163">
        <v>1</v>
      </c>
      <c r="B10" s="57" t="e">
        <f>'BAR BB| Open rates'!#REF!*0.8*0.85</f>
        <v>#REF!</v>
      </c>
      <c r="C10" s="57" t="e">
        <f>'BAR BB| Open rates'!#REF!*0.8*0.85</f>
        <v>#REF!</v>
      </c>
      <c r="D10" s="57" t="e">
        <f>'BAR BB| Open rates'!#REF!*0.8*0.85</f>
        <v>#REF!</v>
      </c>
      <c r="E10" s="57" t="e">
        <f>'BAR BB| Open rates'!#REF!*0.8*0.85</f>
        <v>#REF!</v>
      </c>
      <c r="F10" s="57" t="e">
        <f>'BAR BB| Open rates'!#REF!*0.8*0.85</f>
        <v>#REF!</v>
      </c>
      <c r="G10" s="57">
        <f>'BAR BB| Open rates'!B9*0.8*0.85</f>
        <v>10812</v>
      </c>
      <c r="H10" s="57">
        <f>'BAR BB| Open rates'!C9*0.8*0.85</f>
        <v>10132</v>
      </c>
      <c r="I10" s="57">
        <f>'BAR BB| Open rates'!D9*0.8*0.85</f>
        <v>10812</v>
      </c>
      <c r="J10" s="57">
        <f>'BAR BB| Open rates'!E9*0.8*0.85</f>
        <v>10132</v>
      </c>
      <c r="K10" s="57">
        <f>'BAR BB| Open rates'!F9*0.8*0.85</f>
        <v>12648</v>
      </c>
      <c r="L10" s="57">
        <f>'BAR BB| Open rates'!G9*0.8*0.85</f>
        <v>10812</v>
      </c>
    </row>
    <row r="11" spans="1:12" x14ac:dyDescent="0.2">
      <c r="A11" s="163">
        <v>2</v>
      </c>
      <c r="B11" s="57" t="e">
        <f>'BAR BB| Open rates'!#REF!*0.8*0.85</f>
        <v>#REF!</v>
      </c>
      <c r="C11" s="57" t="e">
        <f>'BAR BB| Open rates'!#REF!*0.8*0.85</f>
        <v>#REF!</v>
      </c>
      <c r="D11" s="57" t="e">
        <f>'BAR BB| Open rates'!#REF!*0.8*0.85</f>
        <v>#REF!</v>
      </c>
      <c r="E11" s="57" t="e">
        <f>'BAR BB| Open rates'!#REF!*0.8*0.85</f>
        <v>#REF!</v>
      </c>
      <c r="F11" s="57" t="e">
        <f>'BAR BB| Open rates'!#REF!*0.8*0.85</f>
        <v>#REF!</v>
      </c>
      <c r="G11" s="57">
        <f>'BAR BB| Open rates'!B10*0.8*0.85</f>
        <v>12852</v>
      </c>
      <c r="H11" s="57">
        <f>'BAR BB| Open rates'!C10*0.8*0.85</f>
        <v>12172</v>
      </c>
      <c r="I11" s="57">
        <f>'BAR BB| Open rates'!D10*0.8*0.85</f>
        <v>12852</v>
      </c>
      <c r="J11" s="57">
        <f>'BAR BB| Open rates'!E10*0.8*0.85</f>
        <v>12172</v>
      </c>
      <c r="K11" s="57">
        <f>'BAR BB| Open rates'!F10*0.8*0.85</f>
        <v>14688</v>
      </c>
      <c r="L11" s="57">
        <f>'BAR BB| Open rates'!G10*0.8*0.85</f>
        <v>12852</v>
      </c>
    </row>
    <row r="12" spans="1:12" x14ac:dyDescent="0.2">
      <c r="A12" s="163" t="s">
        <v>176</v>
      </c>
      <c r="B12" s="57"/>
      <c r="C12" s="57"/>
      <c r="D12" s="57"/>
      <c r="E12" s="57"/>
      <c r="F12" s="57"/>
      <c r="G12" s="57"/>
      <c r="H12" s="57"/>
      <c r="I12" s="57"/>
      <c r="J12" s="57"/>
      <c r="K12" s="57"/>
      <c r="L12" s="57"/>
    </row>
    <row r="13" spans="1:12" x14ac:dyDescent="0.2">
      <c r="A13" s="163">
        <v>1</v>
      </c>
      <c r="B13" s="57" t="e">
        <f>'BAR BB| Open rates'!#REF!*0.8*0.85</f>
        <v>#REF!</v>
      </c>
      <c r="C13" s="57" t="e">
        <f>'BAR BB| Open rates'!#REF!*0.8*0.85</f>
        <v>#REF!</v>
      </c>
      <c r="D13" s="57" t="e">
        <f>'BAR BB| Open rates'!#REF!*0.8*0.85</f>
        <v>#REF!</v>
      </c>
      <c r="E13" s="57" t="e">
        <f>'BAR BB| Open rates'!#REF!*0.8*0.85</f>
        <v>#REF!</v>
      </c>
      <c r="F13" s="57" t="e">
        <f>'BAR BB| Open rates'!#REF!*0.8*0.85</f>
        <v>#REF!</v>
      </c>
      <c r="G13" s="57">
        <f>'BAR BB| Open rates'!B12*0.8*0.85</f>
        <v>14144</v>
      </c>
      <c r="H13" s="57">
        <f>'BAR BB| Open rates'!C12*0.8*0.85</f>
        <v>13464</v>
      </c>
      <c r="I13" s="57">
        <f>'BAR BB| Open rates'!D12*0.8*0.85</f>
        <v>14144</v>
      </c>
      <c r="J13" s="57">
        <f>'BAR BB| Open rates'!E12*0.8*0.85</f>
        <v>13464</v>
      </c>
      <c r="K13" s="57">
        <f>'BAR BB| Open rates'!F12*0.8*0.85</f>
        <v>15980</v>
      </c>
      <c r="L13" s="57">
        <f>'BAR BB| Open rates'!G12*0.8*0.85</f>
        <v>14144</v>
      </c>
    </row>
    <row r="14" spans="1:12" x14ac:dyDescent="0.2">
      <c r="A14" s="163">
        <v>2</v>
      </c>
      <c r="B14" s="57" t="e">
        <f>'BAR BB| Open rates'!#REF!*0.8*0.85</f>
        <v>#REF!</v>
      </c>
      <c r="C14" s="57" t="e">
        <f>'BAR BB| Open rates'!#REF!*0.8*0.85</f>
        <v>#REF!</v>
      </c>
      <c r="D14" s="57" t="e">
        <f>'BAR BB| Open rates'!#REF!*0.8*0.85</f>
        <v>#REF!</v>
      </c>
      <c r="E14" s="57" t="e">
        <f>'BAR BB| Open rates'!#REF!*0.8*0.85</f>
        <v>#REF!</v>
      </c>
      <c r="F14" s="57" t="e">
        <f>'BAR BB| Open rates'!#REF!*0.8*0.85</f>
        <v>#REF!</v>
      </c>
      <c r="G14" s="57">
        <f>'BAR BB| Open rates'!B13*0.8*0.85</f>
        <v>16184</v>
      </c>
      <c r="H14" s="57">
        <f>'BAR BB| Open rates'!C13*0.8*0.85</f>
        <v>15504</v>
      </c>
      <c r="I14" s="57">
        <f>'BAR BB| Open rates'!D13*0.8*0.85</f>
        <v>16184</v>
      </c>
      <c r="J14" s="57">
        <f>'BAR BB| Open rates'!E13*0.8*0.85</f>
        <v>15504</v>
      </c>
      <c r="K14" s="57">
        <f>'BAR BB| Open rates'!F13*0.8*0.85</f>
        <v>18020</v>
      </c>
      <c r="L14" s="57">
        <f>'BAR BB| Open rates'!G13*0.8*0.85</f>
        <v>16184</v>
      </c>
    </row>
    <row r="15" spans="1:12" x14ac:dyDescent="0.2">
      <c r="A15" s="89"/>
    </row>
    <row r="16" spans="1:12" x14ac:dyDescent="0.2">
      <c r="A16" s="170"/>
    </row>
    <row r="17" spans="1:1" x14ac:dyDescent="0.2">
      <c r="A17" s="207"/>
    </row>
    <row r="18" spans="1:1" x14ac:dyDescent="0.2">
      <c r="A18" s="369" t="s">
        <v>172</v>
      </c>
    </row>
    <row r="19" spans="1:1" x14ac:dyDescent="0.2">
      <c r="A19" s="369"/>
    </row>
    <row r="20" spans="1:1" x14ac:dyDescent="0.2">
      <c r="A20" s="89"/>
    </row>
    <row r="21" spans="1:1" x14ac:dyDescent="0.2">
      <c r="A21" s="31"/>
    </row>
    <row r="22" spans="1:1" x14ac:dyDescent="0.2">
      <c r="A22" s="177" t="s">
        <v>83</v>
      </c>
    </row>
    <row r="23" spans="1:1" ht="24" x14ac:dyDescent="0.2">
      <c r="A23" s="157" t="s">
        <v>467</v>
      </c>
    </row>
    <row r="24" spans="1:1" ht="24" x14ac:dyDescent="0.2">
      <c r="A24" s="157" t="s">
        <v>468</v>
      </c>
    </row>
    <row r="25" spans="1:1" x14ac:dyDescent="0.2">
      <c r="A25" s="33"/>
    </row>
    <row r="26" spans="1:1" x14ac:dyDescent="0.2">
      <c r="A26" s="174" t="s">
        <v>74</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442</v>
      </c>
    </row>
    <row r="32" spans="1:1" ht="24" x14ac:dyDescent="0.2">
      <c r="A32" s="175" t="s">
        <v>79</v>
      </c>
    </row>
    <row r="33" spans="1:1" ht="24" x14ac:dyDescent="0.2">
      <c r="A33" s="175" t="s">
        <v>187</v>
      </c>
    </row>
    <row r="34" spans="1:1" x14ac:dyDescent="0.2">
      <c r="A34" s="221"/>
    </row>
    <row r="35" spans="1:1" x14ac:dyDescent="0.2">
      <c r="A35" s="69"/>
    </row>
    <row r="36" spans="1:1" x14ac:dyDescent="0.2">
      <c r="A36" s="6"/>
    </row>
    <row r="37" spans="1:1" x14ac:dyDescent="0.2">
      <c r="A37" s="171" t="s">
        <v>81</v>
      </c>
    </row>
    <row r="38" spans="1:1" ht="72" x14ac:dyDescent="0.2">
      <c r="A38" s="176" t="s">
        <v>469</v>
      </c>
    </row>
    <row r="39" spans="1:1" x14ac:dyDescent="0.2">
      <c r="A39" s="176"/>
    </row>
    <row r="40" spans="1:1" x14ac:dyDescent="0.2">
      <c r="A40" s="168"/>
    </row>
    <row r="41" spans="1:1" x14ac:dyDescent="0.2">
      <c r="A41" s="174" t="s">
        <v>470</v>
      </c>
    </row>
    <row r="42" spans="1:1" x14ac:dyDescent="0.2">
      <c r="A42" s="170"/>
    </row>
    <row r="43" spans="1:1" x14ac:dyDescent="0.2">
      <c r="A43" s="207" t="s">
        <v>471</v>
      </c>
    </row>
    <row r="44" spans="1:1" x14ac:dyDescent="0.2">
      <c r="A44" s="205" t="s">
        <v>472</v>
      </c>
    </row>
    <row r="45" spans="1:1" x14ac:dyDescent="0.2">
      <c r="A45" s="345"/>
    </row>
    <row r="46" spans="1:1" ht="24" x14ac:dyDescent="0.2">
      <c r="A46" s="207" t="s">
        <v>473</v>
      </c>
    </row>
    <row r="47" spans="1:1" x14ac:dyDescent="0.2">
      <c r="A47" s="205" t="s">
        <v>474</v>
      </c>
    </row>
    <row r="48" spans="1:1" x14ac:dyDescent="0.2">
      <c r="A48" s="176"/>
    </row>
    <row r="49" spans="1:1" x14ac:dyDescent="0.2">
      <c r="A49" s="207" t="s">
        <v>475</v>
      </c>
    </row>
    <row r="50" spans="1:1" x14ac:dyDescent="0.2">
      <c r="A50" s="215" t="s">
        <v>476</v>
      </c>
    </row>
    <row r="51" spans="1:1" x14ac:dyDescent="0.2">
      <c r="A51" s="215"/>
    </row>
    <row r="52" spans="1:1" x14ac:dyDescent="0.2">
      <c r="A52" s="207" t="s">
        <v>477</v>
      </c>
    </row>
    <row r="53" spans="1:1" x14ac:dyDescent="0.2">
      <c r="A53" s="205" t="s">
        <v>478</v>
      </c>
    </row>
    <row r="54" spans="1:1" x14ac:dyDescent="0.2">
      <c r="A54" s="176"/>
    </row>
    <row r="55" spans="1:1" ht="36" x14ac:dyDescent="0.2">
      <c r="A55" s="207" t="s">
        <v>479</v>
      </c>
    </row>
    <row r="56" spans="1:1" ht="24" x14ac:dyDescent="0.2">
      <c r="A56" s="345" t="s">
        <v>480</v>
      </c>
    </row>
    <row r="57" spans="1:1" x14ac:dyDescent="0.2">
      <c r="A57" s="137"/>
    </row>
    <row r="58" spans="1:1" ht="24" x14ac:dyDescent="0.2">
      <c r="A58" s="215" t="s">
        <v>481</v>
      </c>
    </row>
    <row r="59" spans="1:1" ht="24" x14ac:dyDescent="0.2">
      <c r="A59" s="205" t="s">
        <v>482</v>
      </c>
    </row>
    <row r="60" spans="1:1" x14ac:dyDescent="0.2">
      <c r="A60" s="137"/>
    </row>
    <row r="61" spans="1:1" ht="36" x14ac:dyDescent="0.2">
      <c r="A61" s="215" t="s">
        <v>483</v>
      </c>
    </row>
    <row r="62" spans="1:1" ht="36" x14ac:dyDescent="0.2">
      <c r="A62" s="205" t="s">
        <v>484</v>
      </c>
    </row>
    <row r="63" spans="1:1" x14ac:dyDescent="0.2">
      <c r="A63" s="137"/>
    </row>
    <row r="64" spans="1:1" ht="24" x14ac:dyDescent="0.2">
      <c r="A64" s="215" t="s">
        <v>485</v>
      </c>
    </row>
    <row r="65" spans="1:1" ht="48" x14ac:dyDescent="0.2">
      <c r="A65" s="205" t="s">
        <v>486</v>
      </c>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8:A19"/>
  </mergeCells>
  <pageMargins left="0.7" right="0.7" top="0.75" bottom="0.75" header="0.3" footer="0.3"/>
  <pageSetup paperSize="9"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CCFF"/>
  </sheetPr>
  <dimension ref="A1:C295"/>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5703125" style="32" customWidth="1"/>
    <col min="2" max="16384" width="10" style="31"/>
  </cols>
  <sheetData>
    <row r="1" spans="1:3" x14ac:dyDescent="0.2">
      <c r="A1" s="63" t="s">
        <v>61</v>
      </c>
    </row>
    <row r="2" spans="1:3" x14ac:dyDescent="0.2">
      <c r="A2" s="177" t="s">
        <v>397</v>
      </c>
    </row>
    <row r="3" spans="1:3" x14ac:dyDescent="0.2">
      <c r="A3" s="167" t="s">
        <v>299</v>
      </c>
    </row>
    <row r="4" spans="1:3" ht="21.75" customHeight="1" x14ac:dyDescent="0.2">
      <c r="A4" s="201" t="s">
        <v>62</v>
      </c>
      <c r="B4" s="115" t="e">
        <f>'BAR BB| Open rates'!#REF!</f>
        <v>#REF!</v>
      </c>
      <c r="C4" s="115" t="e">
        <f>'BAR BB| Open rates'!#REF!</f>
        <v>#REF!</v>
      </c>
    </row>
    <row r="5" spans="1:3" ht="21.75" customHeight="1" x14ac:dyDescent="0.2">
      <c r="A5" s="202"/>
      <c r="B5" s="115" t="e">
        <f>'BAR BB| Open rates'!#REF!</f>
        <v>#REF!</v>
      </c>
      <c r="C5" s="115" t="e">
        <f>'BAR BB| Open rates'!#REF!</f>
        <v>#REF!</v>
      </c>
    </row>
    <row r="6" spans="1:3" x14ac:dyDescent="0.2">
      <c r="A6" s="163" t="s">
        <v>63</v>
      </c>
    </row>
    <row r="7" spans="1:3" x14ac:dyDescent="0.2">
      <c r="A7" s="163">
        <v>1</v>
      </c>
      <c r="B7" s="57" t="e">
        <f>'BAR BB| Open rates'!#REF!</f>
        <v>#REF!</v>
      </c>
      <c r="C7" s="57" t="e">
        <f>'BAR BB| Open rates'!#REF!</f>
        <v>#REF!</v>
      </c>
    </row>
    <row r="8" spans="1:3" x14ac:dyDescent="0.2">
      <c r="A8" s="163">
        <v>2</v>
      </c>
      <c r="B8" s="57" t="e">
        <f>'BAR BB| Open rates'!#REF!</f>
        <v>#REF!</v>
      </c>
      <c r="C8" s="57" t="e">
        <f>'BAR BB| Open rates'!#REF!</f>
        <v>#REF!</v>
      </c>
    </row>
    <row r="9" spans="1:3" x14ac:dyDescent="0.2">
      <c r="A9" s="163" t="s">
        <v>175</v>
      </c>
      <c r="B9" s="57"/>
      <c r="C9" s="57"/>
    </row>
    <row r="10" spans="1:3" x14ac:dyDescent="0.2">
      <c r="A10" s="163">
        <v>1</v>
      </c>
      <c r="B10" s="57" t="e">
        <f>'BAR BB| Open rates'!#REF!</f>
        <v>#REF!</v>
      </c>
      <c r="C10" s="57" t="e">
        <f>'BAR BB| Open rates'!#REF!</f>
        <v>#REF!</v>
      </c>
    </row>
    <row r="11" spans="1:3" x14ac:dyDescent="0.2">
      <c r="A11" s="163">
        <v>2</v>
      </c>
      <c r="B11" s="57" t="e">
        <f>'BAR BB| Open rates'!#REF!</f>
        <v>#REF!</v>
      </c>
      <c r="C11" s="57" t="e">
        <f>'BAR BB| Open rates'!#REF!</f>
        <v>#REF!</v>
      </c>
    </row>
    <row r="12" spans="1:3" x14ac:dyDescent="0.2">
      <c r="A12" s="163" t="s">
        <v>176</v>
      </c>
      <c r="B12" s="57"/>
      <c r="C12" s="57"/>
    </row>
    <row r="13" spans="1:3" x14ac:dyDescent="0.2">
      <c r="A13" s="163">
        <v>1</v>
      </c>
      <c r="B13" s="57" t="e">
        <f>'BAR BB| Open rates'!#REF!</f>
        <v>#REF!</v>
      </c>
      <c r="C13" s="57" t="e">
        <f>'BAR BB| Open rates'!#REF!</f>
        <v>#REF!</v>
      </c>
    </row>
    <row r="14" spans="1:3" x14ac:dyDescent="0.2">
      <c r="A14" s="163">
        <v>2</v>
      </c>
      <c r="B14" s="57" t="e">
        <f>'BAR BB| Open rates'!#REF!</f>
        <v>#REF!</v>
      </c>
      <c r="C14" s="57" t="e">
        <f>'BAR BB| Open rates'!#REF!</f>
        <v>#REF!</v>
      </c>
    </row>
    <row r="15" spans="1:3" x14ac:dyDescent="0.2">
      <c r="A15" s="89"/>
    </row>
    <row r="16" spans="1:3"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5.5" customHeight="1" x14ac:dyDescent="0.2">
      <c r="A21" s="256" t="s">
        <v>409</v>
      </c>
    </row>
    <row r="22" spans="1:1" ht="24" x14ac:dyDescent="0.2">
      <c r="A22" s="213" t="s">
        <v>410</v>
      </c>
    </row>
    <row r="23" spans="1:1" x14ac:dyDescent="0.2">
      <c r="A23" s="33"/>
    </row>
    <row r="24" spans="1:1" x14ac:dyDescent="0.2">
      <c r="A24" s="174" t="s">
        <v>74</v>
      </c>
    </row>
    <row r="25" spans="1:1" ht="36" x14ac:dyDescent="0.2">
      <c r="A25" s="258"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
  <sheetViews>
    <sheetView workbookViewId="0"/>
  </sheetViews>
  <sheetFormatPr defaultRowHeight="12.75" x14ac:dyDescent="0.2"/>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CCFF"/>
  </sheetPr>
  <dimension ref="A1:C300"/>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6.85546875" style="32" customWidth="1"/>
    <col min="2" max="16384" width="10" style="31"/>
  </cols>
  <sheetData>
    <row r="1" spans="1:3" x14ac:dyDescent="0.2">
      <c r="A1" s="63" t="s">
        <v>61</v>
      </c>
    </row>
    <row r="2" spans="1:3" ht="21.75" customHeight="1" x14ac:dyDescent="0.2">
      <c r="A2" s="177" t="s">
        <v>397</v>
      </c>
    </row>
    <row r="3" spans="1:3" x14ac:dyDescent="0.2">
      <c r="A3" s="167" t="s">
        <v>275</v>
      </c>
    </row>
    <row r="4" spans="1:3" ht="21.75" customHeight="1" x14ac:dyDescent="0.2">
      <c r="A4" s="239" t="s">
        <v>62</v>
      </c>
      <c r="B4" s="115" t="e">
        <f>'Дети бесплатно COMISS'!B4</f>
        <v>#REF!</v>
      </c>
      <c r="C4" s="115" t="e">
        <f>'Дети бесплатно COMISS'!C4</f>
        <v>#REF!</v>
      </c>
    </row>
    <row r="5" spans="1:3" ht="21.75" customHeight="1" x14ac:dyDescent="0.2">
      <c r="A5" s="240"/>
      <c r="B5" s="115" t="e">
        <f>'Дети бесплатно COMISS'!B5</f>
        <v>#REF!</v>
      </c>
      <c r="C5" s="115" t="e">
        <f>'Дети бесплатно COMISS'!C5</f>
        <v>#REF!</v>
      </c>
    </row>
    <row r="6" spans="1:3" x14ac:dyDescent="0.2">
      <c r="A6" s="163" t="s">
        <v>63</v>
      </c>
    </row>
    <row r="7" spans="1:3" x14ac:dyDescent="0.2">
      <c r="A7" s="163">
        <v>1</v>
      </c>
      <c r="B7" s="57" t="e">
        <f>'BAR BB| Open rates'!#REF!*0.87</f>
        <v>#REF!</v>
      </c>
      <c r="C7" s="57" t="e">
        <f>'BAR BB| Open rates'!#REF!*0.87</f>
        <v>#REF!</v>
      </c>
    </row>
    <row r="8" spans="1:3" x14ac:dyDescent="0.2">
      <c r="A8" s="163">
        <v>2</v>
      </c>
      <c r="B8" s="57" t="e">
        <f>'BAR BB| Open rates'!#REF!*0.87</f>
        <v>#REF!</v>
      </c>
      <c r="C8" s="57" t="e">
        <f>'BAR BB| Open rates'!#REF!*0.87</f>
        <v>#REF!</v>
      </c>
    </row>
    <row r="9" spans="1:3" x14ac:dyDescent="0.2">
      <c r="A9" s="163" t="s">
        <v>175</v>
      </c>
      <c r="B9" s="57"/>
      <c r="C9" s="57"/>
    </row>
    <row r="10" spans="1:3" x14ac:dyDescent="0.2">
      <c r="A10" s="163">
        <v>1</v>
      </c>
      <c r="B10" s="57" t="e">
        <f>'BAR BB| Open rates'!#REF!*0.87</f>
        <v>#REF!</v>
      </c>
      <c r="C10" s="57" t="e">
        <f>'BAR BB| Open rates'!#REF!*0.87</f>
        <v>#REF!</v>
      </c>
    </row>
    <row r="11" spans="1:3" x14ac:dyDescent="0.2">
      <c r="A11" s="163">
        <v>2</v>
      </c>
      <c r="B11" s="57" t="e">
        <f>'BAR BB| Open rates'!#REF!*0.87</f>
        <v>#REF!</v>
      </c>
      <c r="C11" s="57" t="e">
        <f>'BAR BB| Open rates'!#REF!*0.87</f>
        <v>#REF!</v>
      </c>
    </row>
    <row r="12" spans="1:3" x14ac:dyDescent="0.2">
      <c r="A12" s="163" t="s">
        <v>176</v>
      </c>
      <c r="B12" s="57"/>
      <c r="C12" s="57"/>
    </row>
    <row r="13" spans="1:3" x14ac:dyDescent="0.2">
      <c r="A13" s="163">
        <v>1</v>
      </c>
      <c r="B13" s="57" t="e">
        <f>'BAR BB| Open rates'!#REF!*0.87</f>
        <v>#REF!</v>
      </c>
      <c r="C13" s="57" t="e">
        <f>'BAR BB| Open rates'!#REF!*0.87</f>
        <v>#REF!</v>
      </c>
    </row>
    <row r="14" spans="1:3" x14ac:dyDescent="0.2">
      <c r="A14" s="163">
        <v>2</v>
      </c>
      <c r="B14" s="57" t="e">
        <f>'BAR BB| Open rates'!#REF!*0.87</f>
        <v>#REF!</v>
      </c>
      <c r="C14" s="57" t="e">
        <f>'BAR BB| Open rates'!#REF!*0.87</f>
        <v>#REF!</v>
      </c>
    </row>
    <row r="15" spans="1:3" x14ac:dyDescent="0.2">
      <c r="A15" s="89"/>
    </row>
    <row r="16" spans="1:3"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5.5" customHeight="1" x14ac:dyDescent="0.2">
      <c r="A21" s="256" t="s">
        <v>409</v>
      </c>
    </row>
    <row r="22" spans="1:1" ht="24" x14ac:dyDescent="0.2">
      <c r="A22" s="213" t="s">
        <v>410</v>
      </c>
    </row>
    <row r="23" spans="1:1" x14ac:dyDescent="0.2">
      <c r="A23" s="33"/>
    </row>
    <row r="24" spans="1:1" x14ac:dyDescent="0.2">
      <c r="A24" s="174" t="s">
        <v>74</v>
      </c>
    </row>
    <row r="25" spans="1:1" ht="36" x14ac:dyDescent="0.2">
      <c r="A25" s="258"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CCFF"/>
  </sheetPr>
  <dimension ref="A1:C147"/>
  <sheetViews>
    <sheetView workbookViewId="0">
      <pane xSplit="1" topLeftCell="B1" activePane="topRight" state="frozen"/>
      <selection activeCell="A10" sqref="A10"/>
      <selection pane="topRight" activeCell="B1" sqref="B1:D1048576"/>
    </sheetView>
  </sheetViews>
  <sheetFormatPr defaultColWidth="10" defaultRowHeight="12.75" x14ac:dyDescent="0.2"/>
  <cols>
    <col min="1" max="1" width="37.28515625" style="32" customWidth="1"/>
    <col min="2" max="16384" width="10" style="31"/>
  </cols>
  <sheetData>
    <row r="1" spans="1:3" x14ac:dyDescent="0.2">
      <c r="A1" s="63" t="s">
        <v>61</v>
      </c>
    </row>
    <row r="2" spans="1:3" ht="33" customHeight="1" x14ac:dyDescent="0.2">
      <c r="A2" s="177" t="s">
        <v>397</v>
      </c>
    </row>
    <row r="3" spans="1:3" x14ac:dyDescent="0.2">
      <c r="A3" s="167" t="s">
        <v>297</v>
      </c>
    </row>
    <row r="4" spans="1:3" ht="21.75" customHeight="1" x14ac:dyDescent="0.2">
      <c r="A4" s="201" t="s">
        <v>62</v>
      </c>
      <c r="B4" s="115" t="e">
        <f>'Дети бесплатно COMISS'!B4</f>
        <v>#REF!</v>
      </c>
      <c r="C4" s="115" t="e">
        <f>'Дети бесплатно COMISS'!C4</f>
        <v>#REF!</v>
      </c>
    </row>
    <row r="5" spans="1:3" ht="21.75" customHeight="1" x14ac:dyDescent="0.2">
      <c r="A5" s="202"/>
      <c r="B5" s="115" t="e">
        <f>'Дети бесплатно COMISS'!B5</f>
        <v>#REF!</v>
      </c>
      <c r="C5" s="115" t="e">
        <f>'Дети бесплатно COMISS'!C5</f>
        <v>#REF!</v>
      </c>
    </row>
    <row r="6" spans="1:3" x14ac:dyDescent="0.2">
      <c r="A6" s="163" t="s">
        <v>63</v>
      </c>
    </row>
    <row r="7" spans="1:3" x14ac:dyDescent="0.2">
      <c r="A7" s="163">
        <v>1</v>
      </c>
      <c r="B7" s="57" t="e">
        <f>'Дети бесплатно FIT18 '!B7+25</f>
        <v>#REF!</v>
      </c>
      <c r="C7" s="57" t="e">
        <f>'Дети бесплатно FIT18 '!C7+25</f>
        <v>#REF!</v>
      </c>
    </row>
    <row r="8" spans="1:3" x14ac:dyDescent="0.2">
      <c r="A8" s="163">
        <v>2</v>
      </c>
      <c r="B8" s="57" t="e">
        <f>'Дети бесплатно FIT18 '!B8+25</f>
        <v>#REF!</v>
      </c>
      <c r="C8" s="57" t="e">
        <f>'Дети бесплатно FIT18 '!C8+25</f>
        <v>#REF!</v>
      </c>
    </row>
    <row r="9" spans="1:3" x14ac:dyDescent="0.2">
      <c r="A9" s="163" t="s">
        <v>175</v>
      </c>
      <c r="B9" s="57"/>
      <c r="C9" s="57"/>
    </row>
    <row r="10" spans="1:3" x14ac:dyDescent="0.2">
      <c r="A10" s="163">
        <v>1</v>
      </c>
      <c r="B10" s="57" t="e">
        <f>'Дети бесплатно FIT18 '!B10+25</f>
        <v>#REF!</v>
      </c>
      <c r="C10" s="57" t="e">
        <f>'Дети бесплатно FIT18 '!C10+25</f>
        <v>#REF!</v>
      </c>
    </row>
    <row r="11" spans="1:3" x14ac:dyDescent="0.2">
      <c r="A11" s="163">
        <v>2</v>
      </c>
      <c r="B11" s="57" t="e">
        <f>'Дети бесплатно FIT18 '!B11+25</f>
        <v>#REF!</v>
      </c>
      <c r="C11" s="57" t="e">
        <f>'Дети бесплатно FIT18 '!C11+25</f>
        <v>#REF!</v>
      </c>
    </row>
    <row r="12" spans="1:3" x14ac:dyDescent="0.2">
      <c r="A12" s="163" t="s">
        <v>176</v>
      </c>
      <c r="B12" s="57"/>
      <c r="C12" s="57"/>
    </row>
    <row r="13" spans="1:3" x14ac:dyDescent="0.2">
      <c r="A13" s="163">
        <v>1</v>
      </c>
      <c r="B13" s="57" t="e">
        <f>'Дети бесплатно FIT18 '!B13+25</f>
        <v>#REF!</v>
      </c>
      <c r="C13" s="57" t="e">
        <f>'Дети бесплатно FIT18 '!C13+25</f>
        <v>#REF!</v>
      </c>
    </row>
    <row r="14" spans="1:3" x14ac:dyDescent="0.2">
      <c r="A14" s="163">
        <v>2</v>
      </c>
      <c r="B14" s="57" t="e">
        <f>'Дети бесплатно FIT18 '!B14+25</f>
        <v>#REF!</v>
      </c>
      <c r="C14" s="57" t="e">
        <f>'Дети бесплатно FIT18 '!C14+25</f>
        <v>#REF!</v>
      </c>
    </row>
    <row r="15" spans="1:3" x14ac:dyDescent="0.2">
      <c r="A15" s="89"/>
    </row>
    <row r="16" spans="1:3" x14ac:dyDescent="0.2">
      <c r="A16" s="369" t="s">
        <v>172</v>
      </c>
    </row>
    <row r="17" spans="1:1" x14ac:dyDescent="0.2">
      <c r="A17" s="369"/>
    </row>
    <row r="18" spans="1:1" x14ac:dyDescent="0.2">
      <c r="A18" s="89"/>
    </row>
    <row r="19" spans="1:1" ht="12.75" customHeight="1" x14ac:dyDescent="0.2">
      <c r="A19" s="31"/>
    </row>
    <row r="20" spans="1:1" x14ac:dyDescent="0.2">
      <c r="A20" s="177" t="s">
        <v>83</v>
      </c>
    </row>
    <row r="21" spans="1:1" ht="25.5" customHeight="1" x14ac:dyDescent="0.2">
      <c r="A21" s="256" t="s">
        <v>409</v>
      </c>
    </row>
    <row r="22" spans="1:1" ht="24" x14ac:dyDescent="0.2">
      <c r="A22" s="213" t="s">
        <v>410</v>
      </c>
    </row>
    <row r="23" spans="1:1" x14ac:dyDescent="0.2">
      <c r="A23" s="33"/>
    </row>
    <row r="24" spans="1:1" x14ac:dyDescent="0.2">
      <c r="A24" s="174" t="s">
        <v>74</v>
      </c>
    </row>
    <row r="25" spans="1:1" ht="36" x14ac:dyDescent="0.2">
      <c r="A25" s="258"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102</vt:i4>
      </vt:variant>
    </vt:vector>
  </HeadingPairs>
  <TitlesOfParts>
    <vt:vector size="102"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Лист4</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NETTO 15+25</vt:lpstr>
      <vt:lpstr>РБ10 COM</vt:lpstr>
      <vt:lpstr>РБ10 BB| FIT18</vt:lpstr>
      <vt:lpstr>РБ10 BB| FIT18+25р</vt:lpstr>
      <vt:lpstr>РБ10 BB| FIT15</vt:lpstr>
      <vt:lpstr>РБ10 BB| FIT20 Мантера </vt:lpstr>
      <vt:lpstr>РБ10 BB| FIT15+25р</vt:lpstr>
      <vt:lpstr>РБ15 COM. </vt:lpstr>
      <vt:lpstr>РБ15 BB| FIT18</vt:lpstr>
      <vt:lpstr>РБ15 BB| FIT18+25р</vt:lpstr>
      <vt:lpstr>РБ15 BB| FIT20 Мантера </vt:lpstr>
      <vt:lpstr>РБ15 BB| FIT15</vt:lpstr>
      <vt:lpstr>НСЛ| FIT18 + 25 Мант</vt:lpstr>
      <vt:lpstr>НСЛ| FIT20 + 35 Мант</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FIT18+25 Мант </vt:lpstr>
      <vt:lpstr>Stay&amp;Get 4=3 | COMISS</vt:lpstr>
      <vt:lpstr>Stay&amp;Get 4=3 | FIT18</vt:lpstr>
      <vt:lpstr>Stay&amp;Get 4=3 | FIT18+25</vt:lpstr>
      <vt:lpstr>Stay&amp;Get 4=3 |  FIT15 </vt:lpstr>
      <vt:lpstr>Stay&amp;Get 4=3 | FIT20 Мант </vt:lpstr>
      <vt:lpstr>Длительное проживание COMISS</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горахFIT15</vt:lpstr>
      <vt:lpstr>Каникулы в горахMANT</vt:lpstr>
      <vt:lpstr>Лист1</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COMISS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Лист6</vt:lpstr>
      <vt:lpstr>Лист3</vt:lpstr>
      <vt:lpstr>Каникулы в горах FIT18+25</vt:lpstr>
      <vt:lpstr>Каникулы в горах FIT20+35 Мнтр</vt:lpstr>
      <vt:lpstr>Отдыхай и Катай FIT15+25р</vt:lpstr>
      <vt:lpstr>Каникулы в горах COMISS</vt:lpstr>
      <vt:lpstr>Каникулы в горах FIT18</vt:lpstr>
      <vt:lpstr>Каникулы в горахFIT18+25</vt:lpstr>
      <vt:lpstr>Каникулы в горахFIT18</vt:lpstr>
      <vt:lpstr>Каникулы в горах FIT15</vt:lpstr>
      <vt:lpstr>Каникулы в горах FIT20 Мантера</vt:lpstr>
      <vt:lpstr>НСЛ | comiss</vt:lpstr>
      <vt:lpstr>НСЛ| FIT18</vt:lpstr>
      <vt:lpstr>НСЛ| FIT18 + 25</vt:lpstr>
      <vt:lpstr>НСЛ | FIT15</vt:lpstr>
      <vt:lpstr>НСЛ| FIT20 Мантера</vt:lpstr>
      <vt:lpstr>Точка притяжения.Май COMISS</vt:lpstr>
      <vt:lpstr>Точка притяжения.Май FIT18</vt:lpstr>
      <vt:lpstr>Точка притяжения.Май FIT18+25</vt:lpstr>
      <vt:lpstr>Точка притяжения.Май FIT15</vt:lpstr>
      <vt:lpstr>Точка притяжения.Май FIT20 мант</vt:lpstr>
      <vt:lpstr>Дети бесплатно COMISS</vt:lpstr>
      <vt:lpstr>Лист5</vt:lpstr>
      <vt:lpstr>Дети бесплатно FIT18 </vt:lpstr>
      <vt:lpstr>Дети бесплатно FIT18+25</vt:lpstr>
      <vt:lpstr>Дети бесплатно FIT15</vt:lpstr>
      <vt:lpstr>Дети бесплатно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2026-05-15T09:51:05Z</dcterms:modified>
</cp:coreProperties>
</file>