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10320" windowHeight="9645" tabRatio="774" firstSheet="1" activeTab="1"/>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Мантера" sheetId="99" state="hidden" r:id="rId20"/>
    <sheet name="РБ10 BB| FIT15" sheetId="75" state="hidden" r:id="rId21"/>
    <sheet name="НСЛ| FIT18" sheetId="87" state="hidden" r:id="rId22"/>
    <sheet name="НСЛ| FIT18 + 25" sheetId="88" state="hidden" r:id="rId23"/>
    <sheet name="НСЛ| FIT18 + 25 Мант" sheetId="108" state="hidden" r:id="rId24"/>
    <sheet name="НСЛ| FIT18+25 Мантера" sheetId="113" state="hidden" r:id="rId25"/>
    <sheet name="НСЛ| FIT20 + Мантера" sheetId="112" state="hidden" r:id="rId26"/>
    <sheet name="НСЛ| FIT20 + 35 Мант " sheetId="109" state="hidden" r:id="rId27"/>
    <sheet name="НСЛ | FIT15" sheetId="89" state="hidden" r:id="rId28"/>
    <sheet name="НСЛ | comiss" sheetId="90" r:id="rId29"/>
    <sheet name="AVIA25% " sheetId="83" state="hidden" r:id="rId30"/>
    <sheet name="AVIA25%+25" sheetId="96" state="hidden" r:id="rId31"/>
    <sheet name="AVIA 12 comiss" sheetId="84" state="hidden" r:id="rId32"/>
    <sheet name="Stay&amp;Get 4=3 | FIT18" sheetId="91" state="hidden" r:id="rId33"/>
    <sheet name="Stay&amp;Get 4=3 | FIT18+25 " sheetId="93" state="hidden" r:id="rId34"/>
    <sheet name="Stay&amp;Get 4=3 | FIT18+25 мант" sheetId="110" state="hidden" r:id="rId35"/>
    <sheet name="Stay&amp;Get 4=3 | FIT20+35 мант " sheetId="111" state="hidden" r:id="rId36"/>
    <sheet name="Stay&amp;Get 4=3 | FIT15" sheetId="94" state="hidden" r:id="rId37"/>
    <sheet name="Stay&amp;Get 4=3COMISS" sheetId="95" state="hidden" r:id="rId38"/>
    <sheet name="Яркие осенние каник FIT20+25" sheetId="86" state="hidden" r:id="rId39"/>
    <sheet name="Яркие осенние каникулы FIT15" sheetId="79" state="hidden" r:id="rId40"/>
    <sheet name="Яркие осенние каникулы COMIS" sheetId="77" state="hidden" r:id="rId41"/>
    <sheet name="Отдыхай и Катай FIT18" sheetId="73" state="hidden" r:id="rId42"/>
    <sheet name="Отдыхай и Катай FIT18 +25" sheetId="85" state="hidden" r:id="rId43"/>
    <sheet name="Отдыхай и Катай FIT18+25Мантера" sheetId="101" state="hidden" r:id="rId44"/>
    <sheet name="Отдыхай и Катай FIT20 +25" sheetId="100" state="hidden" r:id="rId45"/>
    <sheet name="Отдыхай и Катай FIT20+Мантера" sheetId="102" state="hidden" r:id="rId46"/>
    <sheet name="Отдыхай и Катай FIT15" sheetId="76" state="hidden" r:id="rId47"/>
    <sheet name="Отдыхай и Катай COMISS" sheetId="67" state="hidden" r:id="rId48"/>
    <sheet name="Каникулы в горах FIT18" sheetId="78" state="hidden" r:id="rId49"/>
    <sheet name="Каникулы в горах FIT18+25" sheetId="103" state="hidden" r:id="rId50"/>
    <sheet name="Каникулы в горах FIT18+25 Мнтр" sheetId="104" state="hidden" r:id="rId51"/>
    <sheet name="Каникулы в горах FIT20+35 Мнтр" sheetId="105" state="hidden" r:id="rId52"/>
    <sheet name="Каникулы в горах FIT15" sheetId="106" state="hidden" r:id="rId53"/>
    <sheet name="Каникулы в горах COMISS" sheetId="107" state="hidden" r:id="rId54"/>
    <sheet name="Без завтрака Room only" sheetId="24" state="hidden" r:id="rId55"/>
    <sheet name="Room only NETTO 20%" sheetId="25" state="hidden" r:id="rId56"/>
  </sheets>
  <calcPr calcId="162913"/>
</workbook>
</file>

<file path=xl/calcChain.xml><?xml version="1.0" encoding="utf-8"?>
<calcChain xmlns="http://schemas.openxmlformats.org/spreadsheetml/2006/main">
  <c r="C5" i="96" l="1"/>
  <c r="D5" i="96"/>
  <c r="C2" i="83"/>
  <c r="C2" i="96" s="1"/>
  <c r="D2" i="83"/>
  <c r="D2" i="96" s="1"/>
  <c r="C3" i="83"/>
  <c r="C3" i="96" s="1"/>
  <c r="D3" i="83"/>
  <c r="D3" i="96" s="1"/>
  <c r="C5" i="83"/>
  <c r="D5" i="83"/>
  <c r="C7" i="90"/>
  <c r="D7" i="90"/>
  <c r="E7" i="90"/>
  <c r="F7" i="90"/>
  <c r="G7" i="90"/>
  <c r="H7" i="90"/>
  <c r="I7" i="90"/>
  <c r="J7" i="90"/>
  <c r="K7" i="90"/>
  <c r="L7" i="90"/>
  <c r="M7" i="90"/>
  <c r="N7" i="90"/>
  <c r="O7" i="90"/>
  <c r="P7" i="90"/>
  <c r="Q7" i="90"/>
  <c r="R7" i="90"/>
  <c r="S7" i="90"/>
  <c r="T7" i="90"/>
  <c r="U7" i="90"/>
  <c r="V7" i="90"/>
  <c r="W7" i="90"/>
  <c r="X7" i="90"/>
  <c r="Y7" i="90"/>
  <c r="Z7" i="90"/>
  <c r="AA7" i="90"/>
  <c r="AB7" i="90"/>
  <c r="AC7" i="90"/>
  <c r="AD7" i="90"/>
  <c r="C7" i="89"/>
  <c r="D7" i="89"/>
  <c r="E7" i="89"/>
  <c r="F7" i="89"/>
  <c r="G7" i="89"/>
  <c r="H7" i="89"/>
  <c r="I7" i="89"/>
  <c r="J7" i="89"/>
  <c r="K7" i="89"/>
  <c r="L7" i="89"/>
  <c r="M7" i="89"/>
  <c r="N7" i="89"/>
  <c r="O7" i="89"/>
  <c r="P7" i="89"/>
  <c r="Q7" i="89"/>
  <c r="R7" i="89"/>
  <c r="S7" i="89"/>
  <c r="T7" i="89"/>
  <c r="U7" i="89"/>
  <c r="V7" i="89"/>
  <c r="W7" i="89"/>
  <c r="X7" i="89"/>
  <c r="Y7" i="89"/>
  <c r="Z7" i="89"/>
  <c r="AA7" i="89"/>
  <c r="AB7" i="89"/>
  <c r="AC7" i="89"/>
  <c r="AD7" i="89"/>
  <c r="S4" i="112"/>
  <c r="L5" i="112"/>
  <c r="AB5" i="112"/>
  <c r="C7" i="112"/>
  <c r="D7" i="112"/>
  <c r="E7" i="112"/>
  <c r="F7" i="112"/>
  <c r="G7" i="112"/>
  <c r="H7" i="112"/>
  <c r="I7" i="112"/>
  <c r="J7" i="112"/>
  <c r="K7" i="112"/>
  <c r="L7" i="112"/>
  <c r="M7" i="112"/>
  <c r="N7" i="112"/>
  <c r="O7" i="112"/>
  <c r="P7" i="112"/>
  <c r="Q7" i="112"/>
  <c r="R7" i="112"/>
  <c r="S7" i="112"/>
  <c r="T7" i="112"/>
  <c r="U7" i="112"/>
  <c r="V7" i="112"/>
  <c r="W7" i="112"/>
  <c r="X7" i="112"/>
  <c r="Y7" i="112"/>
  <c r="Z7" i="112"/>
  <c r="AA7" i="112"/>
  <c r="AB7" i="112"/>
  <c r="AC7" i="112"/>
  <c r="AD7" i="112"/>
  <c r="H4" i="113"/>
  <c r="P4" i="113"/>
  <c r="X4" i="113"/>
  <c r="AD4" i="113"/>
  <c r="D5" i="113"/>
  <c r="L5" i="113"/>
  <c r="T5" i="113"/>
  <c r="AB5" i="113"/>
  <c r="C7" i="113"/>
  <c r="D7" i="113"/>
  <c r="E7" i="113"/>
  <c r="F7" i="113"/>
  <c r="G7" i="113"/>
  <c r="H7" i="113"/>
  <c r="I7" i="113"/>
  <c r="J7" i="113"/>
  <c r="K7" i="113"/>
  <c r="L7" i="113"/>
  <c r="M7" i="113"/>
  <c r="N7" i="113"/>
  <c r="O7" i="113"/>
  <c r="P7" i="113"/>
  <c r="Q7" i="113"/>
  <c r="R7" i="113"/>
  <c r="S7" i="113"/>
  <c r="T7" i="113"/>
  <c r="U7" i="113"/>
  <c r="V7" i="113"/>
  <c r="W7" i="113"/>
  <c r="X7" i="113"/>
  <c r="Y7" i="113"/>
  <c r="Z7" i="113"/>
  <c r="AA7" i="113"/>
  <c r="AB7" i="113"/>
  <c r="AC7" i="113"/>
  <c r="AD7" i="113"/>
  <c r="R4" i="88"/>
  <c r="AD4" i="88"/>
  <c r="E5" i="88"/>
  <c r="I5" i="88"/>
  <c r="M5" i="88"/>
  <c r="Q5" i="88"/>
  <c r="U5" i="88"/>
  <c r="Y5" i="88"/>
  <c r="AC5" i="88"/>
  <c r="AD5" i="88"/>
  <c r="C7" i="88"/>
  <c r="D7" i="88"/>
  <c r="E7" i="88"/>
  <c r="F7" i="88"/>
  <c r="G7" i="88"/>
  <c r="H7" i="88"/>
  <c r="I7" i="88"/>
  <c r="J7" i="88"/>
  <c r="K7" i="88"/>
  <c r="L7" i="88"/>
  <c r="M7" i="88"/>
  <c r="N7" i="88"/>
  <c r="O7" i="88"/>
  <c r="P7" i="88"/>
  <c r="Q7" i="88"/>
  <c r="R7" i="88"/>
  <c r="S7" i="88"/>
  <c r="T7" i="88"/>
  <c r="U7" i="88"/>
  <c r="V7" i="88"/>
  <c r="W7" i="88"/>
  <c r="X7" i="88"/>
  <c r="Y7" i="88"/>
  <c r="Z7" i="88"/>
  <c r="AA7" i="88"/>
  <c r="AB7" i="88"/>
  <c r="AC7" i="88"/>
  <c r="AD7" i="88"/>
  <c r="AD4" i="87"/>
  <c r="AD5" i="87"/>
  <c r="AD7" i="87"/>
  <c r="C4" i="87"/>
  <c r="D4" i="87"/>
  <c r="E4" i="87"/>
  <c r="F4" i="87"/>
  <c r="G4" i="87"/>
  <c r="H4" i="87"/>
  <c r="I4" i="87"/>
  <c r="J4" i="87"/>
  <c r="J4" i="88" s="1"/>
  <c r="K4" i="87"/>
  <c r="L4" i="87"/>
  <c r="M4" i="87"/>
  <c r="N4" i="87"/>
  <c r="N4" i="88" s="1"/>
  <c r="O4" i="87"/>
  <c r="P4" i="87"/>
  <c r="Q4" i="87"/>
  <c r="R4" i="87"/>
  <c r="S4" i="87"/>
  <c r="T4" i="87"/>
  <c r="U4" i="87"/>
  <c r="V4" i="87"/>
  <c r="W4" i="87"/>
  <c r="X4" i="87"/>
  <c r="Y4" i="87"/>
  <c r="Z4" i="87"/>
  <c r="Z4" i="88" s="1"/>
  <c r="AA4" i="87"/>
  <c r="AB4" i="87"/>
  <c r="AC4" i="87"/>
  <c r="C5" i="87"/>
  <c r="D5" i="87"/>
  <c r="D5" i="88" s="1"/>
  <c r="E5" i="87"/>
  <c r="F5" i="87"/>
  <c r="G5" i="87"/>
  <c r="H5" i="87"/>
  <c r="H5" i="113" s="1"/>
  <c r="I5" i="87"/>
  <c r="J5" i="87"/>
  <c r="K5" i="87"/>
  <c r="L5" i="87"/>
  <c r="L5" i="88" s="1"/>
  <c r="M5" i="87"/>
  <c r="N5" i="87"/>
  <c r="O5" i="87"/>
  <c r="P5" i="87"/>
  <c r="P5" i="113" s="1"/>
  <c r="Q5" i="87"/>
  <c r="R5" i="87"/>
  <c r="S5" i="87"/>
  <c r="T5" i="87"/>
  <c r="T5" i="88" s="1"/>
  <c r="U5" i="87"/>
  <c r="V5" i="87"/>
  <c r="W5" i="87"/>
  <c r="X5" i="87"/>
  <c r="X5" i="113" s="1"/>
  <c r="Y5" i="87"/>
  <c r="Z5" i="87"/>
  <c r="AA5" i="87"/>
  <c r="AB5" i="87"/>
  <c r="AB5" i="88" s="1"/>
  <c r="AC5" i="87"/>
  <c r="C7" i="87"/>
  <c r="D7" i="87"/>
  <c r="E7" i="87"/>
  <c r="F7" i="87"/>
  <c r="G7" i="87"/>
  <c r="H7" i="87"/>
  <c r="I7" i="87"/>
  <c r="J7" i="87"/>
  <c r="K7" i="87"/>
  <c r="L7" i="87"/>
  <c r="M7" i="87"/>
  <c r="N7" i="87"/>
  <c r="O7" i="87"/>
  <c r="P7" i="87"/>
  <c r="Q7" i="87"/>
  <c r="R7" i="87"/>
  <c r="S7" i="87"/>
  <c r="T7" i="87"/>
  <c r="U7" i="87"/>
  <c r="V7" i="87"/>
  <c r="W7" i="87"/>
  <c r="X7" i="87"/>
  <c r="Y7" i="87"/>
  <c r="Z7" i="87"/>
  <c r="AA7" i="87"/>
  <c r="AB7" i="87"/>
  <c r="AC7" i="87"/>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B3" i="75"/>
  <c r="BC3"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B4" i="75"/>
  <c r="BC4"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B6" i="75"/>
  <c r="BC6" i="75"/>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B4" i="81"/>
  <c r="BC4"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B6" i="81"/>
  <c r="BC6" i="81"/>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B4" i="72"/>
  <c r="BC4"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B6" i="72"/>
  <c r="BC6" i="72"/>
  <c r="L12" i="72"/>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B3" i="71"/>
  <c r="BC3" i="71"/>
  <c r="C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A4" i="71"/>
  <c r="BB4" i="71"/>
  <c r="BC4" i="71"/>
  <c r="C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A6" i="71"/>
  <c r="BB6" i="71"/>
  <c r="BC6" i="71"/>
  <c r="D12" i="71"/>
  <c r="L12" i="71"/>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B3" i="98"/>
  <c r="BC3"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A4" i="98"/>
  <c r="BB4" i="98"/>
  <c r="BC4"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A6" i="98"/>
  <c r="BB6" i="98"/>
  <c r="BC6" i="98"/>
  <c r="L18" i="98"/>
  <c r="D26" i="98"/>
  <c r="L26" i="98"/>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A4" i="80"/>
  <c r="BB4" i="80"/>
  <c r="BC4"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A6" i="80"/>
  <c r="BB6" i="80"/>
  <c r="BC6" i="80"/>
  <c r="D15" i="80"/>
  <c r="L15" i="80"/>
  <c r="D26" i="80"/>
  <c r="L26" i="80"/>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BA6" i="69"/>
  <c r="BB6" i="69"/>
  <c r="BC6" i="69"/>
  <c r="D15" i="69"/>
  <c r="L15" i="69"/>
  <c r="D26" i="69"/>
  <c r="L26" i="69"/>
  <c r="L26" i="3"/>
  <c r="L21" i="3"/>
  <c r="L21" i="80" s="1"/>
  <c r="L19" i="3"/>
  <c r="L18" i="3"/>
  <c r="L18" i="71" s="1"/>
  <c r="L15" i="3"/>
  <c r="L12" i="3"/>
  <c r="L9" i="3"/>
  <c r="L7" i="3"/>
  <c r="L7" i="80" s="1"/>
  <c r="D26" i="3"/>
  <c r="D21" i="3"/>
  <c r="D21" i="80" s="1"/>
  <c r="D18" i="3"/>
  <c r="D15" i="3"/>
  <c r="D12" i="3"/>
  <c r="D12" i="72" s="1"/>
  <c r="D9" i="3"/>
  <c r="D7" i="3"/>
  <c r="D19" i="3" l="1"/>
  <c r="D17" i="96"/>
  <c r="D17" i="83"/>
  <c r="D18" i="75"/>
  <c r="D18" i="81"/>
  <c r="D18" i="99"/>
  <c r="D18" i="72"/>
  <c r="D18" i="80"/>
  <c r="D18" i="69"/>
  <c r="D18" i="71"/>
  <c r="L19" i="99"/>
  <c r="L19" i="75"/>
  <c r="L19" i="81"/>
  <c r="L19" i="72"/>
  <c r="L19" i="71"/>
  <c r="L19" i="98"/>
  <c r="L19" i="80"/>
  <c r="L19" i="69"/>
  <c r="D8" i="90"/>
  <c r="D8" i="89"/>
  <c r="D6" i="83"/>
  <c r="D6" i="96"/>
  <c r="D8" i="112"/>
  <c r="D7" i="75"/>
  <c r="D8" i="113"/>
  <c r="D8" i="88"/>
  <c r="D8" i="87"/>
  <c r="D7" i="99"/>
  <c r="D7" i="81"/>
  <c r="D7" i="72"/>
  <c r="D7" i="98"/>
  <c r="D7" i="71"/>
  <c r="D7" i="80"/>
  <c r="D7" i="69"/>
  <c r="L10" i="3"/>
  <c r="L10" i="90"/>
  <c r="L10" i="112"/>
  <c r="L10" i="89"/>
  <c r="L10" i="113"/>
  <c r="L10" i="88"/>
  <c r="L10" i="87"/>
  <c r="L9" i="75"/>
  <c r="L9" i="72"/>
  <c r="L9" i="71"/>
  <c r="L9" i="99"/>
  <c r="L9" i="98"/>
  <c r="L9" i="80"/>
  <c r="L9" i="81"/>
  <c r="L9" i="69"/>
  <c r="D18" i="98"/>
  <c r="D10" i="3"/>
  <c r="D8" i="96"/>
  <c r="D8" i="83"/>
  <c r="D10" i="90"/>
  <c r="D10" i="89"/>
  <c r="D10" i="112"/>
  <c r="D10" i="113"/>
  <c r="D10" i="88"/>
  <c r="D10" i="87"/>
  <c r="D9" i="75"/>
  <c r="D9" i="99"/>
  <c r="D9" i="72"/>
  <c r="D9" i="81"/>
  <c r="D9" i="98"/>
  <c r="L13" i="3"/>
  <c r="L13" i="90"/>
  <c r="L13" i="89"/>
  <c r="L13" i="112"/>
  <c r="L13" i="113"/>
  <c r="L13" i="88"/>
  <c r="L12" i="75"/>
  <c r="L13" i="87"/>
  <c r="L12" i="99"/>
  <c r="L12" i="81"/>
  <c r="D9" i="69"/>
  <c r="L7" i="69"/>
  <c r="L12" i="98"/>
  <c r="D12" i="98"/>
  <c r="D22" i="3"/>
  <c r="D20" i="96"/>
  <c r="D20" i="83"/>
  <c r="D21" i="75"/>
  <c r="D21" i="99"/>
  <c r="D21" i="72"/>
  <c r="D21" i="71"/>
  <c r="L22" i="3"/>
  <c r="L21" i="99"/>
  <c r="L21" i="75"/>
  <c r="L21" i="72"/>
  <c r="L21" i="81"/>
  <c r="L21" i="71"/>
  <c r="L21" i="69"/>
  <c r="D21" i="69"/>
  <c r="D9" i="80"/>
  <c r="L21" i="98"/>
  <c r="D21" i="98"/>
  <c r="D21" i="81"/>
  <c r="D13" i="3"/>
  <c r="D11" i="96"/>
  <c r="D11" i="83"/>
  <c r="D13" i="90"/>
  <c r="D13" i="89"/>
  <c r="D13" i="113"/>
  <c r="D13" i="88"/>
  <c r="D13" i="112"/>
  <c r="D12" i="75"/>
  <c r="D13" i="87"/>
  <c r="D12" i="99"/>
  <c r="D12" i="81"/>
  <c r="D27" i="3"/>
  <c r="D25" i="96"/>
  <c r="D25" i="83"/>
  <c r="D26" i="75"/>
  <c r="D26" i="99"/>
  <c r="D26" i="72"/>
  <c r="D26" i="81"/>
  <c r="D26" i="71"/>
  <c r="L16" i="3"/>
  <c r="L15" i="75"/>
  <c r="L15" i="99"/>
  <c r="L15" i="72"/>
  <c r="L15" i="81"/>
  <c r="L15" i="71"/>
  <c r="L15" i="98"/>
  <c r="L27" i="3"/>
  <c r="L26" i="75"/>
  <c r="L26" i="72"/>
  <c r="L26" i="99"/>
  <c r="L26" i="81"/>
  <c r="L26" i="71"/>
  <c r="D16" i="3"/>
  <c r="D14" i="96"/>
  <c r="D14" i="83"/>
  <c r="D15" i="75"/>
  <c r="D15" i="99"/>
  <c r="D15" i="72"/>
  <c r="D15" i="81"/>
  <c r="D15" i="71"/>
  <c r="D15" i="98"/>
  <c r="L8" i="90"/>
  <c r="L8" i="89"/>
  <c r="L8" i="112"/>
  <c r="L7" i="75"/>
  <c r="L8" i="113"/>
  <c r="L8" i="88"/>
  <c r="L8" i="87"/>
  <c r="L7" i="99"/>
  <c r="L7" i="81"/>
  <c r="L7" i="72"/>
  <c r="L7" i="71"/>
  <c r="L7" i="98"/>
  <c r="L18" i="75"/>
  <c r="L18" i="99"/>
  <c r="L18" i="81"/>
  <c r="L18" i="72"/>
  <c r="L18" i="69"/>
  <c r="L12" i="69"/>
  <c r="D12" i="69"/>
  <c r="L18" i="80"/>
  <c r="L12" i="80"/>
  <c r="D12" i="80"/>
  <c r="D9" i="71"/>
  <c r="Z5" i="89"/>
  <c r="Z5" i="112"/>
  <c r="Z5" i="90"/>
  <c r="Z5" i="113"/>
  <c r="Z5" i="88"/>
  <c r="V5" i="112"/>
  <c r="V5" i="89"/>
  <c r="V5" i="113"/>
  <c r="V5" i="90"/>
  <c r="V5" i="88"/>
  <c r="R5" i="90"/>
  <c r="R5" i="112"/>
  <c r="R5" i="89"/>
  <c r="R5" i="113"/>
  <c r="R5" i="88"/>
  <c r="N5" i="90"/>
  <c r="N5" i="89"/>
  <c r="N5" i="112"/>
  <c r="N5" i="113"/>
  <c r="N5" i="88"/>
  <c r="J5" i="89"/>
  <c r="J5" i="112"/>
  <c r="J5" i="90"/>
  <c r="J5" i="113"/>
  <c r="J5" i="88"/>
  <c r="F5" i="112"/>
  <c r="F5" i="90"/>
  <c r="F5" i="89"/>
  <c r="F5" i="113"/>
  <c r="F5" i="88"/>
  <c r="AC4" i="90"/>
  <c r="AC4" i="89"/>
  <c r="AC4" i="113"/>
  <c r="AC4" i="112"/>
  <c r="AC4" i="88"/>
  <c r="Y4" i="90"/>
  <c r="Y4" i="89"/>
  <c r="Y4" i="112"/>
  <c r="Y4" i="113"/>
  <c r="Y4" i="88"/>
  <c r="U4" i="90"/>
  <c r="U4" i="89"/>
  <c r="U4" i="113"/>
  <c r="U4" i="112"/>
  <c r="U4" i="88"/>
  <c r="Q4" i="90"/>
  <c r="Q4" i="89"/>
  <c r="Q4" i="113"/>
  <c r="Q4" i="112"/>
  <c r="Q4" i="88"/>
  <c r="M4" i="90"/>
  <c r="M4" i="89"/>
  <c r="M4" i="113"/>
  <c r="M4" i="112"/>
  <c r="M4" i="88"/>
  <c r="I4" i="90"/>
  <c r="I4" i="89"/>
  <c r="I4" i="112"/>
  <c r="I4" i="113"/>
  <c r="I4" i="88"/>
  <c r="E4" i="90"/>
  <c r="E4" i="89"/>
  <c r="E4" i="113"/>
  <c r="E4" i="112"/>
  <c r="E4" i="88"/>
  <c r="AA5" i="90"/>
  <c r="AA5" i="89"/>
  <c r="AA5" i="112"/>
  <c r="AA5" i="113"/>
  <c r="AA5" i="88"/>
  <c r="W5" i="90"/>
  <c r="W5" i="89"/>
  <c r="W5" i="113"/>
  <c r="W5" i="88"/>
  <c r="W5" i="112"/>
  <c r="S5" i="90"/>
  <c r="S5" i="89"/>
  <c r="S5" i="112"/>
  <c r="S5" i="113"/>
  <c r="S5" i="88"/>
  <c r="O5" i="90"/>
  <c r="O5" i="89"/>
  <c r="O5" i="112"/>
  <c r="O5" i="113"/>
  <c r="O5" i="88"/>
  <c r="K5" i="90"/>
  <c r="K5" i="89"/>
  <c r="K5" i="112"/>
  <c r="K5" i="113"/>
  <c r="K5" i="88"/>
  <c r="G5" i="90"/>
  <c r="G5" i="89"/>
  <c r="G5" i="113"/>
  <c r="G5" i="88"/>
  <c r="G5" i="112"/>
  <c r="C5" i="90"/>
  <c r="C5" i="89"/>
  <c r="C5" i="112"/>
  <c r="C5" i="113"/>
  <c r="C5" i="88"/>
  <c r="Z4" i="90"/>
  <c r="Z4" i="89"/>
  <c r="Z4" i="112"/>
  <c r="Z4" i="113"/>
  <c r="V4" i="89"/>
  <c r="V4" i="112"/>
  <c r="V4" i="90"/>
  <c r="V4" i="113"/>
  <c r="R4" i="112"/>
  <c r="R4" i="89"/>
  <c r="R4" i="113"/>
  <c r="R4" i="90"/>
  <c r="N4" i="90"/>
  <c r="N4" i="112"/>
  <c r="N4" i="89"/>
  <c r="N4" i="113"/>
  <c r="J4" i="90"/>
  <c r="J4" i="89"/>
  <c r="J4" i="112"/>
  <c r="J4" i="113"/>
  <c r="F4" i="89"/>
  <c r="F4" i="112"/>
  <c r="F4" i="90"/>
  <c r="F4" i="113"/>
  <c r="V4" i="88"/>
  <c r="F4" i="88"/>
  <c r="AC5" i="90"/>
  <c r="AC5" i="89"/>
  <c r="AC5" i="112"/>
  <c r="AC5" i="113"/>
  <c r="Y5" i="90"/>
  <c r="Y5" i="89"/>
  <c r="Y5" i="113"/>
  <c r="Y5" i="112"/>
  <c r="U5" i="90"/>
  <c r="U5" i="89"/>
  <c r="U5" i="113"/>
  <c r="U5" i="112"/>
  <c r="Q5" i="90"/>
  <c r="Q5" i="89"/>
  <c r="Q5" i="113"/>
  <c r="M5" i="90"/>
  <c r="M5" i="89"/>
  <c r="M5" i="112"/>
  <c r="M5" i="113"/>
  <c r="I5" i="90"/>
  <c r="I5" i="89"/>
  <c r="I5" i="113"/>
  <c r="I5" i="112"/>
  <c r="E5" i="90"/>
  <c r="E5" i="89"/>
  <c r="E5" i="113"/>
  <c r="E5" i="112"/>
  <c r="AB4" i="90"/>
  <c r="AB4" i="89"/>
  <c r="AB4" i="112"/>
  <c r="X4" i="90"/>
  <c r="X4" i="89"/>
  <c r="T4" i="90"/>
  <c r="T4" i="89"/>
  <c r="T4" i="112"/>
  <c r="P4" i="90"/>
  <c r="P4" i="89"/>
  <c r="P4" i="112"/>
  <c r="L4" i="90"/>
  <c r="L4" i="89"/>
  <c r="L4" i="112"/>
  <c r="H4" i="90"/>
  <c r="H4" i="89"/>
  <c r="D4" i="90"/>
  <c r="D4" i="89"/>
  <c r="D4" i="112"/>
  <c r="AD5" i="90"/>
  <c r="AD5" i="89"/>
  <c r="AD5" i="112"/>
  <c r="X5" i="88"/>
  <c r="P5" i="88"/>
  <c r="H5" i="88"/>
  <c r="AB4" i="88"/>
  <c r="X4" i="88"/>
  <c r="T4" i="88"/>
  <c r="P4" i="88"/>
  <c r="L4" i="88"/>
  <c r="H4" i="88"/>
  <c r="D4" i="88"/>
  <c r="AB4" i="113"/>
  <c r="T4" i="113"/>
  <c r="L4" i="113"/>
  <c r="D4" i="113"/>
  <c r="H4" i="112"/>
  <c r="AB5" i="90"/>
  <c r="AB5" i="89"/>
  <c r="X5" i="90"/>
  <c r="X5" i="89"/>
  <c r="X5" i="112"/>
  <c r="T5" i="90"/>
  <c r="T5" i="89"/>
  <c r="T5" i="112"/>
  <c r="P5" i="90"/>
  <c r="P5" i="89"/>
  <c r="P5" i="112"/>
  <c r="L5" i="90"/>
  <c r="L5" i="89"/>
  <c r="H5" i="90"/>
  <c r="H5" i="89"/>
  <c r="H5" i="112"/>
  <c r="D5" i="90"/>
  <c r="D5" i="89"/>
  <c r="D5" i="112"/>
  <c r="AA4" i="90"/>
  <c r="AA4" i="89"/>
  <c r="AA4" i="112"/>
  <c r="AA4" i="113"/>
  <c r="W4" i="90"/>
  <c r="W4" i="89"/>
  <c r="W4" i="112"/>
  <c r="W4" i="113"/>
  <c r="S4" i="90"/>
  <c r="S4" i="89"/>
  <c r="S4" i="113"/>
  <c r="O4" i="90"/>
  <c r="O4" i="89"/>
  <c r="O4" i="112"/>
  <c r="O4" i="113"/>
  <c r="K4" i="90"/>
  <c r="K4" i="89"/>
  <c r="K4" i="112"/>
  <c r="K4" i="113"/>
  <c r="G4" i="90"/>
  <c r="G4" i="89"/>
  <c r="G4" i="112"/>
  <c r="G4" i="113"/>
  <c r="C4" i="90"/>
  <c r="C4" i="89"/>
  <c r="C4" i="113"/>
  <c r="AD4" i="90"/>
  <c r="AD4" i="112"/>
  <c r="AD4" i="89"/>
  <c r="AA4" i="88"/>
  <c r="W4" i="88"/>
  <c r="S4" i="88"/>
  <c r="O4" i="88"/>
  <c r="K4" i="88"/>
  <c r="G4" i="88"/>
  <c r="C4" i="88"/>
  <c r="AD5" i="113"/>
  <c r="Q5" i="112"/>
  <c r="X4" i="112"/>
  <c r="C4" i="112"/>
  <c r="B2" i="83"/>
  <c r="B3" i="83"/>
  <c r="B5" i="83"/>
  <c r="B7" i="90"/>
  <c r="B7" i="89"/>
  <c r="B7" i="112"/>
  <c r="B7" i="113"/>
  <c r="B7" i="88"/>
  <c r="B4" i="87"/>
  <c r="B4" i="88" s="1"/>
  <c r="B5" i="87"/>
  <c r="B5" i="88" s="1"/>
  <c r="B7" i="87"/>
  <c r="B3" i="75"/>
  <c r="B4" i="75"/>
  <c r="B6" i="75"/>
  <c r="B3" i="99"/>
  <c r="B4" i="99"/>
  <c r="B6" i="99"/>
  <c r="B3" i="81"/>
  <c r="B4" i="81"/>
  <c r="B6" i="81"/>
  <c r="B3" i="72"/>
  <c r="B4" i="72"/>
  <c r="B6" i="72"/>
  <c r="B3" i="71"/>
  <c r="B4" i="71"/>
  <c r="B6" i="71"/>
  <c r="B3" i="98"/>
  <c r="B4" i="98"/>
  <c r="B6" i="98"/>
  <c r="B3" i="80"/>
  <c r="B4" i="80"/>
  <c r="B6" i="80"/>
  <c r="B3" i="69"/>
  <c r="B4" i="69"/>
  <c r="B6" i="69"/>
  <c r="AK7" i="3"/>
  <c r="AL7" i="3"/>
  <c r="AM7" i="3"/>
  <c r="AN7" i="3"/>
  <c r="AO7" i="3"/>
  <c r="AP7" i="3"/>
  <c r="AQ7" i="3"/>
  <c r="AR7" i="3"/>
  <c r="AS7" i="3"/>
  <c r="AT7" i="3"/>
  <c r="AU7" i="3"/>
  <c r="AV7" i="3"/>
  <c r="AW7" i="3"/>
  <c r="AX7" i="3"/>
  <c r="AY7" i="3"/>
  <c r="AZ7" i="3"/>
  <c r="BA7" i="3"/>
  <c r="BB7" i="3"/>
  <c r="BC7" i="3"/>
  <c r="AK9" i="3"/>
  <c r="AL9" i="3"/>
  <c r="AM9" i="3"/>
  <c r="AN9" i="3"/>
  <c r="AO9" i="3"/>
  <c r="AP9" i="3"/>
  <c r="AP10" i="3" s="1"/>
  <c r="AQ9" i="3"/>
  <c r="AR9" i="3"/>
  <c r="AS9" i="3"/>
  <c r="AT9" i="3"/>
  <c r="AU9" i="3"/>
  <c r="AV9" i="3"/>
  <c r="AW9" i="3"/>
  <c r="AX9" i="3"/>
  <c r="AY9" i="3"/>
  <c r="AZ9" i="3"/>
  <c r="BA9" i="3"/>
  <c r="BB9" i="3"/>
  <c r="BC9" i="3"/>
  <c r="AN10" i="3"/>
  <c r="AV10" i="3"/>
  <c r="BB10" i="3"/>
  <c r="AK12" i="3"/>
  <c r="AL12" i="3"/>
  <c r="AM12" i="3"/>
  <c r="AN12" i="3"/>
  <c r="AO12" i="3"/>
  <c r="AP12" i="3"/>
  <c r="AQ12" i="3"/>
  <c r="AR12" i="3"/>
  <c r="AS12" i="3"/>
  <c r="AT12" i="3"/>
  <c r="AU12" i="3"/>
  <c r="AV12" i="3"/>
  <c r="AW12" i="3"/>
  <c r="AX12" i="3"/>
  <c r="AY12" i="3"/>
  <c r="AZ12" i="3"/>
  <c r="BA12" i="3"/>
  <c r="BB12" i="3"/>
  <c r="BC12" i="3"/>
  <c r="AN13" i="3"/>
  <c r="BB13" i="3"/>
  <c r="AK15" i="3"/>
  <c r="AL15" i="3"/>
  <c r="AM15" i="3"/>
  <c r="AN15" i="3"/>
  <c r="AO15" i="3"/>
  <c r="AP15" i="3"/>
  <c r="AQ15" i="3"/>
  <c r="AR15" i="3"/>
  <c r="AS15" i="3"/>
  <c r="AT15" i="3"/>
  <c r="AU15" i="3"/>
  <c r="AV15" i="3"/>
  <c r="AW15" i="3"/>
  <c r="AX15" i="3"/>
  <c r="AY15" i="3"/>
  <c r="AZ15" i="3"/>
  <c r="BA15" i="3"/>
  <c r="BB15" i="3"/>
  <c r="BC15" i="3"/>
  <c r="AV16" i="3"/>
  <c r="AK18" i="3"/>
  <c r="AL18" i="3"/>
  <c r="AM18" i="3"/>
  <c r="AN18" i="3"/>
  <c r="AO18" i="3"/>
  <c r="AP18" i="3"/>
  <c r="AQ18" i="3"/>
  <c r="AR18" i="3"/>
  <c r="AS18" i="3"/>
  <c r="AT18" i="3"/>
  <c r="AU18" i="3"/>
  <c r="AV18" i="3"/>
  <c r="AW18" i="3"/>
  <c r="AX18" i="3"/>
  <c r="AX19" i="3" s="1"/>
  <c r="AY18" i="3"/>
  <c r="AZ18" i="3"/>
  <c r="BA18" i="3"/>
  <c r="BB18" i="3"/>
  <c r="BC18" i="3"/>
  <c r="AN19" i="3"/>
  <c r="BB19" i="3"/>
  <c r="AK21" i="3"/>
  <c r="AL21" i="3"/>
  <c r="AM21" i="3"/>
  <c r="AN21" i="3"/>
  <c r="AO21" i="3"/>
  <c r="AP21" i="3"/>
  <c r="AQ21" i="3"/>
  <c r="AR21" i="3"/>
  <c r="AS21" i="3"/>
  <c r="AT21" i="3"/>
  <c r="AU21" i="3"/>
  <c r="AV21" i="3"/>
  <c r="AW21" i="3"/>
  <c r="AX21" i="3"/>
  <c r="AY21" i="3"/>
  <c r="AZ21" i="3"/>
  <c r="BA21" i="3"/>
  <c r="BB21" i="3"/>
  <c r="BC21" i="3"/>
  <c r="AN22" i="3"/>
  <c r="AT22" i="3"/>
  <c r="AK26" i="3"/>
  <c r="AL26" i="3"/>
  <c r="AM26" i="3"/>
  <c r="AN26" i="3"/>
  <c r="AO26" i="3"/>
  <c r="AP26" i="3"/>
  <c r="AQ26" i="3"/>
  <c r="AR26" i="3"/>
  <c r="AS26" i="3"/>
  <c r="AT26" i="3"/>
  <c r="AU26" i="3"/>
  <c r="AV26" i="3"/>
  <c r="AW26" i="3"/>
  <c r="AX26" i="3"/>
  <c r="AY26" i="3"/>
  <c r="AZ26" i="3"/>
  <c r="BA26" i="3"/>
  <c r="BB26" i="3"/>
  <c r="BC26" i="3"/>
  <c r="AN27" i="3"/>
  <c r="AF7" i="3"/>
  <c r="AG7" i="3"/>
  <c r="AH7" i="3"/>
  <c r="AI7" i="3"/>
  <c r="AJ7" i="3"/>
  <c r="AF9" i="3"/>
  <c r="AG9" i="3"/>
  <c r="AH9" i="3"/>
  <c r="AI9" i="3"/>
  <c r="AJ9" i="3"/>
  <c r="AF12" i="3"/>
  <c r="AG12" i="3"/>
  <c r="AH12" i="3"/>
  <c r="AI12" i="3"/>
  <c r="AJ12" i="3"/>
  <c r="AF15" i="3"/>
  <c r="AG15" i="3"/>
  <c r="AH15" i="3"/>
  <c r="AI15" i="3"/>
  <c r="AJ15" i="3"/>
  <c r="AG16" i="3"/>
  <c r="AF18" i="3"/>
  <c r="AG18" i="3"/>
  <c r="AH18" i="3"/>
  <c r="AI18" i="3"/>
  <c r="AJ18" i="3"/>
  <c r="AG19" i="3"/>
  <c r="AF21" i="3"/>
  <c r="AG21" i="3"/>
  <c r="AH21" i="3"/>
  <c r="AI21" i="3"/>
  <c r="AJ21" i="3"/>
  <c r="AF26" i="3"/>
  <c r="AG26" i="3"/>
  <c r="AH26" i="3"/>
  <c r="AI26" i="3"/>
  <c r="AJ26" i="3"/>
  <c r="AE26" i="3"/>
  <c r="AE21" i="3"/>
  <c r="AE18" i="3"/>
  <c r="AE15" i="3"/>
  <c r="AE12" i="3"/>
  <c r="AE9" i="3"/>
  <c r="AE7" i="3"/>
  <c r="AP10" i="99" l="1"/>
  <c r="AP10" i="81"/>
  <c r="AP10" i="75"/>
  <c r="AP10" i="72"/>
  <c r="AP10" i="71"/>
  <c r="AP10" i="98"/>
  <c r="AP10" i="80"/>
  <c r="AP10" i="69"/>
  <c r="AX19" i="75"/>
  <c r="AX19" i="99"/>
  <c r="AX19" i="81"/>
  <c r="AX19" i="72"/>
  <c r="AX19" i="98"/>
  <c r="AX19" i="71"/>
  <c r="AX19" i="69"/>
  <c r="AX19" i="80"/>
  <c r="AJ26" i="75"/>
  <c r="AJ26" i="99"/>
  <c r="AJ26" i="72"/>
  <c r="AJ26" i="81"/>
  <c r="AJ26" i="71"/>
  <c r="AJ26" i="98"/>
  <c r="AJ26" i="69"/>
  <c r="AJ26" i="80"/>
  <c r="AG21" i="99"/>
  <c r="AG21" i="75"/>
  <c r="AG21" i="72"/>
  <c r="AG21" i="81"/>
  <c r="AG21" i="71"/>
  <c r="AG21" i="69"/>
  <c r="AG21" i="98"/>
  <c r="AG21" i="80"/>
  <c r="AI18" i="75"/>
  <c r="AI18" i="99"/>
  <c r="AI18" i="72"/>
  <c r="AI18" i="71"/>
  <c r="AI18" i="81"/>
  <c r="AI18" i="98"/>
  <c r="AI18" i="80"/>
  <c r="AI18" i="69"/>
  <c r="AG15" i="75"/>
  <c r="AG15" i="99"/>
  <c r="AG15" i="81"/>
  <c r="AG15" i="72"/>
  <c r="AG15" i="98"/>
  <c r="AG15" i="71"/>
  <c r="AG15" i="80"/>
  <c r="AG15" i="69"/>
  <c r="AI9" i="75"/>
  <c r="AI9" i="99"/>
  <c r="AI9" i="81"/>
  <c r="AI9" i="71"/>
  <c r="AI9" i="98"/>
  <c r="AI9" i="72"/>
  <c r="AI9" i="80"/>
  <c r="AI9" i="69"/>
  <c r="AF7" i="75"/>
  <c r="AF7" i="81"/>
  <c r="AF7" i="98"/>
  <c r="AF7" i="72"/>
  <c r="AF7" i="99"/>
  <c r="AF7" i="80"/>
  <c r="AF7" i="69"/>
  <c r="AF7" i="71"/>
  <c r="AW26" i="75"/>
  <c r="AW26" i="99"/>
  <c r="AW26" i="81"/>
  <c r="AW26" i="72"/>
  <c r="AW26" i="71"/>
  <c r="AW26" i="69"/>
  <c r="AW26" i="98"/>
  <c r="AW26" i="80"/>
  <c r="AS26" i="75"/>
  <c r="AS26" i="99"/>
  <c r="AS26" i="81"/>
  <c r="AS26" i="72"/>
  <c r="AS26" i="71"/>
  <c r="AS26" i="98"/>
  <c r="AS26" i="80"/>
  <c r="AS26" i="69"/>
  <c r="AK26" i="75"/>
  <c r="AK26" i="99"/>
  <c r="AK26" i="72"/>
  <c r="AK26" i="71"/>
  <c r="AK26" i="81"/>
  <c r="AK26" i="98"/>
  <c r="AK26" i="69"/>
  <c r="AK26" i="80"/>
  <c r="AZ21" i="72"/>
  <c r="AZ21" i="99"/>
  <c r="AZ21" i="71"/>
  <c r="AZ21" i="81"/>
  <c r="AZ21" i="98"/>
  <c r="AZ21" i="69"/>
  <c r="AZ21" i="75"/>
  <c r="AZ21" i="80"/>
  <c r="AR21" i="75"/>
  <c r="AR21" i="99"/>
  <c r="AR21" i="72"/>
  <c r="AR21" i="81"/>
  <c r="AR21" i="71"/>
  <c r="AR21" i="98"/>
  <c r="AR21" i="69"/>
  <c r="AR21" i="80"/>
  <c r="BB19" i="75"/>
  <c r="BB19" i="99"/>
  <c r="BB19" i="72"/>
  <c r="BB19" i="81"/>
  <c r="BB19" i="71"/>
  <c r="BB19" i="69"/>
  <c r="BB19" i="98"/>
  <c r="BB19" i="80"/>
  <c r="AT18" i="75"/>
  <c r="AT18" i="99"/>
  <c r="AT18" i="72"/>
  <c r="AT18" i="71"/>
  <c r="AT18" i="98"/>
  <c r="AT18" i="81"/>
  <c r="AT18" i="69"/>
  <c r="AT18" i="80"/>
  <c r="AL18" i="75"/>
  <c r="AL18" i="99"/>
  <c r="AL18" i="72"/>
  <c r="AL18" i="81"/>
  <c r="AL18" i="71"/>
  <c r="AL18" i="98"/>
  <c r="AL18" i="69"/>
  <c r="AL18" i="80"/>
  <c r="BB15" i="75"/>
  <c r="BB15" i="99"/>
  <c r="BB15" i="81"/>
  <c r="BB15" i="72"/>
  <c r="BB15" i="80"/>
  <c r="BB15" i="69"/>
  <c r="BB15" i="71"/>
  <c r="BB15" i="98"/>
  <c r="AT15" i="75"/>
  <c r="AT15" i="81"/>
  <c r="AT15" i="99"/>
  <c r="AT15" i="72"/>
  <c r="AT15" i="80"/>
  <c r="AT15" i="69"/>
  <c r="AT15" i="71"/>
  <c r="AT15" i="98"/>
  <c r="AL15" i="75"/>
  <c r="AL15" i="99"/>
  <c r="AL15" i="81"/>
  <c r="AL15" i="72"/>
  <c r="AL15" i="80"/>
  <c r="AL15" i="69"/>
  <c r="AL15" i="71"/>
  <c r="AL15" i="98"/>
  <c r="AZ12" i="75"/>
  <c r="AZ12" i="99"/>
  <c r="AZ12" i="81"/>
  <c r="AZ12" i="80"/>
  <c r="AZ12" i="69"/>
  <c r="AZ12" i="72"/>
  <c r="AZ12" i="98"/>
  <c r="AZ12" i="71"/>
  <c r="AR12" i="75"/>
  <c r="AR12" i="99"/>
  <c r="AR12" i="81"/>
  <c r="AR12" i="80"/>
  <c r="AR12" i="69"/>
  <c r="AR12" i="98"/>
  <c r="AR12" i="72"/>
  <c r="AR12" i="71"/>
  <c r="BB10" i="75"/>
  <c r="BB10" i="99"/>
  <c r="BB10" i="81"/>
  <c r="BB10" i="71"/>
  <c r="BB10" i="98"/>
  <c r="BB10" i="72"/>
  <c r="BB10" i="80"/>
  <c r="BB10" i="69"/>
  <c r="AY9" i="99"/>
  <c r="AY9" i="81"/>
  <c r="AY9" i="71"/>
  <c r="AY9" i="98"/>
  <c r="AY9" i="80"/>
  <c r="AY9" i="69"/>
  <c r="AY9" i="72"/>
  <c r="AY9" i="75"/>
  <c r="AQ9" i="75"/>
  <c r="AQ9" i="99"/>
  <c r="AQ9" i="81"/>
  <c r="AQ9" i="71"/>
  <c r="AQ9" i="98"/>
  <c r="AQ9" i="72"/>
  <c r="AQ9" i="80"/>
  <c r="AQ9" i="69"/>
  <c r="BB7" i="75"/>
  <c r="BB7" i="99"/>
  <c r="BB7" i="72"/>
  <c r="BB7" i="71"/>
  <c r="BB7" i="81"/>
  <c r="BB7" i="98"/>
  <c r="BB7" i="80"/>
  <c r="BB7" i="69"/>
  <c r="AT7" i="75"/>
  <c r="AT7" i="99"/>
  <c r="AT7" i="72"/>
  <c r="AT7" i="71"/>
  <c r="AT7" i="81"/>
  <c r="AT7" i="98"/>
  <c r="AT7" i="80"/>
  <c r="AT7" i="69"/>
  <c r="AL7" i="75"/>
  <c r="AL7" i="99"/>
  <c r="AL7" i="72"/>
  <c r="AL7" i="71"/>
  <c r="AL7" i="81"/>
  <c r="AL7" i="98"/>
  <c r="AL7" i="69"/>
  <c r="AL7" i="80"/>
  <c r="AE18" i="75"/>
  <c r="AE18" i="99"/>
  <c r="AE18" i="81"/>
  <c r="AE18" i="72"/>
  <c r="AE18" i="98"/>
  <c r="AE18" i="71"/>
  <c r="AE18" i="80"/>
  <c r="AE18" i="69"/>
  <c r="AI26" i="75"/>
  <c r="AI26" i="99"/>
  <c r="AI26" i="81"/>
  <c r="AI26" i="72"/>
  <c r="AI26" i="71"/>
  <c r="AI26" i="98"/>
  <c r="AI26" i="80"/>
  <c r="AI26" i="69"/>
  <c r="AF21" i="75"/>
  <c r="AF21" i="99"/>
  <c r="AF21" i="72"/>
  <c r="AF21" i="81"/>
  <c r="AF21" i="71"/>
  <c r="AF21" i="80"/>
  <c r="AF21" i="98"/>
  <c r="AF21" i="69"/>
  <c r="AJ15" i="75"/>
  <c r="AJ15" i="99"/>
  <c r="AJ15" i="72"/>
  <c r="AJ15" i="81"/>
  <c r="AJ15" i="71"/>
  <c r="AJ15" i="98"/>
  <c r="AJ15" i="69"/>
  <c r="AJ15" i="80"/>
  <c r="AG12" i="75"/>
  <c r="AG12" i="99"/>
  <c r="AG12" i="81"/>
  <c r="AG12" i="71"/>
  <c r="AG12" i="98"/>
  <c r="AG12" i="72"/>
  <c r="AG12" i="80"/>
  <c r="AG12" i="69"/>
  <c r="AH9" i="75"/>
  <c r="AH9" i="81"/>
  <c r="AH9" i="99"/>
  <c r="AH9" i="72"/>
  <c r="AH9" i="80"/>
  <c r="AH9" i="69"/>
  <c r="AH9" i="71"/>
  <c r="AH9" i="98"/>
  <c r="AI7" i="75"/>
  <c r="AI7" i="99"/>
  <c r="AI7" i="81"/>
  <c r="AI7" i="71"/>
  <c r="AI7" i="80"/>
  <c r="AI7" i="69"/>
  <c r="AI7" i="72"/>
  <c r="AI7" i="98"/>
  <c r="AZ26" i="75"/>
  <c r="AZ26" i="99"/>
  <c r="AZ26" i="81"/>
  <c r="AZ26" i="72"/>
  <c r="AZ26" i="71"/>
  <c r="AZ26" i="98"/>
  <c r="AZ26" i="80"/>
  <c r="AZ26" i="69"/>
  <c r="AR26" i="75"/>
  <c r="AR26" i="81"/>
  <c r="AR26" i="72"/>
  <c r="AR26" i="99"/>
  <c r="AR26" i="71"/>
  <c r="AR26" i="98"/>
  <c r="AR26" i="69"/>
  <c r="AR26" i="80"/>
  <c r="AN26" i="99"/>
  <c r="AN26" i="75"/>
  <c r="AN26" i="81"/>
  <c r="AN26" i="72"/>
  <c r="AN26" i="71"/>
  <c r="AN26" i="80"/>
  <c r="AN26" i="98"/>
  <c r="AN26" i="69"/>
  <c r="BC21" i="75"/>
  <c r="BC21" i="81"/>
  <c r="BC21" i="72"/>
  <c r="BC21" i="71"/>
  <c r="BC21" i="99"/>
  <c r="BC21" i="98"/>
  <c r="BC21" i="80"/>
  <c r="BC21" i="69"/>
  <c r="AU21" i="81"/>
  <c r="AU21" i="75"/>
  <c r="AU21" i="99"/>
  <c r="AU21" i="72"/>
  <c r="AU21" i="71"/>
  <c r="AU21" i="98"/>
  <c r="AU21" i="80"/>
  <c r="AU21" i="69"/>
  <c r="AW18" i="75"/>
  <c r="AW18" i="99"/>
  <c r="AW18" i="81"/>
  <c r="AW18" i="72"/>
  <c r="AW18" i="71"/>
  <c r="AW18" i="98"/>
  <c r="AW18" i="80"/>
  <c r="AW18" i="69"/>
  <c r="AO18" i="75"/>
  <c r="AO18" i="81"/>
  <c r="AO18" i="72"/>
  <c r="AO18" i="71"/>
  <c r="AO18" i="98"/>
  <c r="AO18" i="99"/>
  <c r="AO18" i="80"/>
  <c r="AO18" i="69"/>
  <c r="BA15" i="75"/>
  <c r="BA15" i="99"/>
  <c r="BA15" i="72"/>
  <c r="BA15" i="81"/>
  <c r="BA15" i="71"/>
  <c r="BA15" i="98"/>
  <c r="BA15" i="80"/>
  <c r="BA15" i="69"/>
  <c r="AS15" i="75"/>
  <c r="AS15" i="99"/>
  <c r="AS15" i="72"/>
  <c r="AS15" i="71"/>
  <c r="AS15" i="81"/>
  <c r="AS15" i="98"/>
  <c r="AS15" i="80"/>
  <c r="AS15" i="69"/>
  <c r="AK15" i="75"/>
  <c r="AK15" i="99"/>
  <c r="AK15" i="72"/>
  <c r="AK15" i="81"/>
  <c r="AK15" i="71"/>
  <c r="AK15" i="98"/>
  <c r="AK15" i="69"/>
  <c r="AK15" i="80"/>
  <c r="AY12" i="75"/>
  <c r="AY12" i="99"/>
  <c r="AY12" i="81"/>
  <c r="AY12" i="72"/>
  <c r="AY12" i="98"/>
  <c r="AY12" i="71"/>
  <c r="AY12" i="80"/>
  <c r="AY12" i="69"/>
  <c r="AU12" i="75"/>
  <c r="AU12" i="99"/>
  <c r="AU12" i="72"/>
  <c r="AU12" i="81"/>
  <c r="AU12" i="71"/>
  <c r="AU12" i="98"/>
  <c r="AU12" i="80"/>
  <c r="AU12" i="69"/>
  <c r="AM12" i="75"/>
  <c r="AM12" i="99"/>
  <c r="AM12" i="72"/>
  <c r="AM12" i="71"/>
  <c r="AM12" i="98"/>
  <c r="AM12" i="81"/>
  <c r="AM12" i="80"/>
  <c r="AM12" i="69"/>
  <c r="BB9" i="75"/>
  <c r="BB9" i="99"/>
  <c r="BB9" i="81"/>
  <c r="BB9" i="80"/>
  <c r="BB9" i="69"/>
  <c r="BB9" i="98"/>
  <c r="BB9" i="72"/>
  <c r="BB9" i="71"/>
  <c r="AT9" i="75"/>
  <c r="AT9" i="99"/>
  <c r="AT9" i="81"/>
  <c r="AT9" i="80"/>
  <c r="AT9" i="69"/>
  <c r="AT9" i="72"/>
  <c r="AT9" i="98"/>
  <c r="AT9" i="71"/>
  <c r="AL10" i="3"/>
  <c r="AL9" i="75"/>
  <c r="AL9" i="81"/>
  <c r="AL9" i="99"/>
  <c r="AL9" i="80"/>
  <c r="AL9" i="69"/>
  <c r="AL9" i="98"/>
  <c r="AL9" i="71"/>
  <c r="AL9" i="72"/>
  <c r="AS7" i="75"/>
  <c r="AS7" i="99"/>
  <c r="AS7" i="72"/>
  <c r="AS7" i="81"/>
  <c r="AS7" i="71"/>
  <c r="AS7" i="98"/>
  <c r="AS7" i="69"/>
  <c r="AS7" i="80"/>
  <c r="D28" i="3"/>
  <c r="D26" i="83"/>
  <c r="D26" i="96"/>
  <c r="D27" i="75"/>
  <c r="D27" i="99"/>
  <c r="D27" i="81"/>
  <c r="D27" i="72"/>
  <c r="D27" i="71"/>
  <c r="D27" i="98"/>
  <c r="D27" i="80"/>
  <c r="D27" i="69"/>
  <c r="D11" i="90"/>
  <c r="D9" i="96"/>
  <c r="D11" i="89"/>
  <c r="D11" i="112"/>
  <c r="D9" i="83"/>
  <c r="D11" i="87"/>
  <c r="D11" i="113"/>
  <c r="D11" i="88"/>
  <c r="D10" i="75"/>
  <c r="D10" i="99"/>
  <c r="D10" i="72"/>
  <c r="D10" i="81"/>
  <c r="D10" i="71"/>
  <c r="D10" i="98"/>
  <c r="D10" i="80"/>
  <c r="D10" i="69"/>
  <c r="AE21" i="75"/>
  <c r="AE21" i="81"/>
  <c r="AE21" i="99"/>
  <c r="AE21" i="72"/>
  <c r="AE21" i="71"/>
  <c r="AE21" i="98"/>
  <c r="AE21" i="80"/>
  <c r="AE21" i="69"/>
  <c r="AG19" i="75"/>
  <c r="AG19" i="99"/>
  <c r="AG19" i="72"/>
  <c r="AG19" i="81"/>
  <c r="AG19" i="71"/>
  <c r="AG19" i="98"/>
  <c r="AG19" i="69"/>
  <c r="AG19" i="80"/>
  <c r="AJ12" i="75"/>
  <c r="AJ12" i="99"/>
  <c r="AJ12" i="81"/>
  <c r="AJ12" i="80"/>
  <c r="AJ12" i="69"/>
  <c r="AJ12" i="72"/>
  <c r="AJ12" i="98"/>
  <c r="AJ12" i="71"/>
  <c r="AH7" i="75"/>
  <c r="AH7" i="99"/>
  <c r="AH7" i="81"/>
  <c r="AH7" i="72"/>
  <c r="AH7" i="71"/>
  <c r="AH7" i="98"/>
  <c r="AH7" i="69"/>
  <c r="AH7" i="80"/>
  <c r="AU26" i="75"/>
  <c r="AU26" i="99"/>
  <c r="AU26" i="81"/>
  <c r="AU26" i="71"/>
  <c r="AU26" i="72"/>
  <c r="AU26" i="98"/>
  <c r="AU26" i="80"/>
  <c r="AU26" i="69"/>
  <c r="AT22" i="75"/>
  <c r="AT22" i="99"/>
  <c r="AT22" i="81"/>
  <c r="AT22" i="71"/>
  <c r="AT22" i="72"/>
  <c r="AT22" i="98"/>
  <c r="AT22" i="80"/>
  <c r="AT22" i="69"/>
  <c r="AX21" i="75"/>
  <c r="AX21" i="99"/>
  <c r="AX21" i="81"/>
  <c r="AX21" i="72"/>
  <c r="AX21" i="98"/>
  <c r="AX21" i="80"/>
  <c r="AX21" i="69"/>
  <c r="AX21" i="71"/>
  <c r="AT21" i="75"/>
  <c r="AT21" i="81"/>
  <c r="AT21" i="99"/>
  <c r="AT21" i="98"/>
  <c r="AT21" i="80"/>
  <c r="AT21" i="69"/>
  <c r="AT21" i="71"/>
  <c r="AT21" i="72"/>
  <c r="AL22" i="3"/>
  <c r="AL21" i="75"/>
  <c r="AL21" i="99"/>
  <c r="AL21" i="81"/>
  <c r="AL21" i="98"/>
  <c r="AL21" i="80"/>
  <c r="AL21" i="69"/>
  <c r="AL21" i="72"/>
  <c r="AL21" i="71"/>
  <c r="AN19" i="75"/>
  <c r="AN19" i="81"/>
  <c r="AN19" i="99"/>
  <c r="AN19" i="71"/>
  <c r="AN19" i="98"/>
  <c r="AN19" i="72"/>
  <c r="AN19" i="80"/>
  <c r="AN19" i="69"/>
  <c r="AZ18" i="75"/>
  <c r="AZ18" i="81"/>
  <c r="AZ18" i="99"/>
  <c r="AZ18" i="72"/>
  <c r="AZ18" i="80"/>
  <c r="AZ18" i="69"/>
  <c r="AZ18" i="71"/>
  <c r="AZ18" i="98"/>
  <c r="AV18" i="75"/>
  <c r="AV18" i="99"/>
  <c r="AV18" i="81"/>
  <c r="AV18" i="80"/>
  <c r="AV18" i="69"/>
  <c r="AV18" i="72"/>
  <c r="AV18" i="98"/>
  <c r="AV18" i="71"/>
  <c r="AR18" i="75"/>
  <c r="AR18" i="99"/>
  <c r="AR18" i="81"/>
  <c r="AR18" i="72"/>
  <c r="AR18" i="80"/>
  <c r="AR18" i="69"/>
  <c r="AR18" i="71"/>
  <c r="AR18" i="98"/>
  <c r="AN18" i="75"/>
  <c r="AN18" i="81"/>
  <c r="AN18" i="99"/>
  <c r="AN18" i="80"/>
  <c r="AN18" i="69"/>
  <c r="AN18" i="98"/>
  <c r="AN18" i="72"/>
  <c r="AN18" i="71"/>
  <c r="AV16" i="75"/>
  <c r="AV16" i="99"/>
  <c r="AV16" i="72"/>
  <c r="AV16" i="81"/>
  <c r="AV16" i="71"/>
  <c r="AV16" i="98"/>
  <c r="AV16" i="69"/>
  <c r="AV16" i="80"/>
  <c r="AZ15" i="75"/>
  <c r="AZ15" i="99"/>
  <c r="AZ15" i="72"/>
  <c r="AZ15" i="81"/>
  <c r="AZ15" i="71"/>
  <c r="AZ15" i="98"/>
  <c r="AZ15" i="80"/>
  <c r="AZ15" i="69"/>
  <c r="AV15" i="75"/>
  <c r="AV15" i="99"/>
  <c r="AV15" i="72"/>
  <c r="AV15" i="81"/>
  <c r="AV15" i="71"/>
  <c r="AV15" i="98"/>
  <c r="AV15" i="80"/>
  <c r="AV15" i="69"/>
  <c r="AR15" i="75"/>
  <c r="AR15" i="99"/>
  <c r="AR15" i="72"/>
  <c r="AR15" i="81"/>
  <c r="AR15" i="71"/>
  <c r="AR15" i="98"/>
  <c r="AR15" i="69"/>
  <c r="AR15" i="80"/>
  <c r="AN15" i="75"/>
  <c r="AN15" i="72"/>
  <c r="AN15" i="71"/>
  <c r="AN15" i="98"/>
  <c r="AN15" i="81"/>
  <c r="AN15" i="80"/>
  <c r="AN15" i="99"/>
  <c r="AN15" i="69"/>
  <c r="BB13" i="75"/>
  <c r="BB13" i="99"/>
  <c r="BB13" i="81"/>
  <c r="BB13" i="72"/>
  <c r="BB13" i="98"/>
  <c r="BB13" i="71"/>
  <c r="BB13" i="80"/>
  <c r="BB13" i="69"/>
  <c r="BB12" i="75"/>
  <c r="BB12" i="99"/>
  <c r="BB12" i="72"/>
  <c r="BB12" i="81"/>
  <c r="BB12" i="71"/>
  <c r="BB12" i="98"/>
  <c r="BB12" i="80"/>
  <c r="BB12" i="69"/>
  <c r="AX12" i="75"/>
  <c r="AX12" i="72"/>
  <c r="AX12" i="99"/>
  <c r="AX12" i="71"/>
  <c r="AX12" i="98"/>
  <c r="AX12" i="81"/>
  <c r="AX12" i="80"/>
  <c r="AX12" i="69"/>
  <c r="AT12" i="75"/>
  <c r="AT12" i="99"/>
  <c r="AT12" i="72"/>
  <c r="AT12" i="81"/>
  <c r="AT12" i="71"/>
  <c r="AT12" i="98"/>
  <c r="AT12" i="80"/>
  <c r="AT12" i="69"/>
  <c r="AP12" i="75"/>
  <c r="AP12" i="99"/>
  <c r="AP12" i="72"/>
  <c r="AP12" i="81"/>
  <c r="AP12" i="71"/>
  <c r="AP12" i="98"/>
  <c r="AP12" i="80"/>
  <c r="AP12" i="69"/>
  <c r="AL12" i="75"/>
  <c r="AL12" i="72"/>
  <c r="AL12" i="81"/>
  <c r="AL12" i="99"/>
  <c r="AL12" i="71"/>
  <c r="AL12" i="98"/>
  <c r="AL12" i="80"/>
  <c r="AL12" i="69"/>
  <c r="BA9" i="75"/>
  <c r="BA9" i="99"/>
  <c r="BA9" i="81"/>
  <c r="BA9" i="72"/>
  <c r="BA9" i="98"/>
  <c r="BA9" i="71"/>
  <c r="BA9" i="80"/>
  <c r="BA9" i="69"/>
  <c r="AW9" i="75"/>
  <c r="AW9" i="99"/>
  <c r="AW9" i="72"/>
  <c r="AW9" i="71"/>
  <c r="AW9" i="81"/>
  <c r="AW9" i="98"/>
  <c r="AW9" i="80"/>
  <c r="AW9" i="69"/>
  <c r="AS9" i="75"/>
  <c r="AS9" i="99"/>
  <c r="AS9" i="81"/>
  <c r="AS9" i="72"/>
  <c r="AS9" i="98"/>
  <c r="AS9" i="71"/>
  <c r="AS9" i="80"/>
  <c r="AS9" i="69"/>
  <c r="AO9" i="75"/>
  <c r="AO9" i="99"/>
  <c r="AO9" i="72"/>
  <c r="AO9" i="81"/>
  <c r="AO9" i="71"/>
  <c r="AO9" i="98"/>
  <c r="AO9" i="80"/>
  <c r="AO9" i="69"/>
  <c r="AK9" i="75"/>
  <c r="AK9" i="99"/>
  <c r="AK9" i="81"/>
  <c r="AK9" i="72"/>
  <c r="AK9" i="98"/>
  <c r="AK9" i="71"/>
  <c r="AK9" i="80"/>
  <c r="AK9" i="69"/>
  <c r="AZ7" i="75"/>
  <c r="AZ7" i="99"/>
  <c r="AZ7" i="81"/>
  <c r="AZ7" i="72"/>
  <c r="AZ7" i="98"/>
  <c r="AZ7" i="80"/>
  <c r="AZ7" i="69"/>
  <c r="AZ7" i="71"/>
  <c r="AV7" i="75"/>
  <c r="AV7" i="81"/>
  <c r="AV7" i="99"/>
  <c r="AV7" i="98"/>
  <c r="AV7" i="72"/>
  <c r="AV7" i="71"/>
  <c r="AV7" i="80"/>
  <c r="AV7" i="69"/>
  <c r="AR7" i="75"/>
  <c r="AR7" i="99"/>
  <c r="AR7" i="81"/>
  <c r="AR7" i="72"/>
  <c r="AR7" i="71"/>
  <c r="AR7" i="98"/>
  <c r="AR7" i="80"/>
  <c r="AR7" i="69"/>
  <c r="AN7" i="75"/>
  <c r="AN7" i="99"/>
  <c r="AN7" i="81"/>
  <c r="AN7" i="98"/>
  <c r="AN7" i="71"/>
  <c r="AN7" i="80"/>
  <c r="AN7" i="69"/>
  <c r="AN7" i="72"/>
  <c r="D15" i="83"/>
  <c r="D15" i="96"/>
  <c r="D16" i="75"/>
  <c r="D16" i="99"/>
  <c r="D16" i="81"/>
  <c r="D16" i="72"/>
  <c r="D16" i="98"/>
  <c r="D16" i="71"/>
  <c r="D16" i="80"/>
  <c r="D16" i="69"/>
  <c r="D14" i="90"/>
  <c r="D12" i="83"/>
  <c r="D12" i="96"/>
  <c r="D14" i="113"/>
  <c r="D14" i="88"/>
  <c r="D14" i="112"/>
  <c r="D14" i="87"/>
  <c r="D14" i="89"/>
  <c r="D13" i="75"/>
  <c r="D13" i="99"/>
  <c r="D13" i="81"/>
  <c r="D13" i="71"/>
  <c r="D13" i="98"/>
  <c r="D13" i="72"/>
  <c r="D13" i="80"/>
  <c r="D13" i="69"/>
  <c r="L14" i="90"/>
  <c r="L14" i="89"/>
  <c r="L14" i="112"/>
  <c r="L14" i="113"/>
  <c r="L14" i="88"/>
  <c r="L14" i="87"/>
  <c r="L13" i="75"/>
  <c r="L13" i="99"/>
  <c r="L13" i="81"/>
  <c r="L13" i="71"/>
  <c r="L13" i="98"/>
  <c r="L13" i="72"/>
  <c r="L13" i="80"/>
  <c r="L13" i="69"/>
  <c r="L11" i="90"/>
  <c r="L11" i="89"/>
  <c r="L11" i="112"/>
  <c r="L11" i="87"/>
  <c r="L11" i="113"/>
  <c r="L11" i="88"/>
  <c r="L10" i="75"/>
  <c r="L10" i="99"/>
  <c r="L10" i="72"/>
  <c r="L10" i="71"/>
  <c r="L10" i="81"/>
  <c r="L10" i="98"/>
  <c r="L10" i="69"/>
  <c r="L10" i="80"/>
  <c r="AE15" i="99"/>
  <c r="AE15" i="81"/>
  <c r="AE15" i="75"/>
  <c r="AE15" i="71"/>
  <c r="AE15" i="98"/>
  <c r="AE15" i="80"/>
  <c r="AE15" i="69"/>
  <c r="AE15" i="72"/>
  <c r="AF26" i="99"/>
  <c r="AF26" i="72"/>
  <c r="AF26" i="71"/>
  <c r="AF26" i="81"/>
  <c r="AF26" i="80"/>
  <c r="AF26" i="75"/>
  <c r="AF26" i="98"/>
  <c r="AF26" i="69"/>
  <c r="AG16" i="75"/>
  <c r="AG16" i="99"/>
  <c r="AG16" i="81"/>
  <c r="AG16" i="72"/>
  <c r="AG16" i="80"/>
  <c r="AG16" i="69"/>
  <c r="AG16" i="71"/>
  <c r="AG16" i="98"/>
  <c r="AH12" i="75"/>
  <c r="AH12" i="99"/>
  <c r="AH12" i="72"/>
  <c r="AH12" i="71"/>
  <c r="AH12" i="98"/>
  <c r="AH12" i="81"/>
  <c r="AH12" i="80"/>
  <c r="AH12" i="69"/>
  <c r="AJ7" i="75"/>
  <c r="AJ7" i="99"/>
  <c r="AJ7" i="81"/>
  <c r="AJ7" i="72"/>
  <c r="AJ7" i="98"/>
  <c r="AJ7" i="71"/>
  <c r="AJ7" i="80"/>
  <c r="AJ7" i="69"/>
  <c r="BA26" i="75"/>
  <c r="BA26" i="99"/>
  <c r="BA26" i="81"/>
  <c r="BA26" i="72"/>
  <c r="BA26" i="71"/>
  <c r="BA26" i="80"/>
  <c r="BA26" i="98"/>
  <c r="BA26" i="69"/>
  <c r="AO26" i="75"/>
  <c r="AO26" i="99"/>
  <c r="AO26" i="81"/>
  <c r="AO26" i="72"/>
  <c r="AO26" i="71"/>
  <c r="AO26" i="98"/>
  <c r="AO26" i="80"/>
  <c r="AO26" i="69"/>
  <c r="AN22" i="75"/>
  <c r="AN22" i="99"/>
  <c r="AN22" i="81"/>
  <c r="AN22" i="72"/>
  <c r="AN22" i="71"/>
  <c r="AN22" i="98"/>
  <c r="AN22" i="80"/>
  <c r="AN22" i="69"/>
  <c r="AV21" i="75"/>
  <c r="AV21" i="99"/>
  <c r="AV21" i="72"/>
  <c r="AV21" i="81"/>
  <c r="AV21" i="71"/>
  <c r="AV21" i="80"/>
  <c r="AV21" i="98"/>
  <c r="AV21" i="69"/>
  <c r="AN21" i="75"/>
  <c r="AN21" i="72"/>
  <c r="AN21" i="81"/>
  <c r="AN21" i="71"/>
  <c r="AN21" i="80"/>
  <c r="AN21" i="99"/>
  <c r="AN21" i="98"/>
  <c r="AN21" i="69"/>
  <c r="BB18" i="75"/>
  <c r="BB18" i="99"/>
  <c r="BB18" i="72"/>
  <c r="BB18" i="81"/>
  <c r="BB18" i="71"/>
  <c r="BB18" i="98"/>
  <c r="BB18" i="69"/>
  <c r="BB18" i="80"/>
  <c r="AX18" i="75"/>
  <c r="AX18" i="99"/>
  <c r="AX18" i="72"/>
  <c r="AX18" i="81"/>
  <c r="AX18" i="71"/>
  <c r="AX18" i="98"/>
  <c r="AX18" i="80"/>
  <c r="AX18" i="69"/>
  <c r="AP18" i="75"/>
  <c r="AP18" i="99"/>
  <c r="AP18" i="72"/>
  <c r="AP18" i="81"/>
  <c r="AP18" i="71"/>
  <c r="AP18" i="98"/>
  <c r="AP18" i="80"/>
  <c r="AP18" i="69"/>
  <c r="AX15" i="75"/>
  <c r="AX15" i="81"/>
  <c r="AX15" i="99"/>
  <c r="AX15" i="80"/>
  <c r="AX15" i="69"/>
  <c r="AX15" i="98"/>
  <c r="AX15" i="71"/>
  <c r="AX15" i="72"/>
  <c r="AP16" i="3"/>
  <c r="AP15" i="75"/>
  <c r="AP15" i="99"/>
  <c r="AP15" i="81"/>
  <c r="AP15" i="80"/>
  <c r="AP15" i="69"/>
  <c r="AP15" i="72"/>
  <c r="AP15" i="98"/>
  <c r="AP15" i="71"/>
  <c r="AN13" i="75"/>
  <c r="AN13" i="81"/>
  <c r="AN13" i="99"/>
  <c r="AN13" i="72"/>
  <c r="AN13" i="71"/>
  <c r="AN13" i="98"/>
  <c r="AN13" i="80"/>
  <c r="AN13" i="69"/>
  <c r="AV12" i="75"/>
  <c r="AV12" i="99"/>
  <c r="AV12" i="81"/>
  <c r="AV12" i="72"/>
  <c r="AV12" i="80"/>
  <c r="AV12" i="69"/>
  <c r="AV12" i="71"/>
  <c r="AV12" i="98"/>
  <c r="AN12" i="75"/>
  <c r="AN12" i="81"/>
  <c r="AN12" i="99"/>
  <c r="AN12" i="72"/>
  <c r="AN12" i="80"/>
  <c r="AN12" i="69"/>
  <c r="AN12" i="71"/>
  <c r="AN12" i="98"/>
  <c r="BC9" i="75"/>
  <c r="BC9" i="99"/>
  <c r="BC9" i="81"/>
  <c r="BC9" i="72"/>
  <c r="BC9" i="71"/>
  <c r="BC9" i="98"/>
  <c r="BC9" i="80"/>
  <c r="BC9" i="69"/>
  <c r="AU9" i="75"/>
  <c r="AU9" i="99"/>
  <c r="AU9" i="81"/>
  <c r="AU9" i="72"/>
  <c r="AU9" i="71"/>
  <c r="AU9" i="98"/>
  <c r="AU9" i="80"/>
  <c r="AU9" i="69"/>
  <c r="AM9" i="75"/>
  <c r="AM9" i="81"/>
  <c r="AM9" i="72"/>
  <c r="AM9" i="71"/>
  <c r="AM9" i="98"/>
  <c r="AM9" i="99"/>
  <c r="AM9" i="80"/>
  <c r="AM9" i="69"/>
  <c r="AX7" i="75"/>
  <c r="AX7" i="99"/>
  <c r="AX7" i="81"/>
  <c r="AX7" i="72"/>
  <c r="AX7" i="71"/>
  <c r="AX7" i="98"/>
  <c r="AX7" i="80"/>
  <c r="AX7" i="69"/>
  <c r="AP7" i="75"/>
  <c r="AP7" i="99"/>
  <c r="AP7" i="81"/>
  <c r="AP7" i="72"/>
  <c r="AP7" i="71"/>
  <c r="AP7" i="98"/>
  <c r="AP7" i="80"/>
  <c r="AP7" i="69"/>
  <c r="L28" i="3"/>
  <c r="L27" i="75"/>
  <c r="L27" i="99"/>
  <c r="L27" i="81"/>
  <c r="L27" i="72"/>
  <c r="L27" i="71"/>
  <c r="L27" i="98"/>
  <c r="L27" i="80"/>
  <c r="L27" i="69"/>
  <c r="L16" i="75"/>
  <c r="L16" i="99"/>
  <c r="L16" i="81"/>
  <c r="L16" i="72"/>
  <c r="L16" i="98"/>
  <c r="L16" i="71"/>
  <c r="L16" i="80"/>
  <c r="L16" i="69"/>
  <c r="AE7" i="75"/>
  <c r="AE7" i="99"/>
  <c r="AE7" i="81"/>
  <c r="AE7" i="72"/>
  <c r="AE7" i="80"/>
  <c r="AE7" i="69"/>
  <c r="AE7" i="71"/>
  <c r="AE7" i="98"/>
  <c r="AJ21" i="75"/>
  <c r="AJ21" i="99"/>
  <c r="AJ21" i="72"/>
  <c r="AJ21" i="71"/>
  <c r="AJ21" i="98"/>
  <c r="AJ21" i="69"/>
  <c r="AJ21" i="81"/>
  <c r="AJ21" i="80"/>
  <c r="AH18" i="75"/>
  <c r="AH18" i="99"/>
  <c r="AH18" i="72"/>
  <c r="AH18" i="81"/>
  <c r="AH18" i="71"/>
  <c r="AH18" i="98"/>
  <c r="AH18" i="80"/>
  <c r="AH18" i="69"/>
  <c r="AF15" i="75"/>
  <c r="AF15" i="99"/>
  <c r="AF15" i="72"/>
  <c r="AF15" i="81"/>
  <c r="AF15" i="71"/>
  <c r="AF15" i="98"/>
  <c r="AF15" i="80"/>
  <c r="AF15" i="69"/>
  <c r="AN27" i="75"/>
  <c r="AN27" i="99"/>
  <c r="AN27" i="81"/>
  <c r="AN27" i="72"/>
  <c r="AN27" i="71"/>
  <c r="AN27" i="98"/>
  <c r="AN27" i="80"/>
  <c r="AN27" i="69"/>
  <c r="AV26" i="75"/>
  <c r="AV26" i="81"/>
  <c r="AV26" i="72"/>
  <c r="AV26" i="71"/>
  <c r="AV26" i="99"/>
  <c r="AV26" i="80"/>
  <c r="AV26" i="69"/>
  <c r="AV26" i="98"/>
  <c r="AV22" i="3"/>
  <c r="AY21" i="75"/>
  <c r="AY21" i="99"/>
  <c r="AY21" i="81"/>
  <c r="AY21" i="71"/>
  <c r="AY21" i="72"/>
  <c r="AY21" i="98"/>
  <c r="AY21" i="80"/>
  <c r="AY21" i="69"/>
  <c r="AQ21" i="99"/>
  <c r="AQ21" i="75"/>
  <c r="AQ21" i="81"/>
  <c r="AQ21" i="71"/>
  <c r="AQ21" i="98"/>
  <c r="AQ21" i="80"/>
  <c r="AQ21" i="69"/>
  <c r="AQ21" i="72"/>
  <c r="AM21" i="75"/>
  <c r="AM21" i="81"/>
  <c r="AM21" i="72"/>
  <c r="AM21" i="71"/>
  <c r="AM21" i="99"/>
  <c r="AM21" i="98"/>
  <c r="AM21" i="80"/>
  <c r="AM21" i="69"/>
  <c r="BA18" i="99"/>
  <c r="BA18" i="81"/>
  <c r="BA18" i="75"/>
  <c r="BA18" i="71"/>
  <c r="BA18" i="98"/>
  <c r="BA18" i="80"/>
  <c r="BA18" i="69"/>
  <c r="BA18" i="72"/>
  <c r="AS18" i="75"/>
  <c r="AS18" i="99"/>
  <c r="AS18" i="81"/>
  <c r="AS18" i="71"/>
  <c r="AS18" i="98"/>
  <c r="AS18" i="72"/>
  <c r="AS18" i="80"/>
  <c r="AS18" i="69"/>
  <c r="AK18" i="75"/>
  <c r="AK18" i="99"/>
  <c r="AK18" i="81"/>
  <c r="AK18" i="71"/>
  <c r="AK18" i="98"/>
  <c r="AK18" i="72"/>
  <c r="AK18" i="80"/>
  <c r="AK18" i="69"/>
  <c r="AW15" i="75"/>
  <c r="AW15" i="99"/>
  <c r="AW15" i="81"/>
  <c r="AW15" i="72"/>
  <c r="AW15" i="98"/>
  <c r="AW15" i="71"/>
  <c r="AW15" i="80"/>
  <c r="AW15" i="69"/>
  <c r="AO15" i="75"/>
  <c r="AO15" i="99"/>
  <c r="AO15" i="81"/>
  <c r="AO15" i="72"/>
  <c r="AO15" i="98"/>
  <c r="AO15" i="71"/>
  <c r="AO15" i="80"/>
  <c r="AO15" i="69"/>
  <c r="BC12" i="75"/>
  <c r="BC12" i="99"/>
  <c r="BC12" i="72"/>
  <c r="BC12" i="71"/>
  <c r="BC12" i="81"/>
  <c r="BC12" i="98"/>
  <c r="BC12" i="69"/>
  <c r="BC12" i="80"/>
  <c r="AQ12" i="75"/>
  <c r="AQ12" i="99"/>
  <c r="AQ12" i="81"/>
  <c r="AQ12" i="72"/>
  <c r="AQ12" i="98"/>
  <c r="AQ12" i="71"/>
  <c r="AQ12" i="80"/>
  <c r="AQ12" i="69"/>
  <c r="AV10" i="75"/>
  <c r="AV10" i="99"/>
  <c r="AV10" i="81"/>
  <c r="AV10" i="72"/>
  <c r="AV10" i="98"/>
  <c r="AV10" i="71"/>
  <c r="AV10" i="80"/>
  <c r="AV10" i="69"/>
  <c r="AX10" i="3"/>
  <c r="AX9" i="75"/>
  <c r="AX9" i="81"/>
  <c r="AX9" i="99"/>
  <c r="AX9" i="72"/>
  <c r="AX9" i="80"/>
  <c r="AX9" i="69"/>
  <c r="AX9" i="71"/>
  <c r="AX9" i="98"/>
  <c r="AP9" i="75"/>
  <c r="AP9" i="99"/>
  <c r="AP9" i="81"/>
  <c r="AP9" i="72"/>
  <c r="AP9" i="80"/>
  <c r="AP9" i="69"/>
  <c r="AP9" i="71"/>
  <c r="AP9" i="98"/>
  <c r="BA7" i="75"/>
  <c r="BA7" i="99"/>
  <c r="BA7" i="72"/>
  <c r="BA7" i="81"/>
  <c r="BA7" i="98"/>
  <c r="BA7" i="69"/>
  <c r="BA7" i="80"/>
  <c r="BA7" i="71"/>
  <c r="AW7" i="75"/>
  <c r="AW7" i="72"/>
  <c r="AW7" i="99"/>
  <c r="AW7" i="71"/>
  <c r="AW7" i="98"/>
  <c r="AW7" i="81"/>
  <c r="AW7" i="80"/>
  <c r="AW7" i="69"/>
  <c r="AO7" i="75"/>
  <c r="AO7" i="99"/>
  <c r="AO7" i="72"/>
  <c r="AO7" i="81"/>
  <c r="AO7" i="98"/>
  <c r="AO7" i="71"/>
  <c r="AO7" i="80"/>
  <c r="AO7" i="69"/>
  <c r="AK7" i="75"/>
  <c r="AK7" i="99"/>
  <c r="AK7" i="72"/>
  <c r="AK7" i="81"/>
  <c r="AK7" i="98"/>
  <c r="AK7" i="69"/>
  <c r="AK7" i="71"/>
  <c r="AK7" i="80"/>
  <c r="AE9" i="75"/>
  <c r="AE9" i="99"/>
  <c r="AE9" i="81"/>
  <c r="AE9" i="72"/>
  <c r="AE9" i="71"/>
  <c r="AE9" i="98"/>
  <c r="AE9" i="80"/>
  <c r="AE9" i="69"/>
  <c r="AH26" i="75"/>
  <c r="AH26" i="81"/>
  <c r="AH26" i="99"/>
  <c r="AH26" i="98"/>
  <c r="AH26" i="80"/>
  <c r="AH26" i="69"/>
  <c r="AH26" i="72"/>
  <c r="AH26" i="71"/>
  <c r="AI21" i="99"/>
  <c r="AI21" i="81"/>
  <c r="AI21" i="75"/>
  <c r="AI21" i="71"/>
  <c r="AI21" i="72"/>
  <c r="AI21" i="98"/>
  <c r="AI21" i="80"/>
  <c r="AI21" i="69"/>
  <c r="AG18" i="99"/>
  <c r="AG18" i="81"/>
  <c r="AG18" i="75"/>
  <c r="AG18" i="72"/>
  <c r="AG18" i="71"/>
  <c r="AG18" i="98"/>
  <c r="AG18" i="80"/>
  <c r="AG18" i="69"/>
  <c r="AI15" i="75"/>
  <c r="AI15" i="99"/>
  <c r="AI15" i="81"/>
  <c r="AI15" i="72"/>
  <c r="AI15" i="71"/>
  <c r="AI15" i="98"/>
  <c r="AI15" i="80"/>
  <c r="AI15" i="69"/>
  <c r="AF12" i="75"/>
  <c r="AF12" i="99"/>
  <c r="AF12" i="81"/>
  <c r="AF12" i="72"/>
  <c r="AF12" i="80"/>
  <c r="AF12" i="69"/>
  <c r="AF12" i="71"/>
  <c r="AF12" i="98"/>
  <c r="AG9" i="75"/>
  <c r="AG9" i="99"/>
  <c r="AG9" i="72"/>
  <c r="AG9" i="71"/>
  <c r="AG9" i="81"/>
  <c r="AG9" i="98"/>
  <c r="AG9" i="80"/>
  <c r="AG9" i="69"/>
  <c r="BC26" i="75"/>
  <c r="BC26" i="99"/>
  <c r="BC26" i="81"/>
  <c r="BC26" i="71"/>
  <c r="BC26" i="98"/>
  <c r="BC26" i="80"/>
  <c r="BC26" i="69"/>
  <c r="BC26" i="72"/>
  <c r="AY26" i="75"/>
  <c r="AY26" i="99"/>
  <c r="AY26" i="72"/>
  <c r="AY26" i="71"/>
  <c r="AY26" i="81"/>
  <c r="AY26" i="98"/>
  <c r="AY26" i="80"/>
  <c r="AY26" i="69"/>
  <c r="AQ26" i="99"/>
  <c r="AQ26" i="75"/>
  <c r="AQ26" i="72"/>
  <c r="AQ26" i="71"/>
  <c r="AQ26" i="81"/>
  <c r="AQ26" i="98"/>
  <c r="AQ26" i="80"/>
  <c r="AQ26" i="69"/>
  <c r="AM26" i="75"/>
  <c r="AM26" i="81"/>
  <c r="AM26" i="71"/>
  <c r="AM26" i="99"/>
  <c r="AM26" i="72"/>
  <c r="AM26" i="98"/>
  <c r="AM26" i="80"/>
  <c r="AM26" i="69"/>
  <c r="BB21" i="75"/>
  <c r="BB21" i="99"/>
  <c r="BB21" i="81"/>
  <c r="BB21" i="98"/>
  <c r="BB21" i="80"/>
  <c r="BB21" i="69"/>
  <c r="BB21" i="72"/>
  <c r="BB21" i="71"/>
  <c r="AP21" i="75"/>
  <c r="AP21" i="99"/>
  <c r="AP21" i="81"/>
  <c r="AP21" i="72"/>
  <c r="AP21" i="98"/>
  <c r="AP21" i="80"/>
  <c r="AP21" i="69"/>
  <c r="AP21" i="71"/>
  <c r="AE12" i="75"/>
  <c r="AE12" i="99"/>
  <c r="AE12" i="72"/>
  <c r="AE12" i="81"/>
  <c r="AE12" i="71"/>
  <c r="AE12" i="98"/>
  <c r="AE12" i="80"/>
  <c r="AE12" i="69"/>
  <c r="AE26" i="75"/>
  <c r="AE26" i="99"/>
  <c r="AE26" i="81"/>
  <c r="AE26" i="71"/>
  <c r="AE26" i="72"/>
  <c r="AE26" i="98"/>
  <c r="AE26" i="80"/>
  <c r="AE26" i="69"/>
  <c r="AG26" i="75"/>
  <c r="AG26" i="99"/>
  <c r="AG26" i="81"/>
  <c r="AG26" i="72"/>
  <c r="AG26" i="71"/>
  <c r="AG26" i="98"/>
  <c r="AG26" i="80"/>
  <c r="AG26" i="69"/>
  <c r="AH21" i="75"/>
  <c r="AH21" i="99"/>
  <c r="AH21" i="81"/>
  <c r="AH21" i="72"/>
  <c r="AH21" i="98"/>
  <c r="AH21" i="80"/>
  <c r="AH21" i="69"/>
  <c r="AH21" i="71"/>
  <c r="AJ18" i="75"/>
  <c r="AJ18" i="81"/>
  <c r="AJ18" i="99"/>
  <c r="AJ18" i="72"/>
  <c r="AJ18" i="80"/>
  <c r="AJ18" i="69"/>
  <c r="AJ18" i="71"/>
  <c r="AJ18" i="98"/>
  <c r="AF18" i="75"/>
  <c r="AF18" i="99"/>
  <c r="AF18" i="81"/>
  <c r="AF18" i="80"/>
  <c r="AF18" i="69"/>
  <c r="AF18" i="72"/>
  <c r="AF18" i="98"/>
  <c r="AF18" i="71"/>
  <c r="AH15" i="75"/>
  <c r="AH15" i="99"/>
  <c r="AH15" i="81"/>
  <c r="AH15" i="80"/>
  <c r="AH15" i="69"/>
  <c r="AH15" i="98"/>
  <c r="AH15" i="72"/>
  <c r="AH15" i="71"/>
  <c r="AI12" i="75"/>
  <c r="AI12" i="99"/>
  <c r="AI12" i="81"/>
  <c r="AI12" i="72"/>
  <c r="AI12" i="98"/>
  <c r="AI12" i="71"/>
  <c r="AI12" i="80"/>
  <c r="AI12" i="69"/>
  <c r="AJ9" i="75"/>
  <c r="AJ9" i="99"/>
  <c r="AJ9" i="72"/>
  <c r="AJ9" i="81"/>
  <c r="AJ9" i="71"/>
  <c r="AJ9" i="98"/>
  <c r="AJ9" i="80"/>
  <c r="AJ9" i="69"/>
  <c r="AF9" i="75"/>
  <c r="AF9" i="99"/>
  <c r="AF9" i="72"/>
  <c r="AF9" i="81"/>
  <c r="AF9" i="71"/>
  <c r="AF9" i="98"/>
  <c r="AF9" i="69"/>
  <c r="AF9" i="80"/>
  <c r="AG7" i="75"/>
  <c r="AG7" i="72"/>
  <c r="AG7" i="71"/>
  <c r="AG7" i="98"/>
  <c r="AG7" i="81"/>
  <c r="AG7" i="80"/>
  <c r="AG7" i="99"/>
  <c r="AG7" i="69"/>
  <c r="BB27" i="3"/>
  <c r="BB26" i="75"/>
  <c r="BB26" i="99"/>
  <c r="BB26" i="72"/>
  <c r="BB26" i="98"/>
  <c r="BB26" i="80"/>
  <c r="BB26" i="69"/>
  <c r="BB26" i="81"/>
  <c r="BB26" i="71"/>
  <c r="AX27" i="3"/>
  <c r="AX26" i="75"/>
  <c r="AX26" i="81"/>
  <c r="AX26" i="98"/>
  <c r="AX26" i="80"/>
  <c r="AX26" i="69"/>
  <c r="AX26" i="99"/>
  <c r="AX26" i="72"/>
  <c r="AX26" i="71"/>
  <c r="AT26" i="75"/>
  <c r="AT26" i="99"/>
  <c r="AT26" i="72"/>
  <c r="AT26" i="98"/>
  <c r="AT26" i="80"/>
  <c r="AT26" i="69"/>
  <c r="AT26" i="71"/>
  <c r="AT26" i="81"/>
  <c r="AP26" i="75"/>
  <c r="AP26" i="99"/>
  <c r="AP26" i="81"/>
  <c r="AP26" i="98"/>
  <c r="AP26" i="80"/>
  <c r="AP26" i="69"/>
  <c r="AP26" i="71"/>
  <c r="AP26" i="72"/>
  <c r="AL26" i="75"/>
  <c r="AL26" i="81"/>
  <c r="AL26" i="99"/>
  <c r="AL26" i="72"/>
  <c r="AL26" i="98"/>
  <c r="AL26" i="80"/>
  <c r="AL26" i="69"/>
  <c r="AL26" i="71"/>
  <c r="AP22" i="3"/>
  <c r="BA21" i="75"/>
  <c r="BA21" i="99"/>
  <c r="BA21" i="81"/>
  <c r="BA21" i="72"/>
  <c r="BA21" i="71"/>
  <c r="BA21" i="98"/>
  <c r="BA21" i="80"/>
  <c r="BA21" i="69"/>
  <c r="AW21" i="75"/>
  <c r="AW21" i="99"/>
  <c r="AW21" i="72"/>
  <c r="AW21" i="81"/>
  <c r="AW21" i="71"/>
  <c r="AW21" i="98"/>
  <c r="AW21" i="80"/>
  <c r="AW21" i="69"/>
  <c r="AS21" i="75"/>
  <c r="AS21" i="99"/>
  <c r="AS21" i="81"/>
  <c r="AS21" i="72"/>
  <c r="AS21" i="71"/>
  <c r="AS21" i="98"/>
  <c r="AS21" i="80"/>
  <c r="AS21" i="69"/>
  <c r="AO21" i="75"/>
  <c r="AO21" i="99"/>
  <c r="AO21" i="72"/>
  <c r="AO21" i="71"/>
  <c r="AO21" i="81"/>
  <c r="AO21" i="98"/>
  <c r="AO21" i="80"/>
  <c r="AO21" i="69"/>
  <c r="AK21" i="99"/>
  <c r="AK21" i="75"/>
  <c r="AK21" i="81"/>
  <c r="AK21" i="72"/>
  <c r="AK21" i="71"/>
  <c r="AK21" i="98"/>
  <c r="AK21" i="80"/>
  <c r="AK21" i="69"/>
  <c r="BC18" i="75"/>
  <c r="BC18" i="99"/>
  <c r="BC18" i="81"/>
  <c r="BC18" i="72"/>
  <c r="BC18" i="98"/>
  <c r="BC18" i="71"/>
  <c r="BC18" i="80"/>
  <c r="BC18" i="69"/>
  <c r="AY18" i="75"/>
  <c r="AY18" i="99"/>
  <c r="AY18" i="72"/>
  <c r="AY18" i="71"/>
  <c r="AY18" i="98"/>
  <c r="AY18" i="81"/>
  <c r="AY18" i="80"/>
  <c r="AY18" i="69"/>
  <c r="AU18" i="75"/>
  <c r="AU18" i="99"/>
  <c r="AU18" i="81"/>
  <c r="AU18" i="72"/>
  <c r="AU18" i="98"/>
  <c r="AU18" i="71"/>
  <c r="AU18" i="80"/>
  <c r="AU18" i="69"/>
  <c r="AQ18" i="75"/>
  <c r="AQ18" i="99"/>
  <c r="AQ18" i="72"/>
  <c r="AQ18" i="81"/>
  <c r="AQ18" i="71"/>
  <c r="AQ18" i="98"/>
  <c r="AQ18" i="80"/>
  <c r="AQ18" i="69"/>
  <c r="AM18" i="75"/>
  <c r="AM18" i="99"/>
  <c r="AM18" i="81"/>
  <c r="AM18" i="72"/>
  <c r="AM18" i="98"/>
  <c r="AM18" i="71"/>
  <c r="AM18" i="80"/>
  <c r="AM18" i="69"/>
  <c r="BC15" i="75"/>
  <c r="BC15" i="99"/>
  <c r="BC15" i="81"/>
  <c r="BC15" i="71"/>
  <c r="BC15" i="98"/>
  <c r="BC15" i="72"/>
  <c r="BC15" i="80"/>
  <c r="BC15" i="69"/>
  <c r="AY15" i="75"/>
  <c r="AY15" i="81"/>
  <c r="AY15" i="99"/>
  <c r="AY15" i="72"/>
  <c r="AY15" i="71"/>
  <c r="AY15" i="98"/>
  <c r="AY15" i="80"/>
  <c r="AY15" i="69"/>
  <c r="AU15" i="75"/>
  <c r="AU15" i="99"/>
  <c r="AU15" i="81"/>
  <c r="AU15" i="71"/>
  <c r="AU15" i="98"/>
  <c r="AU15" i="72"/>
  <c r="AU15" i="80"/>
  <c r="AU15" i="69"/>
  <c r="AQ15" i="99"/>
  <c r="AQ15" i="75"/>
  <c r="AQ15" i="81"/>
  <c r="AQ15" i="72"/>
  <c r="AQ15" i="71"/>
  <c r="AQ15" i="98"/>
  <c r="AQ15" i="80"/>
  <c r="AQ15" i="69"/>
  <c r="AM15" i="75"/>
  <c r="AM15" i="81"/>
  <c r="AM15" i="71"/>
  <c r="AM15" i="98"/>
  <c r="AM15" i="72"/>
  <c r="AM15" i="99"/>
  <c r="AM15" i="80"/>
  <c r="AM15" i="69"/>
  <c r="AT13" i="3"/>
  <c r="BA12" i="99"/>
  <c r="BA12" i="81"/>
  <c r="BA12" i="75"/>
  <c r="BA12" i="72"/>
  <c r="BA12" i="71"/>
  <c r="BA12" i="98"/>
  <c r="BA12" i="80"/>
  <c r="BA12" i="69"/>
  <c r="AW12" i="75"/>
  <c r="AW12" i="81"/>
  <c r="AW12" i="99"/>
  <c r="AW12" i="71"/>
  <c r="AW12" i="98"/>
  <c r="AW12" i="72"/>
  <c r="AW12" i="80"/>
  <c r="AW12" i="69"/>
  <c r="AS12" i="75"/>
  <c r="AS12" i="99"/>
  <c r="AS12" i="81"/>
  <c r="AS12" i="72"/>
  <c r="AS12" i="71"/>
  <c r="AS12" i="98"/>
  <c r="AS12" i="80"/>
  <c r="AS12" i="69"/>
  <c r="AO12" i="99"/>
  <c r="AO12" i="75"/>
  <c r="AO12" i="81"/>
  <c r="AO12" i="71"/>
  <c r="AO12" i="98"/>
  <c r="AO12" i="80"/>
  <c r="AO12" i="69"/>
  <c r="AO12" i="72"/>
  <c r="AK12" i="75"/>
  <c r="AK12" i="99"/>
  <c r="AK12" i="81"/>
  <c r="AK12" i="72"/>
  <c r="AK12" i="71"/>
  <c r="AK12" i="98"/>
  <c r="AK12" i="80"/>
  <c r="AK12" i="69"/>
  <c r="AN10" i="75"/>
  <c r="AN10" i="99"/>
  <c r="AN10" i="81"/>
  <c r="AN10" i="72"/>
  <c r="AN10" i="98"/>
  <c r="AN10" i="71"/>
  <c r="AN10" i="80"/>
  <c r="AN10" i="69"/>
  <c r="AZ9" i="75"/>
  <c r="AZ9" i="99"/>
  <c r="AZ9" i="72"/>
  <c r="AZ9" i="81"/>
  <c r="AZ9" i="71"/>
  <c r="AZ9" i="98"/>
  <c r="AZ9" i="80"/>
  <c r="AZ9" i="69"/>
  <c r="AV9" i="75"/>
  <c r="AV9" i="99"/>
  <c r="AV9" i="72"/>
  <c r="AV9" i="81"/>
  <c r="AV9" i="71"/>
  <c r="AV9" i="98"/>
  <c r="AV9" i="69"/>
  <c r="AV9" i="80"/>
  <c r="AR9" i="75"/>
  <c r="AR9" i="99"/>
  <c r="AR9" i="72"/>
  <c r="AR9" i="71"/>
  <c r="AR9" i="98"/>
  <c r="AR9" i="81"/>
  <c r="AR9" i="80"/>
  <c r="AR9" i="69"/>
  <c r="AN9" i="75"/>
  <c r="AN9" i="99"/>
  <c r="AN9" i="72"/>
  <c r="AN9" i="81"/>
  <c r="AN9" i="71"/>
  <c r="AN9" i="98"/>
  <c r="AN9" i="69"/>
  <c r="AN9" i="80"/>
  <c r="BC7" i="75"/>
  <c r="BC7" i="99"/>
  <c r="BC7" i="81"/>
  <c r="BC7" i="71"/>
  <c r="BC7" i="72"/>
  <c r="BC7" i="80"/>
  <c r="BC7" i="69"/>
  <c r="BC7" i="98"/>
  <c r="AY7" i="75"/>
  <c r="AY7" i="99"/>
  <c r="AY7" i="81"/>
  <c r="AY7" i="71"/>
  <c r="AY7" i="80"/>
  <c r="AY7" i="69"/>
  <c r="AY7" i="72"/>
  <c r="AY7" i="98"/>
  <c r="AU7" i="99"/>
  <c r="AU7" i="81"/>
  <c r="AU7" i="75"/>
  <c r="AU7" i="72"/>
  <c r="AU7" i="71"/>
  <c r="AU7" i="80"/>
  <c r="AU7" i="69"/>
  <c r="AU7" i="98"/>
  <c r="AQ7" i="75"/>
  <c r="AQ7" i="99"/>
  <c r="AQ7" i="81"/>
  <c r="AQ7" i="80"/>
  <c r="AQ7" i="69"/>
  <c r="AQ7" i="98"/>
  <c r="AQ7" i="72"/>
  <c r="AQ7" i="71"/>
  <c r="AM7" i="99"/>
  <c r="AM7" i="75"/>
  <c r="AM7" i="81"/>
  <c r="AM7" i="71"/>
  <c r="AM7" i="72"/>
  <c r="AM7" i="80"/>
  <c r="AM7" i="69"/>
  <c r="AM7" i="98"/>
  <c r="L23" i="3"/>
  <c r="L22" i="75"/>
  <c r="L22" i="99"/>
  <c r="L22" i="72"/>
  <c r="L22" i="81"/>
  <c r="L22" i="71"/>
  <c r="L22" i="69"/>
  <c r="L22" i="98"/>
  <c r="L22" i="80"/>
  <c r="D23" i="3"/>
  <c r="D21" i="96"/>
  <c r="D21" i="83"/>
  <c r="D22" i="75"/>
  <c r="D22" i="99"/>
  <c r="D22" i="72"/>
  <c r="D22" i="71"/>
  <c r="D22" i="81"/>
  <c r="D22" i="98"/>
  <c r="D22" i="80"/>
  <c r="D22" i="69"/>
  <c r="D18" i="96"/>
  <c r="D18" i="83"/>
  <c r="D19" i="75"/>
  <c r="D19" i="99"/>
  <c r="D19" i="81"/>
  <c r="D19" i="72"/>
  <c r="D19" i="71"/>
  <c r="D19" i="98"/>
  <c r="D19" i="80"/>
  <c r="D19" i="69"/>
  <c r="BB22" i="3"/>
  <c r="AV13" i="3"/>
  <c r="AT10" i="3"/>
  <c r="B5" i="112"/>
  <c r="B4" i="89"/>
  <c r="BB28" i="3"/>
  <c r="AE27" i="3"/>
  <c r="AF22" i="3"/>
  <c r="AF16" i="3"/>
  <c r="AV27" i="3"/>
  <c r="BA22" i="3"/>
  <c r="AS22" i="3"/>
  <c r="AK22" i="3"/>
  <c r="AU19" i="3"/>
  <c r="AT16" i="3"/>
  <c r="AS13" i="3"/>
  <c r="AU10" i="3"/>
  <c r="AJ13" i="3"/>
  <c r="AF13" i="3"/>
  <c r="AH10" i="3"/>
  <c r="BC27" i="3"/>
  <c r="AY27" i="3"/>
  <c r="AU27" i="3"/>
  <c r="AQ27" i="3"/>
  <c r="AM27" i="3"/>
  <c r="AL23" i="3"/>
  <c r="AZ22" i="3"/>
  <c r="AR22" i="3"/>
  <c r="AT19" i="3"/>
  <c r="AP19" i="3"/>
  <c r="AL19" i="3"/>
  <c r="AG27" i="3"/>
  <c r="AH19" i="3"/>
  <c r="AR27" i="3"/>
  <c r="AN23" i="3"/>
  <c r="AO22" i="3"/>
  <c r="AY19" i="3"/>
  <c r="AM19" i="3"/>
  <c r="AX16" i="3"/>
  <c r="AW13" i="3"/>
  <c r="AK13" i="3"/>
  <c r="AY10" i="3"/>
  <c r="AQ10" i="3"/>
  <c r="AE19" i="3"/>
  <c r="AH16" i="3"/>
  <c r="AX28" i="3"/>
  <c r="AP27" i="3"/>
  <c r="AL27" i="3"/>
  <c r="AT23" i="3"/>
  <c r="BC22" i="3"/>
  <c r="AY22" i="3"/>
  <c r="AU22" i="3"/>
  <c r="AQ22" i="3"/>
  <c r="AM22" i="3"/>
  <c r="AL16" i="3"/>
  <c r="AZ16" i="3"/>
  <c r="AR16" i="3"/>
  <c r="AN16" i="3"/>
  <c r="BC13" i="3"/>
  <c r="AY13" i="3"/>
  <c r="AU13" i="3"/>
  <c r="AQ13" i="3"/>
  <c r="AM13" i="3"/>
  <c r="BA10" i="3"/>
  <c r="AW10" i="3"/>
  <c r="AS10" i="3"/>
  <c r="AO10" i="3"/>
  <c r="AK10" i="3"/>
  <c r="AE13" i="3"/>
  <c r="AJ22" i="3"/>
  <c r="AJ16" i="3"/>
  <c r="AN28" i="3"/>
  <c r="AZ27" i="3"/>
  <c r="AW22" i="3"/>
  <c r="BC19" i="3"/>
  <c r="AQ19" i="3"/>
  <c r="BA13" i="3"/>
  <c r="AO13" i="3"/>
  <c r="BC10" i="3"/>
  <c r="AM10" i="3"/>
  <c r="AI27" i="3"/>
  <c r="AJ19" i="3"/>
  <c r="AF19" i="3"/>
  <c r="AI13" i="3"/>
  <c r="AG10" i="3"/>
  <c r="AE10" i="3"/>
  <c r="AE22" i="3"/>
  <c r="AH27" i="3"/>
  <c r="AH22" i="3"/>
  <c r="AG22" i="3"/>
  <c r="AI19" i="3"/>
  <c r="AH13" i="3"/>
  <c r="AJ10" i="3"/>
  <c r="AF10" i="3"/>
  <c r="AT27" i="3"/>
  <c r="AZ19" i="3"/>
  <c r="AV19" i="3"/>
  <c r="AR19" i="3"/>
  <c r="BB16" i="3"/>
  <c r="BC16" i="3"/>
  <c r="AY16" i="3"/>
  <c r="AU16" i="3"/>
  <c r="AQ16" i="3"/>
  <c r="AM16" i="3"/>
  <c r="AX13" i="3"/>
  <c r="AP13" i="3"/>
  <c r="AL13" i="3"/>
  <c r="AZ10" i="3"/>
  <c r="AR10" i="3"/>
  <c r="AE16" i="3"/>
  <c r="AJ27" i="3"/>
  <c r="AF27" i="3"/>
  <c r="AI22" i="3"/>
  <c r="AI16" i="3"/>
  <c r="AG13" i="3"/>
  <c r="AI10" i="3"/>
  <c r="BA27" i="3"/>
  <c r="AW27" i="3"/>
  <c r="AS27" i="3"/>
  <c r="AO27" i="3"/>
  <c r="AK27" i="3"/>
  <c r="AP23" i="3"/>
  <c r="AX22" i="3"/>
  <c r="BA19" i="3"/>
  <c r="AW19" i="3"/>
  <c r="AS19" i="3"/>
  <c r="AO19" i="3"/>
  <c r="AK19" i="3"/>
  <c r="BA16" i="3"/>
  <c r="AW16" i="3"/>
  <c r="AS16" i="3"/>
  <c r="AO16" i="3"/>
  <c r="AK16" i="3"/>
  <c r="AZ13" i="3"/>
  <c r="AR13" i="3"/>
  <c r="B4" i="90"/>
  <c r="B4" i="112"/>
  <c r="B4" i="113"/>
  <c r="B5" i="90"/>
  <c r="B5" i="89"/>
  <c r="B5" i="113"/>
  <c r="B3" i="96"/>
  <c r="E4" i="109"/>
  <c r="I4" i="108"/>
  <c r="L4" i="109"/>
  <c r="M4" i="108"/>
  <c r="Q4" i="108"/>
  <c r="E5" i="108"/>
  <c r="I5" i="109"/>
  <c r="J5" i="108"/>
  <c r="V5" i="108"/>
  <c r="B7" i="3"/>
  <c r="C7" i="3"/>
  <c r="E7" i="3"/>
  <c r="F7" i="3"/>
  <c r="G7" i="3"/>
  <c r="H7" i="3"/>
  <c r="I7" i="3"/>
  <c r="J7" i="3"/>
  <c r="K7" i="3"/>
  <c r="M7" i="3"/>
  <c r="N7" i="3"/>
  <c r="O7" i="3"/>
  <c r="P7" i="3"/>
  <c r="Q7" i="3"/>
  <c r="R7" i="3"/>
  <c r="S7" i="3"/>
  <c r="T7" i="3"/>
  <c r="V8" i="109" s="1"/>
  <c r="U7" i="3"/>
  <c r="V7" i="3"/>
  <c r="W7" i="3"/>
  <c r="X7" i="3"/>
  <c r="Y7" i="3"/>
  <c r="Z7" i="3"/>
  <c r="AA7" i="3"/>
  <c r="AB7" i="3"/>
  <c r="AC7" i="3"/>
  <c r="AD7" i="3"/>
  <c r="C10" i="108"/>
  <c r="B9" i="3"/>
  <c r="B8" i="83" s="1"/>
  <c r="C9" i="3"/>
  <c r="E9" i="3"/>
  <c r="F9" i="3"/>
  <c r="G9" i="3"/>
  <c r="H9" i="3"/>
  <c r="I9" i="3"/>
  <c r="J9" i="3"/>
  <c r="K9" i="3"/>
  <c r="N10" i="108" s="1"/>
  <c r="M9" i="3"/>
  <c r="N9" i="3"/>
  <c r="O9" i="3"/>
  <c r="P9" i="3"/>
  <c r="Q9" i="3"/>
  <c r="R9" i="3"/>
  <c r="S9" i="3"/>
  <c r="T9" i="3"/>
  <c r="U9" i="3"/>
  <c r="V9" i="3"/>
  <c r="W9" i="3"/>
  <c r="X9" i="3"/>
  <c r="Y9" i="3"/>
  <c r="Z9" i="3"/>
  <c r="AA9" i="3"/>
  <c r="AB9" i="3"/>
  <c r="AC9" i="3"/>
  <c r="AD9" i="3"/>
  <c r="B12" i="3"/>
  <c r="B11" i="83" s="1"/>
  <c r="C12" i="3"/>
  <c r="E12" i="3"/>
  <c r="F12" i="3"/>
  <c r="G12" i="3"/>
  <c r="H12" i="3"/>
  <c r="I12" i="3"/>
  <c r="J12" i="3"/>
  <c r="K12" i="3"/>
  <c r="M12" i="3"/>
  <c r="N12" i="3"/>
  <c r="O12" i="3"/>
  <c r="P12" i="3"/>
  <c r="Q12" i="3"/>
  <c r="R12" i="3"/>
  <c r="S12" i="3"/>
  <c r="T12" i="3"/>
  <c r="U12" i="3"/>
  <c r="V12" i="3"/>
  <c r="W12" i="3"/>
  <c r="X12" i="3"/>
  <c r="Y12" i="3"/>
  <c r="Z12" i="3"/>
  <c r="AA12" i="3"/>
  <c r="AB12" i="3"/>
  <c r="AC12" i="3"/>
  <c r="AD12" i="3"/>
  <c r="B15" i="3"/>
  <c r="C15" i="3"/>
  <c r="E15" i="3"/>
  <c r="F15" i="3"/>
  <c r="G15" i="3"/>
  <c r="H15" i="3"/>
  <c r="I15" i="3"/>
  <c r="J15" i="3"/>
  <c r="K15" i="3"/>
  <c r="M15" i="3"/>
  <c r="N15" i="3"/>
  <c r="O15" i="3"/>
  <c r="P15" i="3"/>
  <c r="Q15" i="3"/>
  <c r="R15" i="3"/>
  <c r="S15" i="3"/>
  <c r="T15" i="3"/>
  <c r="U15" i="3"/>
  <c r="V15" i="3"/>
  <c r="W15" i="3"/>
  <c r="X15" i="3"/>
  <c r="Y15" i="3"/>
  <c r="Z15" i="3"/>
  <c r="AA15" i="3"/>
  <c r="AB15" i="3"/>
  <c r="AC15" i="3"/>
  <c r="AD15" i="3"/>
  <c r="F16" i="3"/>
  <c r="B18" i="3"/>
  <c r="C18" i="3"/>
  <c r="E18" i="3"/>
  <c r="F18" i="3"/>
  <c r="G18" i="3"/>
  <c r="H18" i="3"/>
  <c r="I18" i="3"/>
  <c r="J18" i="3"/>
  <c r="K18" i="3"/>
  <c r="M18" i="3"/>
  <c r="N18" i="3"/>
  <c r="O18" i="3"/>
  <c r="P18" i="3"/>
  <c r="Q18" i="3"/>
  <c r="R18" i="3"/>
  <c r="S18" i="3"/>
  <c r="T18" i="3"/>
  <c r="U18" i="3"/>
  <c r="V18" i="3"/>
  <c r="W18" i="3"/>
  <c r="X18" i="3"/>
  <c r="Y18" i="3"/>
  <c r="Z18" i="3"/>
  <c r="AA18" i="3"/>
  <c r="AB18" i="3"/>
  <c r="AC18" i="3"/>
  <c r="AD18" i="3"/>
  <c r="B21" i="3"/>
  <c r="C21" i="3"/>
  <c r="E21" i="3"/>
  <c r="F21" i="3"/>
  <c r="G21" i="3"/>
  <c r="H21" i="3"/>
  <c r="I21" i="3"/>
  <c r="J21" i="3"/>
  <c r="K21" i="3"/>
  <c r="M21" i="3"/>
  <c r="N21" i="3"/>
  <c r="O21" i="3"/>
  <c r="P21" i="3"/>
  <c r="Q21" i="3"/>
  <c r="R21" i="3"/>
  <c r="S21" i="3"/>
  <c r="T21" i="3"/>
  <c r="U21" i="3"/>
  <c r="V21" i="3"/>
  <c r="W21" i="3"/>
  <c r="X21" i="3"/>
  <c r="Y21" i="3"/>
  <c r="Z21" i="3"/>
  <c r="AA21" i="3"/>
  <c r="AB21" i="3"/>
  <c r="AC21" i="3"/>
  <c r="AD21" i="3"/>
  <c r="B26" i="3"/>
  <c r="C26" i="3"/>
  <c r="E26" i="3"/>
  <c r="F26" i="3"/>
  <c r="G26" i="3"/>
  <c r="H26" i="3"/>
  <c r="I26" i="3"/>
  <c r="J26" i="3"/>
  <c r="K26" i="3"/>
  <c r="M26" i="3"/>
  <c r="N26" i="3"/>
  <c r="O26" i="3"/>
  <c r="P26" i="3"/>
  <c r="Q26" i="3"/>
  <c r="R26" i="3"/>
  <c r="S26" i="3"/>
  <c r="T26" i="3"/>
  <c r="U26" i="3"/>
  <c r="V26" i="3"/>
  <c r="W26" i="3"/>
  <c r="X26" i="3"/>
  <c r="Y26" i="3"/>
  <c r="Z26" i="3"/>
  <c r="AA26" i="3"/>
  <c r="AB26" i="3"/>
  <c r="AC26" i="3"/>
  <c r="AD26" i="3"/>
  <c r="T27" i="3"/>
  <c r="B2" i="96"/>
  <c r="B5" i="96"/>
  <c r="B11" i="96"/>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8" i="67"/>
  <c r="B13" i="73"/>
  <c r="B4" i="67"/>
  <c r="B5" i="67"/>
  <c r="B7" i="67"/>
  <c r="B10" i="67"/>
  <c r="B13" i="67"/>
  <c r="B4" i="76"/>
  <c r="B5" i="76"/>
  <c r="B7" i="76"/>
  <c r="B8" i="76"/>
  <c r="B10" i="76"/>
  <c r="B11" i="76"/>
  <c r="B13" i="76"/>
  <c r="B4" i="102"/>
  <c r="B5" i="102"/>
  <c r="B7" i="102"/>
  <c r="B8" i="102"/>
  <c r="B10" i="102"/>
  <c r="B13" i="102"/>
  <c r="B4" i="101"/>
  <c r="B5" i="101"/>
  <c r="B7" i="101"/>
  <c r="B10" i="101"/>
  <c r="B11" i="101"/>
  <c r="B13" i="101"/>
  <c r="B5" i="85"/>
  <c r="B6" i="85"/>
  <c r="B8" i="85"/>
  <c r="B9" i="85"/>
  <c r="B11" i="85"/>
  <c r="B14" i="85"/>
  <c r="B4" i="73"/>
  <c r="B5" i="73"/>
  <c r="B7" i="73"/>
  <c r="B8" i="73"/>
  <c r="B10" i="73"/>
  <c r="B11" i="73"/>
  <c r="B3" i="107"/>
  <c r="B4" i="107"/>
  <c r="B6" i="107"/>
  <c r="B3" i="106"/>
  <c r="B4" i="106"/>
  <c r="B6" i="106"/>
  <c r="B3" i="105"/>
  <c r="B4" i="105"/>
  <c r="B6" i="105"/>
  <c r="B3" i="104"/>
  <c r="B4" i="104"/>
  <c r="B6" i="104"/>
  <c r="B3" i="103"/>
  <c r="B4" i="103"/>
  <c r="B6" i="103"/>
  <c r="B3" i="78"/>
  <c r="B4" i="78"/>
  <c r="B6" i="78"/>
  <c r="C7" i="95"/>
  <c r="D7" i="95"/>
  <c r="E7" i="95"/>
  <c r="B7" i="95"/>
  <c r="C7" i="94"/>
  <c r="D7" i="94"/>
  <c r="E7" i="94"/>
  <c r="B7" i="94"/>
  <c r="C7" i="111"/>
  <c r="D7" i="111"/>
  <c r="E7" i="111"/>
  <c r="B7" i="111"/>
  <c r="C7" i="110"/>
  <c r="D7" i="110"/>
  <c r="E7" i="110"/>
  <c r="B7" i="110"/>
  <c r="C7" i="93"/>
  <c r="D7" i="93"/>
  <c r="E7" i="93"/>
  <c r="B7" i="93"/>
  <c r="C7" i="91"/>
  <c r="D7" i="91"/>
  <c r="E7" i="91"/>
  <c r="B7" i="91"/>
  <c r="C4" i="91"/>
  <c r="C4" i="93" s="1"/>
  <c r="C4" i="110" s="1"/>
  <c r="C4" i="111" s="1"/>
  <c r="C4" i="94" s="1"/>
  <c r="C4" i="95" s="1"/>
  <c r="D4" i="91"/>
  <c r="D4" i="93" s="1"/>
  <c r="D4" i="110" s="1"/>
  <c r="D4" i="111" s="1"/>
  <c r="D4" i="94" s="1"/>
  <c r="D4" i="95" s="1"/>
  <c r="E4" i="91"/>
  <c r="E4" i="93" s="1"/>
  <c r="E4" i="110" s="1"/>
  <c r="E4" i="111" s="1"/>
  <c r="E4" i="94" s="1"/>
  <c r="E4" i="95" s="1"/>
  <c r="C5" i="91"/>
  <c r="C5" i="93" s="1"/>
  <c r="C5" i="110" s="1"/>
  <c r="C5" i="111" s="1"/>
  <c r="C5" i="94" s="1"/>
  <c r="C5" i="95" s="1"/>
  <c r="D5" i="91"/>
  <c r="D5" i="93" s="1"/>
  <c r="D5" i="110" s="1"/>
  <c r="D5" i="111" s="1"/>
  <c r="D5" i="94" s="1"/>
  <c r="D5" i="95" s="1"/>
  <c r="E5" i="91"/>
  <c r="E5" i="93" s="1"/>
  <c r="E5" i="110" s="1"/>
  <c r="E5" i="111" s="1"/>
  <c r="E5" i="94" s="1"/>
  <c r="E5" i="95" s="1"/>
  <c r="B5" i="91"/>
  <c r="B5" i="93" s="1"/>
  <c r="B5" i="110" s="1"/>
  <c r="B5" i="111" s="1"/>
  <c r="B5" i="94" s="1"/>
  <c r="B5" i="95" s="1"/>
  <c r="B4" i="91"/>
  <c r="B4" i="93" s="1"/>
  <c r="B4" i="110" s="1"/>
  <c r="B4" i="111" s="1"/>
  <c r="B4" i="94" s="1"/>
  <c r="B4" i="95" s="1"/>
  <c r="B10" i="110"/>
  <c r="B13" i="94"/>
  <c r="B13" i="110"/>
  <c r="B13" i="93"/>
  <c r="B13" i="95"/>
  <c r="B13" i="111"/>
  <c r="B13" i="91"/>
  <c r="B10" i="91"/>
  <c r="B10" i="93"/>
  <c r="B8" i="95"/>
  <c r="B8" i="111"/>
  <c r="B8" i="94"/>
  <c r="B8" i="110"/>
  <c r="B8" i="93"/>
  <c r="B8" i="91"/>
  <c r="B10" i="95"/>
  <c r="B10" i="111"/>
  <c r="B10" i="94"/>
  <c r="B11" i="94"/>
  <c r="B11" i="110"/>
  <c r="B11" i="95"/>
  <c r="B11" i="111"/>
  <c r="B11" i="91"/>
  <c r="B11" i="93"/>
  <c r="B14" i="95"/>
  <c r="B14" i="111"/>
  <c r="B14" i="94"/>
  <c r="B14" i="110"/>
  <c r="B14" i="93"/>
  <c r="B14" i="91"/>
  <c r="B7" i="107"/>
  <c r="B7" i="105"/>
  <c r="B7" i="103"/>
  <c r="B7" i="104"/>
  <c r="B7" i="106"/>
  <c r="B7" i="78"/>
  <c r="D8" i="94"/>
  <c r="D8" i="110"/>
  <c r="D8" i="93"/>
  <c r="D8" i="95"/>
  <c r="D8" i="111"/>
  <c r="D8" i="91"/>
  <c r="E8" i="94"/>
  <c r="E8" i="110"/>
  <c r="E8" i="93"/>
  <c r="E8" i="95"/>
  <c r="E8" i="111"/>
  <c r="E8" i="91"/>
  <c r="C8" i="95"/>
  <c r="C8" i="111"/>
  <c r="C8" i="91"/>
  <c r="C8" i="94"/>
  <c r="C8" i="110"/>
  <c r="C8" i="93"/>
  <c r="D13" i="94"/>
  <c r="D13" i="110"/>
  <c r="D13" i="93"/>
  <c r="D13" i="111"/>
  <c r="D13" i="91"/>
  <c r="D13" i="95"/>
  <c r="D10" i="95"/>
  <c r="D10" i="111"/>
  <c r="D10" i="94"/>
  <c r="D10" i="91"/>
  <c r="D10" i="110"/>
  <c r="D10" i="93"/>
  <c r="D14" i="94"/>
  <c r="D14" i="110"/>
  <c r="D14" i="93"/>
  <c r="D14" i="95"/>
  <c r="D14" i="111"/>
  <c r="D14" i="91"/>
  <c r="D11" i="95"/>
  <c r="D11" i="111"/>
  <c r="D11" i="94"/>
  <c r="D11" i="110"/>
  <c r="D11" i="93"/>
  <c r="D11" i="91"/>
  <c r="B12" i="107"/>
  <c r="B12" i="104"/>
  <c r="B12" i="106"/>
  <c r="B12" i="78"/>
  <c r="B12" i="103"/>
  <c r="B12" i="105"/>
  <c r="B9" i="107"/>
  <c r="B9" i="105"/>
  <c r="B9" i="103"/>
  <c r="B9" i="106"/>
  <c r="B9" i="104"/>
  <c r="B9" i="78"/>
  <c r="C13" i="94"/>
  <c r="C13" i="110"/>
  <c r="C13" i="93"/>
  <c r="C13" i="95"/>
  <c r="C13" i="111"/>
  <c r="C13" i="91"/>
  <c r="E13" i="95"/>
  <c r="E13" i="111"/>
  <c r="E13" i="94"/>
  <c r="E13" i="110"/>
  <c r="E13" i="93"/>
  <c r="E13" i="91"/>
  <c r="E10" i="94"/>
  <c r="E10" i="110"/>
  <c r="E10" i="93"/>
  <c r="E10" i="95"/>
  <c r="E10" i="111"/>
  <c r="E10" i="91"/>
  <c r="C10" i="95"/>
  <c r="C10" i="111"/>
  <c r="C10" i="94"/>
  <c r="C10" i="110"/>
  <c r="C10" i="93"/>
  <c r="C10" i="91"/>
  <c r="B10" i="107"/>
  <c r="B10" i="106"/>
  <c r="B10" i="105"/>
  <c r="B10" i="104"/>
  <c r="B10" i="103"/>
  <c r="B10" i="78"/>
  <c r="B13" i="107"/>
  <c r="B13" i="106"/>
  <c r="B13" i="103"/>
  <c r="B13" i="104"/>
  <c r="B13" i="105"/>
  <c r="B13" i="78"/>
  <c r="E11" i="95"/>
  <c r="E11" i="111"/>
  <c r="E11" i="93"/>
  <c r="E11" i="91"/>
  <c r="E11" i="94"/>
  <c r="E11" i="110"/>
  <c r="C11" i="94"/>
  <c r="C11" i="110"/>
  <c r="C11" i="93"/>
  <c r="C11" i="95"/>
  <c r="C11" i="91"/>
  <c r="C11" i="111"/>
  <c r="C14" i="95"/>
  <c r="C14" i="111"/>
  <c r="C14" i="110"/>
  <c r="C14" i="93"/>
  <c r="C14" i="94"/>
  <c r="C14" i="91"/>
  <c r="E14" i="94"/>
  <c r="E14" i="110"/>
  <c r="E14" i="93"/>
  <c r="E14" i="95"/>
  <c r="E14" i="91"/>
  <c r="E14" i="111"/>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E40" i="100" s="1"/>
  <c r="F7" i="100"/>
  <c r="F23" i="100" s="1"/>
  <c r="F40" i="100" s="1"/>
  <c r="G7" i="100"/>
  <c r="G23" i="100" s="1"/>
  <c r="H7" i="100"/>
  <c r="H23" i="100" s="1"/>
  <c r="I7" i="100"/>
  <c r="I23" i="100" s="1"/>
  <c r="I40" i="100" s="1"/>
  <c r="J7" i="100"/>
  <c r="J23" i="100" s="1"/>
  <c r="J40" i="100" s="1"/>
  <c r="K7" i="100"/>
  <c r="K23" i="100" s="1"/>
  <c r="L7" i="100"/>
  <c r="L23" i="100" s="1"/>
  <c r="M7" i="100"/>
  <c r="M23" i="100" s="1"/>
  <c r="M40" i="100" s="1"/>
  <c r="N7" i="100"/>
  <c r="N23" i="100" s="1"/>
  <c r="N40" i="100" s="1"/>
  <c r="O7" i="100"/>
  <c r="O23" i="100" s="1"/>
  <c r="P7" i="100"/>
  <c r="P23" i="100" s="1"/>
  <c r="Q7" i="100"/>
  <c r="Q23" i="100" s="1"/>
  <c r="Q40" i="100" s="1"/>
  <c r="R7" i="100"/>
  <c r="R23" i="100" s="1"/>
  <c r="R40" i="100" s="1"/>
  <c r="S7" i="100"/>
  <c r="S23" i="100" s="1"/>
  <c r="T7" i="100"/>
  <c r="T23" i="100" s="1"/>
  <c r="U7" i="100"/>
  <c r="U23" i="100" s="1"/>
  <c r="U40" i="100" s="1"/>
  <c r="V7" i="100"/>
  <c r="V23" i="100" s="1"/>
  <c r="V40"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c r="T16" i="100"/>
  <c r="T33" i="100" s="1"/>
  <c r="S16" i="100"/>
  <c r="S33" i="100"/>
  <c r="R16" i="100"/>
  <c r="R33" i="100" s="1"/>
  <c r="Q16" i="100"/>
  <c r="Q33" i="100"/>
  <c r="P16" i="100"/>
  <c r="P33" i="100" s="1"/>
  <c r="P41" i="100" s="1"/>
  <c r="O16" i="100"/>
  <c r="O33" i="100"/>
  <c r="N16" i="100"/>
  <c r="N33" i="100" s="1"/>
  <c r="M16" i="100"/>
  <c r="M33" i="100"/>
  <c r="L16" i="100"/>
  <c r="L33" i="100" s="1"/>
  <c r="K16" i="100"/>
  <c r="K33" i="100"/>
  <c r="J16" i="100"/>
  <c r="J33" i="100" s="1"/>
  <c r="I16" i="100"/>
  <c r="I33" i="100"/>
  <c r="H16" i="100"/>
  <c r="H33" i="100" s="1"/>
  <c r="G16" i="100"/>
  <c r="G33" i="100"/>
  <c r="F16" i="100"/>
  <c r="F33" i="100" s="1"/>
  <c r="E16" i="100"/>
  <c r="E33" i="100"/>
  <c r="D16" i="100"/>
  <c r="D33" i="100" s="1"/>
  <c r="C16" i="100"/>
  <c r="C33" i="100"/>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U41"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O9" i="97"/>
  <c r="S8" i="100"/>
  <c r="S24" i="100" s="1"/>
  <c r="S41"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O12" i="97"/>
  <c r="S10" i="100"/>
  <c r="S26"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R12" i="97"/>
  <c r="O13" i="100"/>
  <c r="O29" i="100" s="1"/>
  <c r="O46" i="100" s="1"/>
  <c r="N12" i="97"/>
  <c r="R10" i="100"/>
  <c r="R26" i="100" s="1"/>
  <c r="R43" i="100" s="1"/>
  <c r="Q9" i="97"/>
  <c r="V8" i="100"/>
  <c r="V24" i="100" s="1"/>
  <c r="U7" i="97"/>
  <c r="Q8" i="100"/>
  <c r="Q24"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O44" i="100" s="1"/>
  <c r="N10" i="97"/>
  <c r="S14" i="100"/>
  <c r="S30" i="100" s="1"/>
  <c r="R13" i="97"/>
  <c r="Q14" i="100"/>
  <c r="Q30" i="100" s="1"/>
  <c r="Q47" i="100" s="1"/>
  <c r="P13" i="97"/>
  <c r="Q11" i="100"/>
  <c r="Q27" i="100" s="1"/>
  <c r="P10" i="97"/>
  <c r="O14" i="100"/>
  <c r="O30" i="100" s="1"/>
  <c r="O47" i="100" s="1"/>
  <c r="N13" i="97"/>
  <c r="J14" i="100"/>
  <c r="J30" i="100" s="1"/>
  <c r="I13" i="97"/>
  <c r="U14" i="100"/>
  <c r="U30" i="100" s="1"/>
  <c r="U47" i="100" s="1"/>
  <c r="T13" i="97"/>
  <c r="R11" i="100"/>
  <c r="R27" i="100" s="1"/>
  <c r="Q10" i="97"/>
  <c r="P11" i="100"/>
  <c r="P27" i="100" s="1"/>
  <c r="O10" i="97"/>
  <c r="S11" i="100"/>
  <c r="S27" i="100" s="1"/>
  <c r="R10" i="97"/>
  <c r="R14" i="100"/>
  <c r="R30" i="100" s="1"/>
  <c r="Q13" i="97"/>
  <c r="V14" i="100"/>
  <c r="V30" i="100" s="1"/>
  <c r="U13" i="97"/>
  <c r="V11" i="100"/>
  <c r="V27" i="100" s="1"/>
  <c r="U10" i="97"/>
  <c r="J11" i="100"/>
  <c r="J27" i="100" s="1"/>
  <c r="I10" i="97"/>
  <c r="P14" i="100"/>
  <c r="P30" i="100" s="1"/>
  <c r="O13" i="97"/>
  <c r="U11" i="100"/>
  <c r="U27" i="100" s="1"/>
  <c r="T10" i="97"/>
  <c r="B14" i="100"/>
  <c r="B30" i="100" s="1"/>
  <c r="B11" i="100"/>
  <c r="B27" i="100" s="1"/>
  <c r="H10" i="100"/>
  <c r="H26"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C12" i="97"/>
  <c r="C13" i="100"/>
  <c r="C29" i="100" s="1"/>
  <c r="B12" i="97"/>
  <c r="B17" i="97"/>
  <c r="C8" i="100"/>
  <c r="C24" i="100" s="1"/>
  <c r="C41"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B9" i="97"/>
  <c r="B15" i="97"/>
  <c r="C14" i="100"/>
  <c r="C30" i="100" s="1"/>
  <c r="C47" i="100" s="1"/>
  <c r="B13" i="97"/>
  <c r="D14" i="100"/>
  <c r="D30" i="100" s="1"/>
  <c r="C13" i="97"/>
  <c r="F14" i="100"/>
  <c r="F30" i="100" s="1"/>
  <c r="E13" i="97"/>
  <c r="F11" i="100"/>
  <c r="F27" i="100" s="1"/>
  <c r="E10" i="97"/>
  <c r="C11" i="100"/>
  <c r="C27" i="100" s="1"/>
  <c r="C44"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K41" i="100" s="1"/>
  <c r="J7" i="97"/>
  <c r="M13" i="100"/>
  <c r="M29" i="100" s="1"/>
  <c r="M46" i="100" s="1"/>
  <c r="L12" i="97"/>
  <c r="G10" i="100"/>
  <c r="G26" i="100" s="1"/>
  <c r="G43" i="100" s="1"/>
  <c r="F9" i="97"/>
  <c r="L13" i="100"/>
  <c r="L29"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J12" i="97"/>
  <c r="L17" i="97"/>
  <c r="E8" i="100"/>
  <c r="E24" i="100" s="1"/>
  <c r="E41" i="100" s="1"/>
  <c r="D7" i="97"/>
  <c r="I8" i="100"/>
  <c r="I24" i="100" s="1"/>
  <c r="H7" i="97"/>
  <c r="K10" i="100"/>
  <c r="K26" i="100" s="1"/>
  <c r="K43" i="100" s="1"/>
  <c r="J9" i="97"/>
  <c r="L8" i="100"/>
  <c r="L24" i="100" s="1"/>
  <c r="K7" i="97"/>
  <c r="M10" i="100"/>
  <c r="M26" i="100" s="1"/>
  <c r="M43" i="100" s="1"/>
  <c r="L9" i="97"/>
  <c r="N8" i="100"/>
  <c r="N24" i="100" s="1"/>
  <c r="M7" i="97"/>
  <c r="M17" i="97"/>
  <c r="G11" i="100"/>
  <c r="G27" i="100" s="1"/>
  <c r="F10" i="97"/>
  <c r="N14" i="100"/>
  <c r="N30" i="100" s="1"/>
  <c r="M13" i="97"/>
  <c r="M11" i="100"/>
  <c r="M27" i="100" s="1"/>
  <c r="L10" i="97"/>
  <c r="E14" i="100"/>
  <c r="E30" i="100" s="1"/>
  <c r="E47" i="100" s="1"/>
  <c r="D13" i="97"/>
  <c r="L11" i="100"/>
  <c r="L27" i="100" s="1"/>
  <c r="K10" i="97"/>
  <c r="I14" i="100"/>
  <c r="I30" i="100" s="1"/>
  <c r="I47" i="100" s="1"/>
  <c r="H13" i="97"/>
  <c r="M14" i="100"/>
  <c r="M30" i="100" s="1"/>
  <c r="L13" i="97"/>
  <c r="N11" i="100"/>
  <c r="N27" i="100" s="1"/>
  <c r="M10" i="97"/>
  <c r="G14" i="100"/>
  <c r="G30" i="100" s="1"/>
  <c r="F13" i="97"/>
  <c r="I11" i="100"/>
  <c r="I27" i="100" s="1"/>
  <c r="I44" i="100" s="1"/>
  <c r="H10" i="97"/>
  <c r="K11" i="100"/>
  <c r="K27" i="100" s="1"/>
  <c r="J10" i="97"/>
  <c r="K14" i="100"/>
  <c r="K30" i="100" s="1"/>
  <c r="K47"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c r="B5" i="25"/>
  <c r="B6" i="25" s="1"/>
  <c r="B5" i="24"/>
  <c r="B6" i="24"/>
  <c r="B9" i="24"/>
  <c r="B9" i="25" s="1"/>
  <c r="D6" i="24"/>
  <c r="D9" i="24"/>
  <c r="D9" i="25"/>
  <c r="C5" i="24"/>
  <c r="D8" i="24"/>
  <c r="D8" i="25"/>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AT6" i="31"/>
  <c r="AT3" i="33"/>
  <c r="BE6" i="33"/>
  <c r="AK4" i="33"/>
  <c r="C5" i="25"/>
  <c r="C6" i="25"/>
  <c r="C8" i="24"/>
  <c r="C8" i="25" s="1"/>
  <c r="C6" i="24"/>
  <c r="C9" i="24"/>
  <c r="C9" i="25"/>
  <c r="AU13" i="30"/>
  <c r="B11" i="67"/>
  <c r="B11" i="102"/>
  <c r="B12" i="85"/>
  <c r="B8" i="101"/>
  <c r="BA7" i="31"/>
  <c r="D10" i="108"/>
  <c r="D10" i="109"/>
  <c r="AH23" i="30"/>
  <c r="BG13" i="30"/>
  <c r="Q13" i="109"/>
  <c r="Q13" i="108"/>
  <c r="I13" i="109"/>
  <c r="I13" i="108"/>
  <c r="V10" i="109"/>
  <c r="C13" i="109"/>
  <c r="C13" i="108"/>
  <c r="H10" i="108"/>
  <c r="H10" i="109"/>
  <c r="U13" i="109"/>
  <c r="U13" i="108"/>
  <c r="M13" i="109"/>
  <c r="M13" i="108"/>
  <c r="E13" i="108"/>
  <c r="E13" i="109"/>
  <c r="J10" i="108"/>
  <c r="B10" i="108"/>
  <c r="B10" i="109"/>
  <c r="W8" i="108"/>
  <c r="U8" i="109"/>
  <c r="Q8" i="108"/>
  <c r="M8" i="109"/>
  <c r="K8" i="109"/>
  <c r="I8" i="108"/>
  <c r="I8" i="109"/>
  <c r="E8" i="108"/>
  <c r="E8" i="109"/>
  <c r="C8" i="109"/>
  <c r="V13" i="108"/>
  <c r="T13" i="109"/>
  <c r="T13" i="108"/>
  <c r="R13" i="109"/>
  <c r="P13" i="109"/>
  <c r="P13" i="108"/>
  <c r="N13" i="109"/>
  <c r="L13" i="109"/>
  <c r="L13" i="108"/>
  <c r="J13" i="109"/>
  <c r="F13" i="108"/>
  <c r="F13" i="109"/>
  <c r="D13" i="109"/>
  <c r="B13" i="109"/>
  <c r="B13" i="108"/>
  <c r="U10" i="108"/>
  <c r="S10" i="108"/>
  <c r="O10" i="108"/>
  <c r="O10" i="109"/>
  <c r="K10" i="109"/>
  <c r="K10" i="108"/>
  <c r="E10" i="109"/>
  <c r="E10" i="108"/>
  <c r="P8" i="108"/>
  <c r="F8" i="109"/>
  <c r="F8" i="108"/>
  <c r="B8" i="109"/>
  <c r="B8" i="108"/>
  <c r="D11" i="108"/>
  <c r="B14" i="67"/>
  <c r="B14" i="76"/>
  <c r="B14" i="102"/>
  <c r="B14" i="101"/>
  <c r="B15" i="85"/>
  <c r="B14" i="73"/>
  <c r="F47" i="100" l="1"/>
  <c r="P47" i="100"/>
  <c r="P44" i="100"/>
  <c r="V41" i="100"/>
  <c r="AA27" i="3"/>
  <c r="AA26" i="81"/>
  <c r="AA26" i="75"/>
  <c r="AA26" i="72"/>
  <c r="AA26" i="71"/>
  <c r="AA26" i="98"/>
  <c r="AA26" i="80"/>
  <c r="AA26" i="69"/>
  <c r="AA26" i="99"/>
  <c r="S26" i="75"/>
  <c r="S26" i="99"/>
  <c r="S26" i="81"/>
  <c r="S26" i="72"/>
  <c r="S26" i="71"/>
  <c r="S26" i="98"/>
  <c r="S26" i="80"/>
  <c r="S26" i="69"/>
  <c r="F26" i="75"/>
  <c r="F26" i="81"/>
  <c r="F26" i="72"/>
  <c r="F26" i="99"/>
  <c r="F26" i="98"/>
  <c r="F26" i="80"/>
  <c r="F26" i="69"/>
  <c r="F26" i="71"/>
  <c r="V21" i="75"/>
  <c r="V21" i="99"/>
  <c r="V21" i="81"/>
  <c r="V21" i="98"/>
  <c r="V21" i="80"/>
  <c r="V21" i="69"/>
  <c r="V21" i="72"/>
  <c r="V21" i="71"/>
  <c r="E21" i="75"/>
  <c r="E21" i="99"/>
  <c r="E21" i="81"/>
  <c r="E21" i="72"/>
  <c r="E21" i="71"/>
  <c r="E21" i="98"/>
  <c r="E21" i="80"/>
  <c r="E21" i="69"/>
  <c r="V19" i="3"/>
  <c r="V18" i="75"/>
  <c r="V18" i="99"/>
  <c r="V18" i="72"/>
  <c r="V18" i="81"/>
  <c r="V18" i="71"/>
  <c r="V18" i="98"/>
  <c r="V18" i="80"/>
  <c r="V18" i="69"/>
  <c r="E19" i="3"/>
  <c r="E18" i="75"/>
  <c r="E18" i="99"/>
  <c r="E18" i="81"/>
  <c r="E18" i="71"/>
  <c r="E18" i="98"/>
  <c r="E18" i="72"/>
  <c r="E18" i="80"/>
  <c r="E18" i="69"/>
  <c r="R15" i="75"/>
  <c r="R15" i="81"/>
  <c r="R15" i="99"/>
  <c r="R15" i="80"/>
  <c r="R15" i="69"/>
  <c r="R15" i="98"/>
  <c r="R15" i="72"/>
  <c r="R15" i="71"/>
  <c r="N15" i="75"/>
  <c r="N15" i="81"/>
  <c r="N15" i="99"/>
  <c r="N15" i="72"/>
  <c r="N15" i="80"/>
  <c r="N15" i="69"/>
  <c r="N15" i="71"/>
  <c r="N15" i="98"/>
  <c r="AC13" i="90"/>
  <c r="AC13" i="112"/>
  <c r="AC13" i="89"/>
  <c r="AC13" i="87"/>
  <c r="AC13" i="113"/>
  <c r="AC12" i="75"/>
  <c r="AC13" i="88"/>
  <c r="AC12" i="81"/>
  <c r="AC12" i="99"/>
  <c r="AC12" i="72"/>
  <c r="AC12" i="71"/>
  <c r="AC12" i="98"/>
  <c r="AC12" i="80"/>
  <c r="AC12" i="69"/>
  <c r="M13" i="90"/>
  <c r="M13" i="89"/>
  <c r="M13" i="112"/>
  <c r="M13" i="87"/>
  <c r="M13" i="113"/>
  <c r="M13" i="88"/>
  <c r="M12" i="75"/>
  <c r="M12" i="99"/>
  <c r="M12" i="81"/>
  <c r="M12" i="72"/>
  <c r="M12" i="71"/>
  <c r="M12" i="98"/>
  <c r="M12" i="80"/>
  <c r="M12" i="69"/>
  <c r="AB10" i="90"/>
  <c r="AB10" i="112"/>
  <c r="AB10" i="89"/>
  <c r="AB10" i="113"/>
  <c r="AB10" i="88"/>
  <c r="AB10" i="87"/>
  <c r="AB9" i="75"/>
  <c r="AB9" i="72"/>
  <c r="AB9" i="99"/>
  <c r="AB9" i="71"/>
  <c r="AB9" i="98"/>
  <c r="AB9" i="81"/>
  <c r="AB9" i="80"/>
  <c r="AB9" i="69"/>
  <c r="T10" i="90"/>
  <c r="T10" i="89"/>
  <c r="T10" i="113"/>
  <c r="T10" i="88"/>
  <c r="T10" i="87"/>
  <c r="T9" i="75"/>
  <c r="T10" i="112"/>
  <c r="T9" i="99"/>
  <c r="T9" i="72"/>
  <c r="T9" i="81"/>
  <c r="T9" i="98"/>
  <c r="T9" i="80"/>
  <c r="T9" i="71"/>
  <c r="T9" i="69"/>
  <c r="P10" i="90"/>
  <c r="P10" i="89"/>
  <c r="P10" i="112"/>
  <c r="P10" i="113"/>
  <c r="P10" i="88"/>
  <c r="P10" i="87"/>
  <c r="P9" i="75"/>
  <c r="P9" i="99"/>
  <c r="P9" i="72"/>
  <c r="P9" i="81"/>
  <c r="P9" i="98"/>
  <c r="P9" i="69"/>
  <c r="P9" i="71"/>
  <c r="P9" i="80"/>
  <c r="G10" i="90"/>
  <c r="G10" i="112"/>
  <c r="G10" i="89"/>
  <c r="G10" i="113"/>
  <c r="G10" i="88"/>
  <c r="G10" i="87"/>
  <c r="G9" i="75"/>
  <c r="G9" i="99"/>
  <c r="G9" i="81"/>
  <c r="G9" i="72"/>
  <c r="G9" i="71"/>
  <c r="G9" i="98"/>
  <c r="G9" i="80"/>
  <c r="G9" i="69"/>
  <c r="X8" i="90"/>
  <c r="X8" i="112"/>
  <c r="X8" i="89"/>
  <c r="X7" i="75"/>
  <c r="X8" i="88"/>
  <c r="X8" i="113"/>
  <c r="X8" i="87"/>
  <c r="X7" i="99"/>
  <c r="X7" i="81"/>
  <c r="X7" i="98"/>
  <c r="X7" i="71"/>
  <c r="X7" i="80"/>
  <c r="X7" i="69"/>
  <c r="X7" i="72"/>
  <c r="K8" i="90"/>
  <c r="K8" i="89"/>
  <c r="K8" i="113"/>
  <c r="K8" i="112"/>
  <c r="K8" i="88"/>
  <c r="K8" i="87"/>
  <c r="K7" i="75"/>
  <c r="K7" i="99"/>
  <c r="K7" i="81"/>
  <c r="K7" i="80"/>
  <c r="K7" i="69"/>
  <c r="K7" i="98"/>
  <c r="K7" i="71"/>
  <c r="K7" i="72"/>
  <c r="AO16" i="75"/>
  <c r="AO16" i="81"/>
  <c r="AO16" i="99"/>
  <c r="AO16" i="72"/>
  <c r="AO16" i="80"/>
  <c r="AO16" i="69"/>
  <c r="AO16" i="71"/>
  <c r="AO16" i="98"/>
  <c r="BA19" i="75"/>
  <c r="BA19" i="99"/>
  <c r="BA19" i="72"/>
  <c r="BA19" i="81"/>
  <c r="BA19" i="71"/>
  <c r="BA19" i="98"/>
  <c r="BA19" i="80"/>
  <c r="BA19" i="69"/>
  <c r="AF27" i="75"/>
  <c r="AF27" i="99"/>
  <c r="AF27" i="81"/>
  <c r="AF27" i="72"/>
  <c r="AF27" i="71"/>
  <c r="AF27" i="80"/>
  <c r="AF27" i="98"/>
  <c r="AF27" i="69"/>
  <c r="BC16" i="75"/>
  <c r="BC16" i="99"/>
  <c r="BC16" i="72"/>
  <c r="BC16" i="81"/>
  <c r="BC16" i="71"/>
  <c r="BC16" i="98"/>
  <c r="BC16" i="80"/>
  <c r="BC16" i="69"/>
  <c r="AI13" i="75"/>
  <c r="AI13" i="81"/>
  <c r="AI13" i="99"/>
  <c r="AI13" i="72"/>
  <c r="AI13" i="80"/>
  <c r="AI13" i="69"/>
  <c r="AI13" i="71"/>
  <c r="AI13" i="98"/>
  <c r="AN28" i="75"/>
  <c r="AN28" i="99"/>
  <c r="AN28" i="81"/>
  <c r="AN28" i="98"/>
  <c r="AN28" i="80"/>
  <c r="AN28" i="69"/>
  <c r="AN28" i="72"/>
  <c r="AN28" i="71"/>
  <c r="BA10" i="75"/>
  <c r="BA10" i="99"/>
  <c r="BA10" i="81"/>
  <c r="BA10" i="72"/>
  <c r="BA10" i="80"/>
  <c r="BA10" i="69"/>
  <c r="BA10" i="71"/>
  <c r="BA10" i="98"/>
  <c r="AU22" i="75"/>
  <c r="AU22" i="72"/>
  <c r="AU22" i="99"/>
  <c r="AU22" i="71"/>
  <c r="AU22" i="98"/>
  <c r="AU22" i="69"/>
  <c r="AU22" i="81"/>
  <c r="AU22" i="80"/>
  <c r="AW13" i="75"/>
  <c r="AW13" i="72"/>
  <c r="AW13" i="81"/>
  <c r="AW13" i="71"/>
  <c r="AW13" i="98"/>
  <c r="AW13" i="99"/>
  <c r="AW13" i="80"/>
  <c r="AW13" i="69"/>
  <c r="AG27" i="75"/>
  <c r="AG27" i="99"/>
  <c r="AG27" i="72"/>
  <c r="AG27" i="98"/>
  <c r="AG27" i="80"/>
  <c r="AG27" i="69"/>
  <c r="AG27" i="81"/>
  <c r="AG27" i="71"/>
  <c r="BC27" i="75"/>
  <c r="BC27" i="81"/>
  <c r="BC27" i="72"/>
  <c r="BC27" i="99"/>
  <c r="BC27" i="71"/>
  <c r="BC27" i="98"/>
  <c r="BC27" i="80"/>
  <c r="BC27" i="69"/>
  <c r="AV27" i="75"/>
  <c r="AV27" i="99"/>
  <c r="AV27" i="81"/>
  <c r="AV27" i="72"/>
  <c r="AV27" i="71"/>
  <c r="AV27" i="98"/>
  <c r="AV27" i="69"/>
  <c r="AV27" i="80"/>
  <c r="AX10" i="75"/>
  <c r="AX10" i="81"/>
  <c r="AX10" i="72"/>
  <c r="AX10" i="71"/>
  <c r="AX10" i="98"/>
  <c r="AX10" i="99"/>
  <c r="AX10" i="80"/>
  <c r="AX10" i="69"/>
  <c r="AV22" i="75"/>
  <c r="AV22" i="99"/>
  <c r="AV22" i="81"/>
  <c r="AV22" i="72"/>
  <c r="AV22" i="71"/>
  <c r="AV22" i="98"/>
  <c r="AV22" i="80"/>
  <c r="AV22" i="69"/>
  <c r="J10" i="109"/>
  <c r="V10" i="108"/>
  <c r="N44" i="100"/>
  <c r="N47" i="100"/>
  <c r="D41" i="100"/>
  <c r="D46" i="100"/>
  <c r="H41" i="100"/>
  <c r="P46" i="100"/>
  <c r="B8" i="96"/>
  <c r="AD26" i="75"/>
  <c r="AD26" i="99"/>
  <c r="AD26" i="81"/>
  <c r="AD26" i="72"/>
  <c r="AD26" i="98"/>
  <c r="AD26" i="80"/>
  <c r="AD26" i="69"/>
  <c r="AD26" i="71"/>
  <c r="Z26" i="75"/>
  <c r="Z26" i="81"/>
  <c r="Z26" i="99"/>
  <c r="Z26" i="98"/>
  <c r="Z26" i="80"/>
  <c r="Z26" i="69"/>
  <c r="Z26" i="72"/>
  <c r="Z26" i="71"/>
  <c r="V26" i="75"/>
  <c r="V26" i="81"/>
  <c r="V26" i="99"/>
  <c r="V26" i="72"/>
  <c r="V26" i="98"/>
  <c r="V26" i="80"/>
  <c r="V26" i="69"/>
  <c r="V26" i="71"/>
  <c r="R27" i="3"/>
  <c r="R26" i="75"/>
  <c r="R26" i="81"/>
  <c r="R26" i="99"/>
  <c r="R26" i="98"/>
  <c r="R26" i="80"/>
  <c r="R26" i="69"/>
  <c r="R26" i="72"/>
  <c r="R26" i="71"/>
  <c r="N26" i="75"/>
  <c r="N26" i="99"/>
  <c r="N26" i="81"/>
  <c r="N26" i="72"/>
  <c r="N26" i="98"/>
  <c r="N26" i="80"/>
  <c r="N26" i="69"/>
  <c r="N26" i="71"/>
  <c r="I26" i="75"/>
  <c r="I26" i="99"/>
  <c r="I26" i="81"/>
  <c r="I26" i="72"/>
  <c r="I26" i="71"/>
  <c r="I26" i="98"/>
  <c r="I26" i="69"/>
  <c r="I26" i="80"/>
  <c r="E26" i="75"/>
  <c r="E26" i="99"/>
  <c r="E26" i="72"/>
  <c r="E26" i="71"/>
  <c r="E26" i="81"/>
  <c r="E26" i="98"/>
  <c r="E26" i="80"/>
  <c r="E26" i="69"/>
  <c r="AC21" i="99"/>
  <c r="AC21" i="75"/>
  <c r="AC21" i="81"/>
  <c r="AC21" i="72"/>
  <c r="AC21" i="71"/>
  <c r="AC21" i="69"/>
  <c r="AC21" i="98"/>
  <c r="AC21" i="80"/>
  <c r="Y21" i="75"/>
  <c r="Y21" i="99"/>
  <c r="Y21" i="72"/>
  <c r="Y21" i="71"/>
  <c r="Y21" i="81"/>
  <c r="Y21" i="98"/>
  <c r="Y21" i="80"/>
  <c r="Y21" i="69"/>
  <c r="U21" i="75"/>
  <c r="U21" i="99"/>
  <c r="U21" i="81"/>
  <c r="U21" i="72"/>
  <c r="U21" i="71"/>
  <c r="U21" i="98"/>
  <c r="U21" i="80"/>
  <c r="U21" i="69"/>
  <c r="Q21" i="75"/>
  <c r="Q21" i="99"/>
  <c r="Q21" i="72"/>
  <c r="Q21" i="81"/>
  <c r="Q21" i="71"/>
  <c r="Q21" i="98"/>
  <c r="Q21" i="80"/>
  <c r="Q21" i="69"/>
  <c r="M21" i="75"/>
  <c r="M21" i="99"/>
  <c r="M21" i="81"/>
  <c r="M21" i="72"/>
  <c r="M21" i="71"/>
  <c r="M21" i="98"/>
  <c r="M21" i="80"/>
  <c r="M21" i="69"/>
  <c r="H21" i="75"/>
  <c r="H21" i="99"/>
  <c r="H21" i="72"/>
  <c r="H21" i="81"/>
  <c r="H21" i="71"/>
  <c r="H21" i="80"/>
  <c r="H21" i="98"/>
  <c r="H21" i="69"/>
  <c r="C20" i="96"/>
  <c r="C20" i="83"/>
  <c r="C21" i="75"/>
  <c r="C21" i="99"/>
  <c r="C21" i="81"/>
  <c r="C21" i="71"/>
  <c r="C21" i="72"/>
  <c r="C21" i="98"/>
  <c r="C21" i="80"/>
  <c r="C21" i="69"/>
  <c r="AC18" i="75"/>
  <c r="AC18" i="81"/>
  <c r="AC18" i="99"/>
  <c r="AC18" i="71"/>
  <c r="AC18" i="98"/>
  <c r="AC18" i="72"/>
  <c r="AC18" i="80"/>
  <c r="AC18" i="69"/>
  <c r="Y18" i="75"/>
  <c r="Y18" i="99"/>
  <c r="Y18" i="81"/>
  <c r="Y18" i="72"/>
  <c r="Y18" i="71"/>
  <c r="Y18" i="98"/>
  <c r="Y18" i="80"/>
  <c r="Y18" i="69"/>
  <c r="U18" i="99"/>
  <c r="U18" i="75"/>
  <c r="U18" i="81"/>
  <c r="U18" i="71"/>
  <c r="U18" i="98"/>
  <c r="U18" i="80"/>
  <c r="U18" i="69"/>
  <c r="U18" i="72"/>
  <c r="Q18" i="75"/>
  <c r="Q18" i="99"/>
  <c r="Q18" i="81"/>
  <c r="Q18" i="72"/>
  <c r="Q18" i="71"/>
  <c r="Q18" i="98"/>
  <c r="Q18" i="80"/>
  <c r="Q18" i="69"/>
  <c r="M18" i="75"/>
  <c r="M18" i="99"/>
  <c r="M18" i="81"/>
  <c r="M18" i="71"/>
  <c r="M18" i="98"/>
  <c r="M18" i="72"/>
  <c r="M18" i="80"/>
  <c r="M18" i="69"/>
  <c r="H18" i="75"/>
  <c r="H18" i="81"/>
  <c r="H18" i="99"/>
  <c r="H18" i="80"/>
  <c r="H18" i="69"/>
  <c r="H18" i="98"/>
  <c r="H18" i="71"/>
  <c r="H18" i="72"/>
  <c r="C17" i="96"/>
  <c r="C17" i="83"/>
  <c r="C18" i="75"/>
  <c r="C18" i="99"/>
  <c r="C18" i="72"/>
  <c r="C18" i="71"/>
  <c r="C18" i="81"/>
  <c r="C18" i="98"/>
  <c r="C18" i="80"/>
  <c r="C18" i="69"/>
  <c r="AC15" i="75"/>
  <c r="AC15" i="99"/>
  <c r="AC15" i="72"/>
  <c r="AC15" i="71"/>
  <c r="AC15" i="98"/>
  <c r="AC15" i="80"/>
  <c r="AC15" i="69"/>
  <c r="AC15" i="81"/>
  <c r="Y15" i="75"/>
  <c r="Y15" i="99"/>
  <c r="Y15" i="81"/>
  <c r="Y15" i="72"/>
  <c r="Y15" i="98"/>
  <c r="Y15" i="71"/>
  <c r="Y15" i="80"/>
  <c r="Y15" i="69"/>
  <c r="U15" i="75"/>
  <c r="U15" i="99"/>
  <c r="U15" i="72"/>
  <c r="U15" i="81"/>
  <c r="U15" i="71"/>
  <c r="U15" i="98"/>
  <c r="U15" i="80"/>
  <c r="U15" i="69"/>
  <c r="Q15" i="75"/>
  <c r="Q15" i="99"/>
  <c r="Q15" i="81"/>
  <c r="Q15" i="72"/>
  <c r="Q15" i="98"/>
  <c r="Q15" i="71"/>
  <c r="Q15" i="80"/>
  <c r="Q15" i="69"/>
  <c r="M15" i="75"/>
  <c r="M15" i="99"/>
  <c r="M15" i="72"/>
  <c r="M15" i="71"/>
  <c r="M15" i="81"/>
  <c r="M15" i="98"/>
  <c r="M15" i="80"/>
  <c r="M15" i="69"/>
  <c r="H15" i="75"/>
  <c r="H15" i="72"/>
  <c r="H15" i="99"/>
  <c r="H15" i="71"/>
  <c r="H15" i="98"/>
  <c r="H15" i="81"/>
  <c r="H15" i="80"/>
  <c r="H15" i="69"/>
  <c r="C14" i="96"/>
  <c r="C14" i="83"/>
  <c r="C15" i="75"/>
  <c r="C15" i="99"/>
  <c r="C15" i="81"/>
  <c r="C15" i="72"/>
  <c r="C15" i="71"/>
  <c r="C15" i="98"/>
  <c r="C15" i="80"/>
  <c r="C15" i="69"/>
  <c r="AB13" i="90"/>
  <c r="AB13" i="89"/>
  <c r="AB13" i="112"/>
  <c r="AB13" i="113"/>
  <c r="AB13" i="88"/>
  <c r="AB12" i="75"/>
  <c r="AB12" i="81"/>
  <c r="AB12" i="99"/>
  <c r="AB13" i="87"/>
  <c r="AB12" i="80"/>
  <c r="AB12" i="69"/>
  <c r="AB12" i="98"/>
  <c r="AB12" i="71"/>
  <c r="AB12" i="72"/>
  <c r="X13" i="90"/>
  <c r="X13" i="89"/>
  <c r="X13" i="112"/>
  <c r="X13" i="113"/>
  <c r="X13" i="88"/>
  <c r="X13" i="87"/>
  <c r="X12" i="75"/>
  <c r="X12" i="81"/>
  <c r="X12" i="99"/>
  <c r="X12" i="72"/>
  <c r="X12" i="80"/>
  <c r="X12" i="69"/>
  <c r="X12" i="71"/>
  <c r="X12" i="98"/>
  <c r="V13" i="109"/>
  <c r="T13" i="90"/>
  <c r="T13" i="89"/>
  <c r="T13" i="113"/>
  <c r="T13" i="88"/>
  <c r="T12" i="75"/>
  <c r="T13" i="112"/>
  <c r="T12" i="99"/>
  <c r="T13" i="87"/>
  <c r="T12" i="81"/>
  <c r="T12" i="80"/>
  <c r="T12" i="69"/>
  <c r="T12" i="72"/>
  <c r="T12" i="98"/>
  <c r="T12" i="71"/>
  <c r="R13" i="108"/>
  <c r="P13" i="90"/>
  <c r="P13" i="89"/>
  <c r="P13" i="113"/>
  <c r="P13" i="88"/>
  <c r="P13" i="112"/>
  <c r="P13" i="87"/>
  <c r="P12" i="75"/>
  <c r="P12" i="99"/>
  <c r="P12" i="81"/>
  <c r="P12" i="72"/>
  <c r="P12" i="80"/>
  <c r="P12" i="69"/>
  <c r="P12" i="71"/>
  <c r="P12" i="98"/>
  <c r="N13" i="108"/>
  <c r="K13" i="90"/>
  <c r="K13" i="89"/>
  <c r="K13" i="112"/>
  <c r="K13" i="113"/>
  <c r="K13" i="88"/>
  <c r="K12" i="75"/>
  <c r="K13" i="87"/>
  <c r="K12" i="99"/>
  <c r="K12" i="81"/>
  <c r="K12" i="72"/>
  <c r="K12" i="98"/>
  <c r="K12" i="71"/>
  <c r="K12" i="80"/>
  <c r="K12" i="69"/>
  <c r="J13" i="108"/>
  <c r="G13" i="90"/>
  <c r="G13" i="112"/>
  <c r="G13" i="113"/>
  <c r="G13" i="88"/>
  <c r="G13" i="89"/>
  <c r="G13" i="87"/>
  <c r="G12" i="75"/>
  <c r="G12" i="99"/>
  <c r="G12" i="72"/>
  <c r="G12" i="71"/>
  <c r="G12" i="81"/>
  <c r="G12" i="98"/>
  <c r="G12" i="80"/>
  <c r="G12" i="69"/>
  <c r="AA10" i="90"/>
  <c r="AA10" i="112"/>
  <c r="AA10" i="89"/>
  <c r="AA10" i="113"/>
  <c r="AA10" i="88"/>
  <c r="AA10" i="87"/>
  <c r="AA9" i="75"/>
  <c r="AA9" i="81"/>
  <c r="AA9" i="99"/>
  <c r="AA9" i="71"/>
  <c r="AA9" i="98"/>
  <c r="AA9" i="72"/>
  <c r="AA9" i="80"/>
  <c r="AA9" i="69"/>
  <c r="W10" i="90"/>
  <c r="W10" i="112"/>
  <c r="W10" i="113"/>
  <c r="W10" i="88"/>
  <c r="W10" i="87"/>
  <c r="W9" i="75"/>
  <c r="W10" i="89"/>
  <c r="W9" i="99"/>
  <c r="W9" i="81"/>
  <c r="W9" i="72"/>
  <c r="W9" i="71"/>
  <c r="W9" i="98"/>
  <c r="W9" i="80"/>
  <c r="W9" i="69"/>
  <c r="U10" i="109"/>
  <c r="S10" i="90"/>
  <c r="S10" i="89"/>
  <c r="S10" i="112"/>
  <c r="S10" i="113"/>
  <c r="S10" i="88"/>
  <c r="S10" i="87"/>
  <c r="S9" i="75"/>
  <c r="S9" i="99"/>
  <c r="S9" i="81"/>
  <c r="S9" i="98"/>
  <c r="S9" i="71"/>
  <c r="S9" i="80"/>
  <c r="S9" i="69"/>
  <c r="S9" i="72"/>
  <c r="O10" i="90"/>
  <c r="O10" i="113"/>
  <c r="O10" i="88"/>
  <c r="O10" i="87"/>
  <c r="O9" i="75"/>
  <c r="O10" i="89"/>
  <c r="O10" i="112"/>
  <c r="O9" i="99"/>
  <c r="O9" i="81"/>
  <c r="O9" i="72"/>
  <c r="O9" i="98"/>
  <c r="O9" i="71"/>
  <c r="O9" i="80"/>
  <c r="O9" i="69"/>
  <c r="J10" i="90"/>
  <c r="J10" i="89"/>
  <c r="J10" i="112"/>
  <c r="J10" i="113"/>
  <c r="J10" i="88"/>
  <c r="J9" i="75"/>
  <c r="J9" i="99"/>
  <c r="J10" i="87"/>
  <c r="J9" i="81"/>
  <c r="J9" i="72"/>
  <c r="J9" i="80"/>
  <c r="J9" i="69"/>
  <c r="J9" i="71"/>
  <c r="J9" i="98"/>
  <c r="F10" i="90"/>
  <c r="F10" i="89"/>
  <c r="F10" i="112"/>
  <c r="F10" i="113"/>
  <c r="F10" i="88"/>
  <c r="F10" i="87"/>
  <c r="F9" i="75"/>
  <c r="F9" i="99"/>
  <c r="F9" i="81"/>
  <c r="F9" i="80"/>
  <c r="F9" i="69"/>
  <c r="F9" i="71"/>
  <c r="F9" i="98"/>
  <c r="F9" i="72"/>
  <c r="AA8" i="90"/>
  <c r="AA8" i="113"/>
  <c r="AA8" i="88"/>
  <c r="AA8" i="87"/>
  <c r="AA7" i="75"/>
  <c r="AA8" i="89"/>
  <c r="AA8" i="112"/>
  <c r="AA7" i="99"/>
  <c r="AA7" i="81"/>
  <c r="AA7" i="80"/>
  <c r="AA7" i="69"/>
  <c r="AA7" i="71"/>
  <c r="AA7" i="98"/>
  <c r="AA7" i="72"/>
  <c r="W8" i="90"/>
  <c r="W8" i="112"/>
  <c r="W8" i="89"/>
  <c r="W8" i="113"/>
  <c r="W8" i="88"/>
  <c r="W8" i="87"/>
  <c r="W7" i="75"/>
  <c r="W7" i="99"/>
  <c r="W7" i="81"/>
  <c r="W7" i="71"/>
  <c r="W7" i="72"/>
  <c r="W7" i="80"/>
  <c r="W7" i="69"/>
  <c r="W7" i="98"/>
  <c r="S8" i="90"/>
  <c r="S8" i="89"/>
  <c r="S8" i="112"/>
  <c r="S8" i="113"/>
  <c r="S8" i="88"/>
  <c r="S8" i="87"/>
  <c r="S7" i="75"/>
  <c r="S7" i="99"/>
  <c r="S7" i="81"/>
  <c r="S7" i="71"/>
  <c r="S7" i="80"/>
  <c r="S7" i="69"/>
  <c r="S7" i="72"/>
  <c r="S7" i="98"/>
  <c r="O8" i="90"/>
  <c r="O8" i="89"/>
  <c r="O8" i="112"/>
  <c r="O8" i="113"/>
  <c r="O8" i="88"/>
  <c r="O8" i="87"/>
  <c r="O7" i="99"/>
  <c r="O7" i="75"/>
  <c r="O7" i="81"/>
  <c r="O7" i="72"/>
  <c r="O7" i="71"/>
  <c r="O7" i="80"/>
  <c r="O7" i="69"/>
  <c r="O7" i="98"/>
  <c r="J8" i="112"/>
  <c r="J8" i="90"/>
  <c r="J8" i="89"/>
  <c r="J8" i="113"/>
  <c r="J8" i="87"/>
  <c r="J8" i="88"/>
  <c r="J7" i="75"/>
  <c r="J7" i="99"/>
  <c r="J7" i="81"/>
  <c r="J7" i="72"/>
  <c r="J7" i="71"/>
  <c r="J7" i="98"/>
  <c r="J7" i="80"/>
  <c r="J7" i="69"/>
  <c r="F8" i="90"/>
  <c r="F8" i="112"/>
  <c r="F8" i="89"/>
  <c r="F8" i="87"/>
  <c r="F8" i="113"/>
  <c r="F8" i="88"/>
  <c r="F7" i="75"/>
  <c r="F7" i="99"/>
  <c r="F7" i="72"/>
  <c r="F7" i="71"/>
  <c r="F7" i="98"/>
  <c r="F7" i="81"/>
  <c r="F7" i="69"/>
  <c r="F7" i="80"/>
  <c r="AR13" i="75"/>
  <c r="AR13" i="99"/>
  <c r="AR13" i="81"/>
  <c r="AR13" i="71"/>
  <c r="AR13" i="98"/>
  <c r="AR13" i="72"/>
  <c r="AR13" i="80"/>
  <c r="AR13" i="69"/>
  <c r="AS16" i="75"/>
  <c r="AS16" i="99"/>
  <c r="AS16" i="81"/>
  <c r="AS16" i="80"/>
  <c r="AS16" i="69"/>
  <c r="AS16" i="98"/>
  <c r="AS16" i="72"/>
  <c r="AS16" i="71"/>
  <c r="AO19" i="75"/>
  <c r="AO19" i="72"/>
  <c r="AO19" i="99"/>
  <c r="AO19" i="71"/>
  <c r="AO19" i="98"/>
  <c r="AO19" i="81"/>
  <c r="AO19" i="69"/>
  <c r="AO19" i="80"/>
  <c r="AX22" i="75"/>
  <c r="AX22" i="99"/>
  <c r="AX22" i="81"/>
  <c r="AX22" i="72"/>
  <c r="AX22" i="71"/>
  <c r="AX22" i="98"/>
  <c r="AX22" i="80"/>
  <c r="AX22" i="69"/>
  <c r="AS27" i="75"/>
  <c r="AS27" i="99"/>
  <c r="AS27" i="81"/>
  <c r="AS27" i="98"/>
  <c r="AS27" i="80"/>
  <c r="AS27" i="69"/>
  <c r="AS27" i="72"/>
  <c r="AS27" i="71"/>
  <c r="AG13" i="75"/>
  <c r="AG13" i="99"/>
  <c r="AG13" i="72"/>
  <c r="AG13" i="81"/>
  <c r="AG13" i="71"/>
  <c r="AG13" i="98"/>
  <c r="AG13" i="80"/>
  <c r="AG13" i="69"/>
  <c r="AJ27" i="75"/>
  <c r="AJ27" i="99"/>
  <c r="AJ27" i="81"/>
  <c r="AJ27" i="72"/>
  <c r="AJ27" i="71"/>
  <c r="AJ27" i="98"/>
  <c r="AJ27" i="80"/>
  <c r="AJ27" i="69"/>
  <c r="AL13" i="75"/>
  <c r="AL13" i="99"/>
  <c r="AL13" i="81"/>
  <c r="AL13" i="72"/>
  <c r="AL13" i="98"/>
  <c r="AL13" i="71"/>
  <c r="AL13" i="80"/>
  <c r="AL13" i="69"/>
  <c r="AQ16" i="75"/>
  <c r="AQ16" i="99"/>
  <c r="AQ16" i="72"/>
  <c r="AQ16" i="81"/>
  <c r="AQ16" i="71"/>
  <c r="AQ16" i="98"/>
  <c r="AQ16" i="80"/>
  <c r="AQ16" i="69"/>
  <c r="BB16" i="99"/>
  <c r="BB16" i="75"/>
  <c r="BB16" i="81"/>
  <c r="BB16" i="72"/>
  <c r="BB16" i="71"/>
  <c r="BB16" i="98"/>
  <c r="BB16" i="80"/>
  <c r="BB16" i="69"/>
  <c r="AT27" i="75"/>
  <c r="AT27" i="99"/>
  <c r="AT27" i="72"/>
  <c r="AT27" i="71"/>
  <c r="AT27" i="81"/>
  <c r="AT27" i="98"/>
  <c r="AT27" i="80"/>
  <c r="AT27" i="69"/>
  <c r="AI19" i="75"/>
  <c r="AI19" i="99"/>
  <c r="AI19" i="81"/>
  <c r="AI19" i="80"/>
  <c r="AI19" i="69"/>
  <c r="AI19" i="98"/>
  <c r="AI19" i="72"/>
  <c r="AI19" i="71"/>
  <c r="AE22" i="99"/>
  <c r="AE22" i="72"/>
  <c r="AE22" i="75"/>
  <c r="AE22" i="71"/>
  <c r="AE22" i="81"/>
  <c r="AE22" i="98"/>
  <c r="AE22" i="69"/>
  <c r="AE22" i="80"/>
  <c r="AF19" i="99"/>
  <c r="AF19" i="75"/>
  <c r="AF19" i="81"/>
  <c r="AF19" i="71"/>
  <c r="AF19" i="98"/>
  <c r="AF19" i="80"/>
  <c r="AF19" i="69"/>
  <c r="AF19" i="72"/>
  <c r="BC10" i="75"/>
  <c r="BC10" i="99"/>
  <c r="BC10" i="72"/>
  <c r="BC10" i="71"/>
  <c r="BC10" i="98"/>
  <c r="BC10" i="81"/>
  <c r="BC10" i="80"/>
  <c r="BC10" i="69"/>
  <c r="BC19" i="75"/>
  <c r="BC19" i="99"/>
  <c r="BC19" i="81"/>
  <c r="BC19" i="72"/>
  <c r="BC19" i="98"/>
  <c r="BC19" i="80"/>
  <c r="BC19" i="69"/>
  <c r="BC19" i="71"/>
  <c r="AJ16" i="75"/>
  <c r="AJ16" i="99"/>
  <c r="AJ16" i="81"/>
  <c r="AJ16" i="72"/>
  <c r="AJ16" i="98"/>
  <c r="AJ16" i="71"/>
  <c r="AJ16" i="80"/>
  <c r="AJ16" i="69"/>
  <c r="AO10" i="75"/>
  <c r="AO10" i="99"/>
  <c r="AO10" i="81"/>
  <c r="AO10" i="80"/>
  <c r="AO10" i="69"/>
  <c r="AO10" i="72"/>
  <c r="AO10" i="98"/>
  <c r="AO10" i="71"/>
  <c r="AM13" i="75"/>
  <c r="AM13" i="81"/>
  <c r="AM13" i="99"/>
  <c r="AM13" i="80"/>
  <c r="AM13" i="69"/>
  <c r="AM13" i="98"/>
  <c r="AM13" i="71"/>
  <c r="AM13" i="72"/>
  <c r="BC13" i="75"/>
  <c r="BC13" i="99"/>
  <c r="BC13" i="81"/>
  <c r="BC13" i="80"/>
  <c r="BC13" i="69"/>
  <c r="BC13" i="98"/>
  <c r="BC13" i="71"/>
  <c r="BC13" i="72"/>
  <c r="AL16" i="75"/>
  <c r="AL16" i="99"/>
  <c r="AL16" i="81"/>
  <c r="AL16" i="72"/>
  <c r="AL16" i="71"/>
  <c r="AL16" i="98"/>
  <c r="AL16" i="80"/>
  <c r="AL16" i="69"/>
  <c r="AY22" i="75"/>
  <c r="AY22" i="99"/>
  <c r="AY22" i="72"/>
  <c r="AY22" i="81"/>
  <c r="AY22" i="71"/>
  <c r="AY22" i="80"/>
  <c r="AY22" i="98"/>
  <c r="AY22" i="69"/>
  <c r="AP27" i="75"/>
  <c r="AP27" i="99"/>
  <c r="AP27" i="81"/>
  <c r="AP27" i="71"/>
  <c r="AP27" i="72"/>
  <c r="AP27" i="98"/>
  <c r="AP27" i="80"/>
  <c r="AP27" i="69"/>
  <c r="AQ10" i="75"/>
  <c r="AQ10" i="99"/>
  <c r="AQ10" i="72"/>
  <c r="AQ10" i="81"/>
  <c r="AQ10" i="71"/>
  <c r="AQ10" i="98"/>
  <c r="AQ10" i="69"/>
  <c r="AQ10" i="80"/>
  <c r="AX16" i="75"/>
  <c r="AX16" i="81"/>
  <c r="AX16" i="99"/>
  <c r="AX16" i="71"/>
  <c r="AX16" i="98"/>
  <c r="AX16" i="72"/>
  <c r="AX16" i="80"/>
  <c r="AX16" i="69"/>
  <c r="AN23" i="75"/>
  <c r="AN23" i="99"/>
  <c r="AN23" i="81"/>
  <c r="AN23" i="72"/>
  <c r="AN23" i="98"/>
  <c r="AN23" i="80"/>
  <c r="AN23" i="69"/>
  <c r="AN23" i="71"/>
  <c r="AL19" i="75"/>
  <c r="AL19" i="99"/>
  <c r="AL19" i="72"/>
  <c r="AL19" i="81"/>
  <c r="AL19" i="71"/>
  <c r="AL19" i="98"/>
  <c r="AL19" i="80"/>
  <c r="AL19" i="69"/>
  <c r="AZ22" i="75"/>
  <c r="AZ22" i="99"/>
  <c r="AZ22" i="72"/>
  <c r="AZ22" i="71"/>
  <c r="AZ22" i="81"/>
  <c r="AZ22" i="98"/>
  <c r="AZ22" i="80"/>
  <c r="AZ22" i="69"/>
  <c r="AQ27" i="99"/>
  <c r="AQ27" i="81"/>
  <c r="AQ27" i="72"/>
  <c r="AQ27" i="71"/>
  <c r="AQ27" i="80"/>
  <c r="AQ27" i="69"/>
  <c r="AQ27" i="75"/>
  <c r="AQ27" i="98"/>
  <c r="AH10" i="75"/>
  <c r="AH10" i="99"/>
  <c r="AH10" i="81"/>
  <c r="AH10" i="72"/>
  <c r="AH10" i="71"/>
  <c r="AH10" i="98"/>
  <c r="AH10" i="80"/>
  <c r="AH10" i="69"/>
  <c r="AS13" i="75"/>
  <c r="AS13" i="99"/>
  <c r="AS13" i="72"/>
  <c r="AS13" i="71"/>
  <c r="AS13" i="98"/>
  <c r="AS13" i="81"/>
  <c r="AS13" i="80"/>
  <c r="AS13" i="69"/>
  <c r="AS22" i="75"/>
  <c r="AS22" i="99"/>
  <c r="AS22" i="81"/>
  <c r="AS22" i="72"/>
  <c r="AS22" i="98"/>
  <c r="AS22" i="80"/>
  <c r="AS22" i="69"/>
  <c r="AS22" i="71"/>
  <c r="AF16" i="75"/>
  <c r="AF16" i="99"/>
  <c r="AF16" i="72"/>
  <c r="AF16" i="81"/>
  <c r="AF16" i="71"/>
  <c r="AF16" i="98"/>
  <c r="AF16" i="80"/>
  <c r="AF16" i="69"/>
  <c r="BB22" i="75"/>
  <c r="BB22" i="81"/>
  <c r="BB22" i="99"/>
  <c r="BB22" i="71"/>
  <c r="BB22" i="98"/>
  <c r="BB22" i="80"/>
  <c r="BB22" i="69"/>
  <c r="BB22" i="72"/>
  <c r="BB27" i="99"/>
  <c r="BB27" i="75"/>
  <c r="BB27" i="72"/>
  <c r="BB27" i="71"/>
  <c r="BB27" i="98"/>
  <c r="BB27" i="80"/>
  <c r="BB27" i="69"/>
  <c r="BB27" i="81"/>
  <c r="L29" i="3"/>
  <c r="L28" i="75"/>
  <c r="L28" i="99"/>
  <c r="L28" i="72"/>
  <c r="L28" i="98"/>
  <c r="L28" i="80"/>
  <c r="L28" i="69"/>
  <c r="L28" i="81"/>
  <c r="L28" i="71"/>
  <c r="V44" i="100"/>
  <c r="W26" i="75"/>
  <c r="W26" i="81"/>
  <c r="W26" i="99"/>
  <c r="W26" i="71"/>
  <c r="W26" i="98"/>
  <c r="W26" i="80"/>
  <c r="W26" i="69"/>
  <c r="W26" i="72"/>
  <c r="J26" i="75"/>
  <c r="J26" i="81"/>
  <c r="J26" i="99"/>
  <c r="J26" i="98"/>
  <c r="J26" i="80"/>
  <c r="J26" i="69"/>
  <c r="J26" i="72"/>
  <c r="J26" i="71"/>
  <c r="Z21" i="75"/>
  <c r="Z21" i="81"/>
  <c r="Z21" i="99"/>
  <c r="Z21" i="72"/>
  <c r="Z21" i="98"/>
  <c r="Z21" i="80"/>
  <c r="Z21" i="69"/>
  <c r="Z21" i="71"/>
  <c r="N21" i="75"/>
  <c r="N21" i="99"/>
  <c r="N21" i="81"/>
  <c r="N21" i="98"/>
  <c r="N21" i="80"/>
  <c r="N21" i="69"/>
  <c r="N21" i="72"/>
  <c r="N21" i="71"/>
  <c r="AD18" i="75"/>
  <c r="AD18" i="72"/>
  <c r="AD18" i="99"/>
  <c r="AD18" i="71"/>
  <c r="AD18" i="98"/>
  <c r="AD18" i="81"/>
  <c r="AD18" i="69"/>
  <c r="AD18" i="80"/>
  <c r="R18" i="75"/>
  <c r="R18" i="72"/>
  <c r="R18" i="81"/>
  <c r="R18" i="71"/>
  <c r="R18" i="98"/>
  <c r="R18" i="80"/>
  <c r="R18" i="69"/>
  <c r="R18" i="99"/>
  <c r="I18" i="75"/>
  <c r="I18" i="81"/>
  <c r="I18" i="99"/>
  <c r="I18" i="72"/>
  <c r="I18" i="71"/>
  <c r="I18" i="98"/>
  <c r="I18" i="80"/>
  <c r="I18" i="69"/>
  <c r="Z15" i="75"/>
  <c r="Z15" i="99"/>
  <c r="Z15" i="81"/>
  <c r="Z15" i="80"/>
  <c r="Z15" i="69"/>
  <c r="Z15" i="72"/>
  <c r="Z15" i="98"/>
  <c r="Z15" i="71"/>
  <c r="E15" i="75"/>
  <c r="E15" i="99"/>
  <c r="E15" i="72"/>
  <c r="E15" i="81"/>
  <c r="E15" i="71"/>
  <c r="E15" i="98"/>
  <c r="E15" i="80"/>
  <c r="E15" i="69"/>
  <c r="U13" i="90"/>
  <c r="U13" i="112"/>
  <c r="U13" i="87"/>
  <c r="U13" i="89"/>
  <c r="U13" i="113"/>
  <c r="U13" i="88"/>
  <c r="U12" i="99"/>
  <c r="U12" i="75"/>
  <c r="U12" i="81"/>
  <c r="U12" i="72"/>
  <c r="U12" i="71"/>
  <c r="U12" i="98"/>
  <c r="U12" i="80"/>
  <c r="U12" i="69"/>
  <c r="C11" i="96"/>
  <c r="C11" i="83"/>
  <c r="C13" i="90"/>
  <c r="C13" i="89"/>
  <c r="C13" i="112"/>
  <c r="C13" i="113"/>
  <c r="C13" i="88"/>
  <c r="C12" i="75"/>
  <c r="C13" i="87"/>
  <c r="C12" i="99"/>
  <c r="C12" i="81"/>
  <c r="C12" i="72"/>
  <c r="C12" i="98"/>
  <c r="C12" i="71"/>
  <c r="C12" i="80"/>
  <c r="C12" i="69"/>
  <c r="P8" i="90"/>
  <c r="P8" i="89"/>
  <c r="P8" i="113"/>
  <c r="P7" i="75"/>
  <c r="P8" i="112"/>
  <c r="P8" i="88"/>
  <c r="P8" i="87"/>
  <c r="P7" i="81"/>
  <c r="P7" i="99"/>
  <c r="P7" i="98"/>
  <c r="P7" i="72"/>
  <c r="P7" i="71"/>
  <c r="P7" i="80"/>
  <c r="P7" i="69"/>
  <c r="AO27" i="75"/>
  <c r="AO27" i="99"/>
  <c r="AO27" i="72"/>
  <c r="AO27" i="98"/>
  <c r="AO27" i="80"/>
  <c r="AO27" i="69"/>
  <c r="AO27" i="71"/>
  <c r="AO27" i="81"/>
  <c r="AZ10" i="75"/>
  <c r="AZ10" i="99"/>
  <c r="AZ10" i="72"/>
  <c r="AZ10" i="81"/>
  <c r="AZ10" i="71"/>
  <c r="AZ10" i="98"/>
  <c r="AZ10" i="80"/>
  <c r="AZ10" i="69"/>
  <c r="AH13" i="75"/>
  <c r="AH13" i="99"/>
  <c r="AH13" i="72"/>
  <c r="AH13" i="71"/>
  <c r="AH13" i="81"/>
  <c r="AH13" i="98"/>
  <c r="AH13" i="69"/>
  <c r="AH13" i="80"/>
  <c r="AM10" i="75"/>
  <c r="AM10" i="72"/>
  <c r="AM10" i="99"/>
  <c r="AM10" i="71"/>
  <c r="AM10" i="98"/>
  <c r="AM10" i="81"/>
  <c r="AM10" i="80"/>
  <c r="AM10" i="69"/>
  <c r="AY13" i="75"/>
  <c r="AY13" i="81"/>
  <c r="AY13" i="72"/>
  <c r="AY13" i="80"/>
  <c r="AY13" i="69"/>
  <c r="AY13" i="99"/>
  <c r="AY13" i="71"/>
  <c r="AY13" i="98"/>
  <c r="AE19" i="75"/>
  <c r="AE19" i="81"/>
  <c r="AE19" i="99"/>
  <c r="AE19" i="72"/>
  <c r="AE19" i="80"/>
  <c r="AE19" i="69"/>
  <c r="AE19" i="71"/>
  <c r="AE19" i="98"/>
  <c r="AR22" i="75"/>
  <c r="AR22" i="99"/>
  <c r="AR22" i="72"/>
  <c r="AR22" i="81"/>
  <c r="AR22" i="71"/>
  <c r="AR22" i="69"/>
  <c r="AR22" i="98"/>
  <c r="AR22" i="80"/>
  <c r="AU10" i="75"/>
  <c r="AU10" i="99"/>
  <c r="AU10" i="72"/>
  <c r="AU10" i="81"/>
  <c r="AU10" i="71"/>
  <c r="AU10" i="98"/>
  <c r="AU10" i="80"/>
  <c r="AU10" i="69"/>
  <c r="BB28" i="81"/>
  <c r="BB28" i="72"/>
  <c r="BB28" i="71"/>
  <c r="BB28" i="99"/>
  <c r="BB28" i="80"/>
  <c r="BB28" i="69"/>
  <c r="BB28" i="75"/>
  <c r="BB28" i="98"/>
  <c r="G10" i="108"/>
  <c r="G10" i="109"/>
  <c r="R10" i="108"/>
  <c r="N41" i="100"/>
  <c r="L41" i="100"/>
  <c r="I41" i="100"/>
  <c r="D44" i="100"/>
  <c r="F44" i="100"/>
  <c r="D47" i="100"/>
  <c r="H47" i="100"/>
  <c r="H43" i="100"/>
  <c r="U44" i="100"/>
  <c r="J44" i="100"/>
  <c r="V47" i="100"/>
  <c r="S44" i="100"/>
  <c r="R44" i="100"/>
  <c r="J47" i="100"/>
  <c r="Q44" i="100"/>
  <c r="S47" i="100"/>
  <c r="Q41" i="100"/>
  <c r="S46" i="100"/>
  <c r="T44" i="100"/>
  <c r="T46" i="100"/>
  <c r="T40" i="100"/>
  <c r="P40" i="100"/>
  <c r="L40" i="100"/>
  <c r="H40" i="100"/>
  <c r="D40" i="100"/>
  <c r="AC26" i="75"/>
  <c r="AC26" i="99"/>
  <c r="AC26" i="72"/>
  <c r="AC26" i="81"/>
  <c r="AC26" i="71"/>
  <c r="AC26" i="98"/>
  <c r="AC26" i="80"/>
  <c r="AC26" i="69"/>
  <c r="Y26" i="75"/>
  <c r="Y26" i="99"/>
  <c r="Y26" i="81"/>
  <c r="Y26" i="72"/>
  <c r="Y26" i="71"/>
  <c r="Y26" i="98"/>
  <c r="Y26" i="80"/>
  <c r="Y26" i="69"/>
  <c r="U26" i="75"/>
  <c r="U26" i="99"/>
  <c r="U26" i="72"/>
  <c r="U26" i="71"/>
  <c r="U26" i="80"/>
  <c r="U26" i="81"/>
  <c r="U26" i="98"/>
  <c r="U26" i="69"/>
  <c r="Q26" i="75"/>
  <c r="Q26" i="99"/>
  <c r="Q26" i="81"/>
  <c r="Q26" i="72"/>
  <c r="Q26" i="71"/>
  <c r="Q26" i="69"/>
  <c r="Q26" i="98"/>
  <c r="Q26" i="80"/>
  <c r="M26" i="75"/>
  <c r="M26" i="99"/>
  <c r="M26" i="72"/>
  <c r="M26" i="81"/>
  <c r="M26" i="71"/>
  <c r="M26" i="98"/>
  <c r="M26" i="80"/>
  <c r="M26" i="69"/>
  <c r="H26" i="99"/>
  <c r="H26" i="75"/>
  <c r="H26" i="72"/>
  <c r="H26" i="81"/>
  <c r="H26" i="71"/>
  <c r="H26" i="80"/>
  <c r="H26" i="98"/>
  <c r="H26" i="69"/>
  <c r="C25" i="96"/>
  <c r="C25" i="83"/>
  <c r="C26" i="75"/>
  <c r="C26" i="99"/>
  <c r="C26" i="81"/>
  <c r="C26" i="72"/>
  <c r="C26" i="71"/>
  <c r="C26" i="98"/>
  <c r="C26" i="80"/>
  <c r="C26" i="69"/>
  <c r="AB21" i="99"/>
  <c r="AB21" i="72"/>
  <c r="AB21" i="81"/>
  <c r="AB21" i="71"/>
  <c r="AB21" i="98"/>
  <c r="AB21" i="69"/>
  <c r="AB21" i="75"/>
  <c r="AB21" i="80"/>
  <c r="X21" i="75"/>
  <c r="X21" i="99"/>
  <c r="X21" i="72"/>
  <c r="X21" i="81"/>
  <c r="X21" i="71"/>
  <c r="X21" i="80"/>
  <c r="X21" i="98"/>
  <c r="X21" i="69"/>
  <c r="T21" i="75"/>
  <c r="T21" i="72"/>
  <c r="T21" i="99"/>
  <c r="T21" i="71"/>
  <c r="T21" i="81"/>
  <c r="T21" i="98"/>
  <c r="T21" i="69"/>
  <c r="T21" i="80"/>
  <c r="P22" i="3"/>
  <c r="P21" i="75"/>
  <c r="P21" i="99"/>
  <c r="P21" i="72"/>
  <c r="P21" i="81"/>
  <c r="P21" i="71"/>
  <c r="P21" i="80"/>
  <c r="P21" i="98"/>
  <c r="P21" i="69"/>
  <c r="K21" i="75"/>
  <c r="K21" i="99"/>
  <c r="K21" i="81"/>
  <c r="K21" i="71"/>
  <c r="K21" i="98"/>
  <c r="K21" i="80"/>
  <c r="K21" i="69"/>
  <c r="K21" i="72"/>
  <c r="G21" i="99"/>
  <c r="G21" i="81"/>
  <c r="G21" i="72"/>
  <c r="G21" i="71"/>
  <c r="G21" i="75"/>
  <c r="G21" i="98"/>
  <c r="G21" i="80"/>
  <c r="G21" i="69"/>
  <c r="AB18" i="75"/>
  <c r="AB18" i="99"/>
  <c r="AB18" i="81"/>
  <c r="AB18" i="72"/>
  <c r="AB18" i="80"/>
  <c r="AB18" i="69"/>
  <c r="AB18" i="71"/>
  <c r="AB18" i="98"/>
  <c r="X18" i="75"/>
  <c r="X18" i="99"/>
  <c r="X18" i="81"/>
  <c r="X18" i="80"/>
  <c r="X18" i="69"/>
  <c r="X18" i="98"/>
  <c r="X18" i="71"/>
  <c r="X18" i="72"/>
  <c r="T18" i="75"/>
  <c r="T18" i="81"/>
  <c r="T18" i="72"/>
  <c r="T18" i="80"/>
  <c r="T18" i="69"/>
  <c r="T18" i="71"/>
  <c r="T18" i="99"/>
  <c r="T18" i="98"/>
  <c r="P18" i="75"/>
  <c r="P18" i="99"/>
  <c r="P18" i="81"/>
  <c r="P18" i="80"/>
  <c r="P18" i="69"/>
  <c r="P18" i="72"/>
  <c r="P18" i="98"/>
  <c r="P18" i="71"/>
  <c r="K19" i="3"/>
  <c r="K18" i="75"/>
  <c r="K18" i="99"/>
  <c r="K18" i="72"/>
  <c r="K18" i="81"/>
  <c r="K18" i="71"/>
  <c r="K18" i="98"/>
  <c r="K18" i="80"/>
  <c r="K18" i="69"/>
  <c r="G18" i="75"/>
  <c r="G18" i="99"/>
  <c r="G18" i="81"/>
  <c r="G18" i="72"/>
  <c r="G18" i="98"/>
  <c r="G18" i="71"/>
  <c r="G18" i="80"/>
  <c r="G18" i="69"/>
  <c r="AB15" i="75"/>
  <c r="AB15" i="99"/>
  <c r="AB15" i="72"/>
  <c r="AB15" i="81"/>
  <c r="AB15" i="71"/>
  <c r="AB15" i="98"/>
  <c r="AB15" i="69"/>
  <c r="AB15" i="80"/>
  <c r="X15" i="75"/>
  <c r="X15" i="99"/>
  <c r="X15" i="72"/>
  <c r="X15" i="71"/>
  <c r="X15" i="98"/>
  <c r="X15" i="81"/>
  <c r="X15" i="80"/>
  <c r="X15" i="69"/>
  <c r="T15" i="75"/>
  <c r="T15" i="99"/>
  <c r="T15" i="72"/>
  <c r="T15" i="81"/>
  <c r="T15" i="71"/>
  <c r="T15" i="98"/>
  <c r="T15" i="69"/>
  <c r="T15" i="80"/>
  <c r="P15" i="75"/>
  <c r="P15" i="99"/>
  <c r="P15" i="72"/>
  <c r="P15" i="81"/>
  <c r="P15" i="71"/>
  <c r="P15" i="98"/>
  <c r="P15" i="80"/>
  <c r="P15" i="69"/>
  <c r="K15" i="99"/>
  <c r="K15" i="81"/>
  <c r="K15" i="72"/>
  <c r="K15" i="71"/>
  <c r="K15" i="98"/>
  <c r="K15" i="75"/>
  <c r="K15" i="80"/>
  <c r="K15" i="69"/>
  <c r="G15" i="75"/>
  <c r="G15" i="81"/>
  <c r="G15" i="99"/>
  <c r="G15" i="71"/>
  <c r="G15" i="98"/>
  <c r="G15" i="72"/>
  <c r="G15" i="80"/>
  <c r="G15" i="69"/>
  <c r="AA13" i="90"/>
  <c r="AA13" i="112"/>
  <c r="AA13" i="113"/>
  <c r="AA13" i="88"/>
  <c r="AA13" i="89"/>
  <c r="AA12" i="75"/>
  <c r="AA13" i="87"/>
  <c r="AA12" i="99"/>
  <c r="AA12" i="81"/>
  <c r="AA12" i="72"/>
  <c r="AA12" i="98"/>
  <c r="AA12" i="71"/>
  <c r="AA12" i="80"/>
  <c r="AA12" i="69"/>
  <c r="W13" i="90"/>
  <c r="W13" i="89"/>
  <c r="W13" i="112"/>
  <c r="W13" i="113"/>
  <c r="W13" i="88"/>
  <c r="W13" i="87"/>
  <c r="W12" i="75"/>
  <c r="W12" i="99"/>
  <c r="W12" i="72"/>
  <c r="W12" i="71"/>
  <c r="W12" i="81"/>
  <c r="W12" i="98"/>
  <c r="W12" i="69"/>
  <c r="W12" i="80"/>
  <c r="S13" i="90"/>
  <c r="S13" i="89"/>
  <c r="S13" i="112"/>
  <c r="S13" i="113"/>
  <c r="S13" i="88"/>
  <c r="S12" i="75"/>
  <c r="S13" i="87"/>
  <c r="S12" i="99"/>
  <c r="S12" i="81"/>
  <c r="S12" i="72"/>
  <c r="S12" i="98"/>
  <c r="S12" i="71"/>
  <c r="S12" i="80"/>
  <c r="S12" i="69"/>
  <c r="O13" i="90"/>
  <c r="O13" i="112"/>
  <c r="O13" i="89"/>
  <c r="O13" i="113"/>
  <c r="O13" i="88"/>
  <c r="O13" i="87"/>
  <c r="O12" i="75"/>
  <c r="O12" i="99"/>
  <c r="O12" i="72"/>
  <c r="O12" i="81"/>
  <c r="O12" i="71"/>
  <c r="O12" i="98"/>
  <c r="O12" i="80"/>
  <c r="O12" i="69"/>
  <c r="J13" i="89"/>
  <c r="J13" i="90"/>
  <c r="J13" i="112"/>
  <c r="J13" i="87"/>
  <c r="J12" i="75"/>
  <c r="J13" i="88"/>
  <c r="J13" i="113"/>
  <c r="J12" i="99"/>
  <c r="J12" i="72"/>
  <c r="J12" i="81"/>
  <c r="J12" i="71"/>
  <c r="J12" i="98"/>
  <c r="J12" i="80"/>
  <c r="J12" i="69"/>
  <c r="F13" i="89"/>
  <c r="F13" i="112"/>
  <c r="F13" i="87"/>
  <c r="F13" i="90"/>
  <c r="F13" i="88"/>
  <c r="F12" i="75"/>
  <c r="F13" i="113"/>
  <c r="F12" i="99"/>
  <c r="F12" i="72"/>
  <c r="F12" i="81"/>
  <c r="F12" i="71"/>
  <c r="F12" i="98"/>
  <c r="F12" i="80"/>
  <c r="F12" i="69"/>
  <c r="AD10" i="89"/>
  <c r="AD10" i="112"/>
  <c r="AD10" i="87"/>
  <c r="AD10" i="90"/>
  <c r="AD10" i="88"/>
  <c r="AD9" i="75"/>
  <c r="AD10" i="113"/>
  <c r="AD9" i="99"/>
  <c r="AD9" i="81"/>
  <c r="AD9" i="80"/>
  <c r="AD9" i="69"/>
  <c r="AD9" i="72"/>
  <c r="AD9" i="98"/>
  <c r="AD9" i="71"/>
  <c r="Z10" i="3"/>
  <c r="Z10" i="90"/>
  <c r="Z10" i="89"/>
  <c r="Z10" i="112"/>
  <c r="Z10" i="113"/>
  <c r="Z10" i="88"/>
  <c r="Z10" i="87"/>
  <c r="Z9" i="99"/>
  <c r="Z9" i="75"/>
  <c r="Z9" i="81"/>
  <c r="Z9" i="72"/>
  <c r="Z9" i="80"/>
  <c r="Z9" i="69"/>
  <c r="Z9" i="71"/>
  <c r="Z9" i="98"/>
  <c r="V10" i="90"/>
  <c r="V10" i="89"/>
  <c r="V10" i="112"/>
  <c r="V10" i="113"/>
  <c r="V10" i="88"/>
  <c r="V10" i="87"/>
  <c r="V9" i="75"/>
  <c r="V9" i="99"/>
  <c r="V9" i="81"/>
  <c r="V9" i="80"/>
  <c r="V9" i="69"/>
  <c r="V9" i="98"/>
  <c r="V9" i="72"/>
  <c r="V9" i="71"/>
  <c r="R10" i="89"/>
  <c r="R10" i="112"/>
  <c r="R10" i="90"/>
  <c r="R10" i="88"/>
  <c r="R10" i="113"/>
  <c r="R9" i="99"/>
  <c r="R9" i="81"/>
  <c r="R10" i="87"/>
  <c r="R9" i="75"/>
  <c r="R9" i="71"/>
  <c r="R9" i="72"/>
  <c r="R9" i="80"/>
  <c r="R9" i="69"/>
  <c r="R9" i="98"/>
  <c r="P10" i="109"/>
  <c r="N10" i="89"/>
  <c r="N10" i="112"/>
  <c r="N10" i="90"/>
  <c r="N10" i="88"/>
  <c r="N10" i="87"/>
  <c r="N9" i="75"/>
  <c r="N10" i="113"/>
  <c r="N9" i="99"/>
  <c r="N9" i="81"/>
  <c r="N9" i="71"/>
  <c r="N9" i="80"/>
  <c r="N9" i="69"/>
  <c r="N9" i="72"/>
  <c r="N9" i="98"/>
  <c r="L10" i="108"/>
  <c r="I10" i="90"/>
  <c r="I10" i="89"/>
  <c r="I10" i="112"/>
  <c r="I10" i="113"/>
  <c r="I10" i="88"/>
  <c r="I10" i="87"/>
  <c r="I9" i="75"/>
  <c r="I9" i="99"/>
  <c r="I9" i="72"/>
  <c r="I9" i="71"/>
  <c r="I9" i="81"/>
  <c r="I9" i="98"/>
  <c r="I9" i="80"/>
  <c r="I9" i="69"/>
  <c r="E10" i="90"/>
  <c r="E10" i="89"/>
  <c r="E10" i="112"/>
  <c r="E10" i="113"/>
  <c r="E10" i="87"/>
  <c r="E9" i="75"/>
  <c r="E10" i="88"/>
  <c r="E9" i="99"/>
  <c r="E9" i="81"/>
  <c r="E9" i="72"/>
  <c r="E9" i="71"/>
  <c r="E9" i="98"/>
  <c r="E9" i="80"/>
  <c r="E9" i="69"/>
  <c r="AD8" i="89"/>
  <c r="AD8" i="112"/>
  <c r="AD8" i="90"/>
  <c r="AD8" i="88"/>
  <c r="AD8" i="87"/>
  <c r="AD7" i="75"/>
  <c r="AD7" i="99"/>
  <c r="AD7" i="72"/>
  <c r="AD7" i="71"/>
  <c r="AD7" i="81"/>
  <c r="AD7" i="98"/>
  <c r="AD8" i="113"/>
  <c r="AD7" i="80"/>
  <c r="AD7" i="69"/>
  <c r="Z8" i="89"/>
  <c r="Z8" i="112"/>
  <c r="Z8" i="90"/>
  <c r="Z8" i="113"/>
  <c r="Z8" i="87"/>
  <c r="Z8" i="88"/>
  <c r="Z7" i="75"/>
  <c r="Z7" i="99"/>
  <c r="Z7" i="81"/>
  <c r="Z7" i="72"/>
  <c r="Z7" i="71"/>
  <c r="Z7" i="98"/>
  <c r="Z7" i="80"/>
  <c r="Z7" i="69"/>
  <c r="V8" i="90"/>
  <c r="V8" i="89"/>
  <c r="V8" i="112"/>
  <c r="V8" i="87"/>
  <c r="V8" i="113"/>
  <c r="V8" i="88"/>
  <c r="V7" i="75"/>
  <c r="V7" i="99"/>
  <c r="V7" i="72"/>
  <c r="V7" i="71"/>
  <c r="V7" i="81"/>
  <c r="V7" i="98"/>
  <c r="V7" i="80"/>
  <c r="V7" i="69"/>
  <c r="T8" i="109"/>
  <c r="R8" i="90"/>
  <c r="R8" i="112"/>
  <c r="R8" i="87"/>
  <c r="R8" i="89"/>
  <c r="R8" i="113"/>
  <c r="R8" i="88"/>
  <c r="R7" i="75"/>
  <c r="R7" i="99"/>
  <c r="R7" i="81"/>
  <c r="R7" i="72"/>
  <c r="R7" i="71"/>
  <c r="R7" i="98"/>
  <c r="R7" i="80"/>
  <c r="R7" i="69"/>
  <c r="P8" i="109"/>
  <c r="N8" i="89"/>
  <c r="N8" i="112"/>
  <c r="N8" i="90"/>
  <c r="N8" i="87"/>
  <c r="N8" i="113"/>
  <c r="N8" i="88"/>
  <c r="N7" i="75"/>
  <c r="N7" i="99"/>
  <c r="N7" i="72"/>
  <c r="N7" i="71"/>
  <c r="N7" i="81"/>
  <c r="N7" i="98"/>
  <c r="N7" i="80"/>
  <c r="N7" i="69"/>
  <c r="L8" i="109"/>
  <c r="I8" i="90"/>
  <c r="I8" i="89"/>
  <c r="I8" i="113"/>
  <c r="I8" i="112"/>
  <c r="I7" i="75"/>
  <c r="I8" i="87"/>
  <c r="I8" i="88"/>
  <c r="I7" i="99"/>
  <c r="I7" i="72"/>
  <c r="I7" i="81"/>
  <c r="I7" i="98"/>
  <c r="I7" i="80"/>
  <c r="I7" i="71"/>
  <c r="I7" i="69"/>
  <c r="E8" i="90"/>
  <c r="E8" i="89"/>
  <c r="E8" i="113"/>
  <c r="E7" i="75"/>
  <c r="E8" i="88"/>
  <c r="E8" i="112"/>
  <c r="E7" i="99"/>
  <c r="E8" i="87"/>
  <c r="E7" i="72"/>
  <c r="E7" i="81"/>
  <c r="E7" i="98"/>
  <c r="E7" i="69"/>
  <c r="E7" i="71"/>
  <c r="E7" i="80"/>
  <c r="AZ13" i="99"/>
  <c r="AZ13" i="75"/>
  <c r="AZ13" i="81"/>
  <c r="AZ13" i="71"/>
  <c r="AZ13" i="98"/>
  <c r="AZ13" i="80"/>
  <c r="AZ13" i="69"/>
  <c r="AZ13" i="72"/>
  <c r="AW16" i="75"/>
  <c r="AW16" i="99"/>
  <c r="AW16" i="81"/>
  <c r="AW16" i="72"/>
  <c r="AW16" i="80"/>
  <c r="AW16" i="69"/>
  <c r="AW16" i="71"/>
  <c r="AW16" i="98"/>
  <c r="AS19" i="75"/>
  <c r="AS19" i="99"/>
  <c r="AS19" i="72"/>
  <c r="AS19" i="81"/>
  <c r="AS19" i="71"/>
  <c r="AS19" i="98"/>
  <c r="AS19" i="80"/>
  <c r="AS19" i="69"/>
  <c r="AP23" i="99"/>
  <c r="AP23" i="72"/>
  <c r="AP23" i="75"/>
  <c r="AP23" i="71"/>
  <c r="AP23" i="81"/>
  <c r="AP23" i="98"/>
  <c r="AP23" i="69"/>
  <c r="AP23" i="80"/>
  <c r="AW27" i="75"/>
  <c r="AW27" i="99"/>
  <c r="AW27" i="72"/>
  <c r="AW27" i="98"/>
  <c r="AW27" i="80"/>
  <c r="AW27" i="69"/>
  <c r="AW27" i="81"/>
  <c r="AW27" i="71"/>
  <c r="AI16" i="75"/>
  <c r="AI16" i="99"/>
  <c r="AI16" i="72"/>
  <c r="AI16" i="71"/>
  <c r="AI16" i="98"/>
  <c r="AI16" i="81"/>
  <c r="AI16" i="80"/>
  <c r="AI16" i="69"/>
  <c r="AE16" i="75"/>
  <c r="AE16" i="99"/>
  <c r="AE16" i="72"/>
  <c r="AE16" i="81"/>
  <c r="AE16" i="71"/>
  <c r="AE16" i="98"/>
  <c r="AE16" i="80"/>
  <c r="AE16" i="69"/>
  <c r="AP13" i="75"/>
  <c r="AP13" i="99"/>
  <c r="AP13" i="72"/>
  <c r="AP13" i="81"/>
  <c r="AP13" i="71"/>
  <c r="AP13" i="98"/>
  <c r="AP13" i="80"/>
  <c r="AP13" i="69"/>
  <c r="AU16" i="75"/>
  <c r="AU16" i="99"/>
  <c r="AU16" i="72"/>
  <c r="AU16" i="81"/>
  <c r="AU16" i="71"/>
  <c r="AU16" i="98"/>
  <c r="AU16" i="80"/>
  <c r="AU16" i="69"/>
  <c r="AR19" i="99"/>
  <c r="AR19" i="81"/>
  <c r="AR19" i="75"/>
  <c r="AR19" i="72"/>
  <c r="AR19" i="71"/>
  <c r="AR19" i="98"/>
  <c r="AR19" i="80"/>
  <c r="AR19" i="69"/>
  <c r="AF10" i="75"/>
  <c r="AF10" i="99"/>
  <c r="AF10" i="81"/>
  <c r="AF10" i="72"/>
  <c r="AF10" i="98"/>
  <c r="AF10" i="71"/>
  <c r="AF10" i="80"/>
  <c r="AF10" i="69"/>
  <c r="AG22" i="75"/>
  <c r="AG22" i="81"/>
  <c r="AG22" i="99"/>
  <c r="AG22" i="98"/>
  <c r="AG22" i="80"/>
  <c r="AG22" i="69"/>
  <c r="AG22" i="72"/>
  <c r="AG22" i="71"/>
  <c r="AE10" i="75"/>
  <c r="AE10" i="99"/>
  <c r="AE10" i="72"/>
  <c r="AE10" i="81"/>
  <c r="AE10" i="71"/>
  <c r="AE10" i="98"/>
  <c r="AE10" i="80"/>
  <c r="AE10" i="69"/>
  <c r="AJ19" i="75"/>
  <c r="AJ19" i="99"/>
  <c r="AJ19" i="81"/>
  <c r="AJ19" i="72"/>
  <c r="AJ19" i="71"/>
  <c r="AJ19" i="98"/>
  <c r="AJ19" i="80"/>
  <c r="AJ19" i="69"/>
  <c r="AO13" i="75"/>
  <c r="AO13" i="99"/>
  <c r="AO13" i="72"/>
  <c r="AO13" i="81"/>
  <c r="AO13" i="71"/>
  <c r="AO13" i="98"/>
  <c r="AO13" i="80"/>
  <c r="AO13" i="69"/>
  <c r="AW22" i="75"/>
  <c r="AW22" i="81"/>
  <c r="AW22" i="99"/>
  <c r="AW22" i="98"/>
  <c r="AW22" i="80"/>
  <c r="AW22" i="69"/>
  <c r="AW22" i="72"/>
  <c r="AW22" i="71"/>
  <c r="AJ22" i="75"/>
  <c r="AJ22" i="99"/>
  <c r="AJ22" i="72"/>
  <c r="AJ22" i="71"/>
  <c r="AJ22" i="81"/>
  <c r="AJ22" i="98"/>
  <c r="AJ22" i="80"/>
  <c r="AJ22" i="69"/>
  <c r="AS10" i="75"/>
  <c r="AS10" i="81"/>
  <c r="AS10" i="99"/>
  <c r="AS10" i="72"/>
  <c r="AS10" i="80"/>
  <c r="AS10" i="69"/>
  <c r="AS10" i="71"/>
  <c r="AS10" i="98"/>
  <c r="AQ13" i="75"/>
  <c r="AQ13" i="99"/>
  <c r="AQ13" i="81"/>
  <c r="AQ13" i="72"/>
  <c r="AQ13" i="80"/>
  <c r="AQ13" i="69"/>
  <c r="AQ13" i="71"/>
  <c r="AQ13" i="98"/>
  <c r="AN16" i="75"/>
  <c r="AN16" i="99"/>
  <c r="AN16" i="72"/>
  <c r="AN16" i="71"/>
  <c r="AN16" i="98"/>
  <c r="AN16" i="81"/>
  <c r="AN16" i="80"/>
  <c r="AN16" i="69"/>
  <c r="AM22" i="99"/>
  <c r="AM22" i="75"/>
  <c r="AM22" i="72"/>
  <c r="AM22" i="81"/>
  <c r="AM22" i="71"/>
  <c r="AM22" i="98"/>
  <c r="AM22" i="69"/>
  <c r="AM22" i="80"/>
  <c r="BC22" i="99"/>
  <c r="BC22" i="75"/>
  <c r="BC22" i="72"/>
  <c r="BC22" i="81"/>
  <c r="BC22" i="71"/>
  <c r="BC22" i="98"/>
  <c r="BC22" i="69"/>
  <c r="BC22" i="80"/>
  <c r="AX28" i="75"/>
  <c r="AX28" i="99"/>
  <c r="AX28" i="81"/>
  <c r="AX28" i="72"/>
  <c r="AX28" i="71"/>
  <c r="AX28" i="98"/>
  <c r="AX28" i="80"/>
  <c r="AX28" i="69"/>
  <c r="AY10" i="75"/>
  <c r="AY10" i="99"/>
  <c r="AY10" i="72"/>
  <c r="AY10" i="81"/>
  <c r="AY10" i="71"/>
  <c r="AY10" i="98"/>
  <c r="AY10" i="69"/>
  <c r="AY10" i="80"/>
  <c r="AM19" i="75"/>
  <c r="AM19" i="99"/>
  <c r="AM19" i="81"/>
  <c r="AM19" i="72"/>
  <c r="AM19" i="80"/>
  <c r="AM19" i="69"/>
  <c r="AM19" i="71"/>
  <c r="AM19" i="98"/>
  <c r="AR27" i="75"/>
  <c r="AR27" i="99"/>
  <c r="AR27" i="81"/>
  <c r="AR27" i="72"/>
  <c r="AR27" i="71"/>
  <c r="AR27" i="98"/>
  <c r="AR27" i="80"/>
  <c r="AR27" i="69"/>
  <c r="AP19" i="75"/>
  <c r="AP19" i="99"/>
  <c r="AP19" i="81"/>
  <c r="AP19" i="72"/>
  <c r="AP19" i="98"/>
  <c r="AP19" i="71"/>
  <c r="AP19" i="80"/>
  <c r="AP19" i="69"/>
  <c r="AL23" i="75"/>
  <c r="AL23" i="72"/>
  <c r="AL23" i="81"/>
  <c r="AL23" i="99"/>
  <c r="AL23" i="71"/>
  <c r="AL23" i="80"/>
  <c r="AL23" i="98"/>
  <c r="AL23" i="69"/>
  <c r="AU27" i="75"/>
  <c r="AU27" i="99"/>
  <c r="AU27" i="81"/>
  <c r="AU27" i="72"/>
  <c r="AU27" i="71"/>
  <c r="AU27" i="98"/>
  <c r="AU27" i="80"/>
  <c r="AU27" i="69"/>
  <c r="AF13" i="99"/>
  <c r="AF13" i="75"/>
  <c r="AF13" i="81"/>
  <c r="AF13" i="72"/>
  <c r="AF13" i="71"/>
  <c r="AF13" i="98"/>
  <c r="AF13" i="80"/>
  <c r="AF13" i="69"/>
  <c r="AT16" i="75"/>
  <c r="AT16" i="99"/>
  <c r="AT16" i="81"/>
  <c r="AT16" i="72"/>
  <c r="AT16" i="71"/>
  <c r="AT16" i="98"/>
  <c r="AT16" i="80"/>
  <c r="AT16" i="69"/>
  <c r="BA22" i="75"/>
  <c r="BA22" i="81"/>
  <c r="BA22" i="99"/>
  <c r="BA22" i="72"/>
  <c r="BA22" i="98"/>
  <c r="BA22" i="80"/>
  <c r="BA22" i="69"/>
  <c r="BA22" i="71"/>
  <c r="AF22" i="75"/>
  <c r="AF22" i="99"/>
  <c r="AF22" i="81"/>
  <c r="AF22" i="72"/>
  <c r="AF22" i="71"/>
  <c r="AF22" i="98"/>
  <c r="AF22" i="80"/>
  <c r="AF22" i="69"/>
  <c r="L24" i="3"/>
  <c r="L23" i="75"/>
  <c r="L23" i="81"/>
  <c r="L23" i="99"/>
  <c r="L23" i="98"/>
  <c r="L23" i="80"/>
  <c r="L23" i="69"/>
  <c r="L23" i="72"/>
  <c r="L23" i="71"/>
  <c r="AT13" i="75"/>
  <c r="AT13" i="99"/>
  <c r="AT13" i="81"/>
  <c r="AT13" i="72"/>
  <c r="AT13" i="98"/>
  <c r="AT13" i="71"/>
  <c r="AT13" i="80"/>
  <c r="AT13" i="69"/>
  <c r="AP22" i="81"/>
  <c r="AP22" i="99"/>
  <c r="AP22" i="72"/>
  <c r="AP22" i="71"/>
  <c r="AP22" i="75"/>
  <c r="AP22" i="98"/>
  <c r="AP22" i="80"/>
  <c r="AP22" i="69"/>
  <c r="AL22" i="75"/>
  <c r="AL22" i="81"/>
  <c r="AL22" i="71"/>
  <c r="AL22" i="72"/>
  <c r="AL22" i="99"/>
  <c r="AL22" i="98"/>
  <c r="AL22" i="80"/>
  <c r="AL22" i="69"/>
  <c r="AL10" i="75"/>
  <c r="AL10" i="81"/>
  <c r="AL10" i="99"/>
  <c r="AL10" i="71"/>
  <c r="AL10" i="98"/>
  <c r="AL10" i="72"/>
  <c r="AL10" i="80"/>
  <c r="AL10" i="69"/>
  <c r="H44" i="100"/>
  <c r="B47" i="100"/>
  <c r="R47" i="100"/>
  <c r="T47" i="100"/>
  <c r="T27" i="75"/>
  <c r="T27" i="99"/>
  <c r="T27" i="81"/>
  <c r="T27" i="72"/>
  <c r="T27" i="71"/>
  <c r="T27" i="98"/>
  <c r="T27" i="80"/>
  <c r="T27" i="69"/>
  <c r="O26" i="75"/>
  <c r="O26" i="99"/>
  <c r="O26" i="81"/>
  <c r="O26" i="71"/>
  <c r="O26" i="72"/>
  <c r="O26" i="98"/>
  <c r="O26" i="80"/>
  <c r="O26" i="69"/>
  <c r="AD21" i="75"/>
  <c r="AD21" i="81"/>
  <c r="AD21" i="99"/>
  <c r="AD21" i="98"/>
  <c r="AD21" i="80"/>
  <c r="AD21" i="69"/>
  <c r="AD21" i="71"/>
  <c r="AD21" i="72"/>
  <c r="R21" i="75"/>
  <c r="R21" i="99"/>
  <c r="R21" i="81"/>
  <c r="R21" i="72"/>
  <c r="R21" i="98"/>
  <c r="R21" i="80"/>
  <c r="R21" i="69"/>
  <c r="R21" i="71"/>
  <c r="I21" i="75"/>
  <c r="I21" i="99"/>
  <c r="I21" i="72"/>
  <c r="I21" i="71"/>
  <c r="I21" i="81"/>
  <c r="I21" i="98"/>
  <c r="I21" i="80"/>
  <c r="I21" i="69"/>
  <c r="Z18" i="75"/>
  <c r="Z18" i="99"/>
  <c r="Z18" i="72"/>
  <c r="Z18" i="81"/>
  <c r="Z18" i="71"/>
  <c r="Z18" i="98"/>
  <c r="Z18" i="80"/>
  <c r="Z18" i="69"/>
  <c r="N18" i="75"/>
  <c r="N18" i="99"/>
  <c r="N18" i="72"/>
  <c r="N18" i="71"/>
  <c r="N18" i="98"/>
  <c r="N18" i="81"/>
  <c r="N18" i="80"/>
  <c r="N18" i="69"/>
  <c r="AD15" i="75"/>
  <c r="AD15" i="81"/>
  <c r="AD15" i="99"/>
  <c r="AD15" i="72"/>
  <c r="AD15" i="80"/>
  <c r="AD15" i="69"/>
  <c r="AD15" i="71"/>
  <c r="AD15" i="98"/>
  <c r="V15" i="75"/>
  <c r="V15" i="99"/>
  <c r="V15" i="81"/>
  <c r="V15" i="72"/>
  <c r="V15" i="80"/>
  <c r="V15" i="69"/>
  <c r="V15" i="71"/>
  <c r="V15" i="98"/>
  <c r="I15" i="75"/>
  <c r="I15" i="99"/>
  <c r="I15" i="81"/>
  <c r="I15" i="72"/>
  <c r="I15" i="98"/>
  <c r="I15" i="71"/>
  <c r="I15" i="69"/>
  <c r="I15" i="80"/>
  <c r="Y13" i="90"/>
  <c r="Y13" i="112"/>
  <c r="Y13" i="89"/>
  <c r="Y13" i="87"/>
  <c r="Y13" i="113"/>
  <c r="Y13" i="88"/>
  <c r="Y12" i="75"/>
  <c r="Y12" i="99"/>
  <c r="Y12" i="81"/>
  <c r="Y12" i="71"/>
  <c r="Y12" i="98"/>
  <c r="Y12" i="72"/>
  <c r="Y12" i="80"/>
  <c r="Y12" i="69"/>
  <c r="Q13" i="90"/>
  <c r="Q13" i="89"/>
  <c r="Q13" i="112"/>
  <c r="Q13" i="87"/>
  <c r="Q13" i="113"/>
  <c r="Q13" i="88"/>
  <c r="Q12" i="75"/>
  <c r="Q12" i="81"/>
  <c r="Q12" i="71"/>
  <c r="Q12" i="98"/>
  <c r="Q12" i="99"/>
  <c r="Q12" i="72"/>
  <c r="Q12" i="80"/>
  <c r="Q12" i="69"/>
  <c r="H13" i="90"/>
  <c r="H13" i="89"/>
  <c r="H13" i="112"/>
  <c r="H13" i="113"/>
  <c r="H13" i="88"/>
  <c r="H13" i="87"/>
  <c r="H12" i="75"/>
  <c r="H12" i="81"/>
  <c r="H12" i="99"/>
  <c r="H12" i="72"/>
  <c r="H12" i="80"/>
  <c r="H12" i="69"/>
  <c r="H12" i="71"/>
  <c r="H12" i="98"/>
  <c r="X10" i="90"/>
  <c r="X10" i="89"/>
  <c r="X10" i="112"/>
  <c r="X10" i="113"/>
  <c r="X10" i="88"/>
  <c r="X10" i="87"/>
  <c r="X9" i="75"/>
  <c r="X9" i="99"/>
  <c r="X9" i="72"/>
  <c r="X9" i="81"/>
  <c r="X9" i="71"/>
  <c r="X9" i="98"/>
  <c r="X9" i="69"/>
  <c r="X9" i="80"/>
  <c r="K10" i="3"/>
  <c r="K10" i="90"/>
  <c r="K10" i="112"/>
  <c r="K10" i="89"/>
  <c r="K10" i="113"/>
  <c r="K10" i="88"/>
  <c r="K10" i="87"/>
  <c r="K9" i="75"/>
  <c r="K9" i="81"/>
  <c r="K9" i="99"/>
  <c r="K9" i="98"/>
  <c r="K9" i="72"/>
  <c r="K9" i="80"/>
  <c r="K9" i="69"/>
  <c r="K9" i="71"/>
  <c r="AB8" i="90"/>
  <c r="AB8" i="89"/>
  <c r="AB8" i="112"/>
  <c r="AB7" i="75"/>
  <c r="AB8" i="113"/>
  <c r="AB8" i="88"/>
  <c r="AB8" i="87"/>
  <c r="AB7" i="99"/>
  <c r="AB7" i="81"/>
  <c r="AB7" i="72"/>
  <c r="AB7" i="71"/>
  <c r="AB7" i="98"/>
  <c r="AB7" i="80"/>
  <c r="AB7" i="69"/>
  <c r="T8" i="90"/>
  <c r="T8" i="89"/>
  <c r="T8" i="112"/>
  <c r="T7" i="75"/>
  <c r="T8" i="88"/>
  <c r="T8" i="113"/>
  <c r="T8" i="87"/>
  <c r="T7" i="99"/>
  <c r="T7" i="81"/>
  <c r="T7" i="72"/>
  <c r="T7" i="98"/>
  <c r="T7" i="71"/>
  <c r="T7" i="80"/>
  <c r="T7" i="69"/>
  <c r="G8" i="90"/>
  <c r="G8" i="89"/>
  <c r="G8" i="112"/>
  <c r="G8" i="113"/>
  <c r="G8" i="88"/>
  <c r="G8" i="87"/>
  <c r="G7" i="99"/>
  <c r="G7" i="75"/>
  <c r="G7" i="81"/>
  <c r="G7" i="71"/>
  <c r="G7" i="72"/>
  <c r="G7" i="80"/>
  <c r="G7" i="69"/>
  <c r="G7" i="98"/>
  <c r="AK19" i="75"/>
  <c r="AK19" i="99"/>
  <c r="AK19" i="72"/>
  <c r="AK19" i="81"/>
  <c r="AK19" i="71"/>
  <c r="AK19" i="98"/>
  <c r="AK19" i="80"/>
  <c r="AK19" i="69"/>
  <c r="AI10" i="75"/>
  <c r="AI10" i="99"/>
  <c r="AI10" i="72"/>
  <c r="AI10" i="81"/>
  <c r="AI10" i="71"/>
  <c r="AI10" i="98"/>
  <c r="AI10" i="69"/>
  <c r="AI10" i="80"/>
  <c r="AM16" i="75"/>
  <c r="AM16" i="99"/>
  <c r="AM16" i="72"/>
  <c r="AM16" i="81"/>
  <c r="AM16" i="71"/>
  <c r="AM16" i="98"/>
  <c r="AM16" i="80"/>
  <c r="AM16" i="69"/>
  <c r="AZ19" i="75"/>
  <c r="AZ19" i="81"/>
  <c r="AZ19" i="72"/>
  <c r="AZ19" i="71"/>
  <c r="AZ19" i="99"/>
  <c r="AZ19" i="80"/>
  <c r="AZ19" i="69"/>
  <c r="AZ19" i="98"/>
  <c r="AH27" i="75"/>
  <c r="AH27" i="99"/>
  <c r="AH27" i="81"/>
  <c r="AH27" i="71"/>
  <c r="AH27" i="98"/>
  <c r="AH27" i="80"/>
  <c r="AH27" i="69"/>
  <c r="AH27" i="72"/>
  <c r="AQ19" i="75"/>
  <c r="AQ19" i="99"/>
  <c r="AQ19" i="81"/>
  <c r="AQ19" i="80"/>
  <c r="AQ19" i="69"/>
  <c r="AQ19" i="72"/>
  <c r="AQ19" i="98"/>
  <c r="AQ19" i="71"/>
  <c r="AK10" i="75"/>
  <c r="AK10" i="99"/>
  <c r="AK10" i="81"/>
  <c r="AK10" i="72"/>
  <c r="AK10" i="80"/>
  <c r="AK10" i="69"/>
  <c r="AK10" i="71"/>
  <c r="AK10" i="98"/>
  <c r="AZ16" i="75"/>
  <c r="AZ16" i="99"/>
  <c r="AZ16" i="81"/>
  <c r="AZ16" i="72"/>
  <c r="AZ16" i="98"/>
  <c r="AZ16" i="71"/>
  <c r="AZ16" i="80"/>
  <c r="AZ16" i="69"/>
  <c r="AL27" i="75"/>
  <c r="AL27" i="72"/>
  <c r="AL27" i="71"/>
  <c r="AL27" i="99"/>
  <c r="AL27" i="81"/>
  <c r="AL27" i="98"/>
  <c r="AL27" i="80"/>
  <c r="AL27" i="69"/>
  <c r="AO22" i="75"/>
  <c r="AO22" i="81"/>
  <c r="AO22" i="99"/>
  <c r="AO22" i="98"/>
  <c r="AO22" i="80"/>
  <c r="AO22" i="69"/>
  <c r="AO22" i="71"/>
  <c r="AO22" i="72"/>
  <c r="AM27" i="75"/>
  <c r="AM27" i="81"/>
  <c r="AM27" i="72"/>
  <c r="AM27" i="71"/>
  <c r="AM27" i="98"/>
  <c r="AM27" i="99"/>
  <c r="AM27" i="80"/>
  <c r="AM27" i="69"/>
  <c r="AK22" i="75"/>
  <c r="AK22" i="81"/>
  <c r="AK22" i="72"/>
  <c r="AK22" i="99"/>
  <c r="AK22" i="98"/>
  <c r="AK22" i="80"/>
  <c r="AK22" i="69"/>
  <c r="AK22" i="71"/>
  <c r="AV13" i="75"/>
  <c r="AV13" i="99"/>
  <c r="AV13" i="81"/>
  <c r="AV13" i="72"/>
  <c r="AV13" i="71"/>
  <c r="AV13" i="98"/>
  <c r="AV13" i="80"/>
  <c r="AV13" i="69"/>
  <c r="D24" i="3"/>
  <c r="D22" i="96"/>
  <c r="D22" i="83"/>
  <c r="D23" i="75"/>
  <c r="D23" i="81"/>
  <c r="D23" i="99"/>
  <c r="D23" i="98"/>
  <c r="D23" i="80"/>
  <c r="D23" i="69"/>
  <c r="D23" i="72"/>
  <c r="D23" i="71"/>
  <c r="V8" i="108"/>
  <c r="R10" i="109"/>
  <c r="N10" i="109"/>
  <c r="L47" i="100"/>
  <c r="K44" i="100"/>
  <c r="G47" i="100"/>
  <c r="M47" i="100"/>
  <c r="L44" i="100"/>
  <c r="M44" i="100"/>
  <c r="G44" i="100"/>
  <c r="K46" i="100"/>
  <c r="M41" i="100"/>
  <c r="L46" i="100"/>
  <c r="C43" i="100"/>
  <c r="F41" i="100"/>
  <c r="C46" i="100"/>
  <c r="B44" i="100"/>
  <c r="B41" i="100"/>
  <c r="R41" i="100"/>
  <c r="S43" i="100"/>
  <c r="O41" i="100"/>
  <c r="P43" i="100"/>
  <c r="J41" i="100"/>
  <c r="T41" i="100"/>
  <c r="S40" i="100"/>
  <c r="O40" i="100"/>
  <c r="K40" i="100"/>
  <c r="G40" i="100"/>
  <c r="C40" i="100"/>
  <c r="AB26" i="75"/>
  <c r="AB26" i="72"/>
  <c r="AB26" i="81"/>
  <c r="AB26" i="71"/>
  <c r="AB26" i="98"/>
  <c r="AB26" i="69"/>
  <c r="AB26" i="80"/>
  <c r="AB26" i="99"/>
  <c r="X26" i="99"/>
  <c r="X26" i="75"/>
  <c r="X26" i="72"/>
  <c r="X26" i="81"/>
  <c r="X26" i="71"/>
  <c r="X26" i="80"/>
  <c r="X26" i="98"/>
  <c r="X26" i="69"/>
  <c r="T26" i="75"/>
  <c r="T26" i="99"/>
  <c r="T26" i="72"/>
  <c r="T26" i="81"/>
  <c r="T26" i="71"/>
  <c r="T26" i="98"/>
  <c r="T26" i="69"/>
  <c r="T26" i="80"/>
  <c r="P26" i="75"/>
  <c r="P26" i="72"/>
  <c r="P26" i="99"/>
  <c r="P26" i="71"/>
  <c r="P26" i="98"/>
  <c r="P26" i="81"/>
  <c r="P26" i="80"/>
  <c r="P26" i="69"/>
  <c r="K26" i="81"/>
  <c r="K26" i="99"/>
  <c r="K26" i="72"/>
  <c r="K26" i="71"/>
  <c r="K26" i="75"/>
  <c r="K26" i="98"/>
  <c r="K26" i="80"/>
  <c r="K26" i="69"/>
  <c r="G26" i="75"/>
  <c r="G26" i="81"/>
  <c r="G26" i="71"/>
  <c r="G26" i="72"/>
  <c r="G26" i="99"/>
  <c r="G26" i="98"/>
  <c r="G26" i="80"/>
  <c r="G26" i="69"/>
  <c r="AA21" i="75"/>
  <c r="AA21" i="99"/>
  <c r="AA21" i="81"/>
  <c r="AA21" i="71"/>
  <c r="AA21" i="72"/>
  <c r="AA21" i="98"/>
  <c r="AA21" i="80"/>
  <c r="AA21" i="69"/>
  <c r="W21" i="99"/>
  <c r="W21" i="75"/>
  <c r="W21" i="81"/>
  <c r="W21" i="72"/>
  <c r="W21" i="71"/>
  <c r="W21" i="98"/>
  <c r="W21" i="80"/>
  <c r="W21" i="69"/>
  <c r="S21" i="75"/>
  <c r="S21" i="81"/>
  <c r="S21" i="99"/>
  <c r="S21" i="71"/>
  <c r="S21" i="72"/>
  <c r="S21" i="98"/>
  <c r="S21" i="80"/>
  <c r="S21" i="69"/>
  <c r="O21" i="75"/>
  <c r="O21" i="99"/>
  <c r="O21" i="81"/>
  <c r="O21" i="72"/>
  <c r="O21" i="71"/>
  <c r="O21" i="98"/>
  <c r="O21" i="80"/>
  <c r="O21" i="69"/>
  <c r="J21" i="75"/>
  <c r="J21" i="81"/>
  <c r="J21" i="99"/>
  <c r="J21" i="72"/>
  <c r="J21" i="98"/>
  <c r="J21" i="80"/>
  <c r="J21" i="69"/>
  <c r="J21" i="71"/>
  <c r="F21" i="75"/>
  <c r="F21" i="99"/>
  <c r="F21" i="81"/>
  <c r="F21" i="98"/>
  <c r="F21" i="80"/>
  <c r="F21" i="69"/>
  <c r="F21" i="72"/>
  <c r="F21" i="71"/>
  <c r="AB19" i="3"/>
  <c r="AA18" i="75"/>
  <c r="AA18" i="99"/>
  <c r="AA18" i="72"/>
  <c r="AA18" i="81"/>
  <c r="AA18" i="71"/>
  <c r="AA18" i="98"/>
  <c r="AA18" i="69"/>
  <c r="AA18" i="80"/>
  <c r="W18" i="75"/>
  <c r="W18" i="99"/>
  <c r="W18" i="81"/>
  <c r="W18" i="72"/>
  <c r="W18" i="98"/>
  <c r="W18" i="71"/>
  <c r="W18" i="80"/>
  <c r="W18" i="69"/>
  <c r="S18" i="75"/>
  <c r="S18" i="99"/>
  <c r="S18" i="72"/>
  <c r="S18" i="71"/>
  <c r="S18" i="98"/>
  <c r="S18" i="81"/>
  <c r="S18" i="80"/>
  <c r="S18" i="69"/>
  <c r="O18" i="75"/>
  <c r="O18" i="99"/>
  <c r="O18" i="81"/>
  <c r="O18" i="72"/>
  <c r="O18" i="98"/>
  <c r="O18" i="71"/>
  <c r="O18" i="80"/>
  <c r="O18" i="69"/>
  <c r="J18" i="75"/>
  <c r="J18" i="99"/>
  <c r="J18" i="72"/>
  <c r="J18" i="81"/>
  <c r="J18" i="71"/>
  <c r="J18" i="98"/>
  <c r="J18" i="80"/>
  <c r="J18" i="69"/>
  <c r="F18" i="75"/>
  <c r="F18" i="99"/>
  <c r="F18" i="72"/>
  <c r="F18" i="81"/>
  <c r="F18" i="71"/>
  <c r="F18" i="98"/>
  <c r="F18" i="80"/>
  <c r="F18" i="69"/>
  <c r="F16" i="75"/>
  <c r="F16" i="99"/>
  <c r="F16" i="81"/>
  <c r="F16" i="72"/>
  <c r="F16" i="71"/>
  <c r="F16" i="98"/>
  <c r="F16" i="80"/>
  <c r="F16" i="69"/>
  <c r="AA15" i="75"/>
  <c r="AA15" i="99"/>
  <c r="AA15" i="81"/>
  <c r="AA15" i="72"/>
  <c r="AA15" i="71"/>
  <c r="AA15" i="98"/>
  <c r="AA15" i="80"/>
  <c r="AA15" i="69"/>
  <c r="W15" i="75"/>
  <c r="W15" i="99"/>
  <c r="W15" i="81"/>
  <c r="W15" i="71"/>
  <c r="W15" i="98"/>
  <c r="W15" i="72"/>
  <c r="W15" i="80"/>
  <c r="W15" i="69"/>
  <c r="S15" i="75"/>
  <c r="S15" i="81"/>
  <c r="S15" i="72"/>
  <c r="S15" i="71"/>
  <c r="S15" i="98"/>
  <c r="S15" i="99"/>
  <c r="S15" i="80"/>
  <c r="S15" i="69"/>
  <c r="O15" i="75"/>
  <c r="O15" i="99"/>
  <c r="O15" i="81"/>
  <c r="O15" i="71"/>
  <c r="O15" i="98"/>
  <c r="O15" i="72"/>
  <c r="O15" i="80"/>
  <c r="O15" i="69"/>
  <c r="J15" i="75"/>
  <c r="J15" i="99"/>
  <c r="J15" i="81"/>
  <c r="J15" i="80"/>
  <c r="J15" i="69"/>
  <c r="J15" i="72"/>
  <c r="J15" i="98"/>
  <c r="J15" i="71"/>
  <c r="F15" i="75"/>
  <c r="F15" i="99"/>
  <c r="F15" i="81"/>
  <c r="F15" i="72"/>
  <c r="F15" i="80"/>
  <c r="F15" i="69"/>
  <c r="F15" i="71"/>
  <c r="F15" i="98"/>
  <c r="AD13" i="90"/>
  <c r="AD13" i="89"/>
  <c r="AD13" i="112"/>
  <c r="AD13" i="113"/>
  <c r="AD13" i="88"/>
  <c r="AD12" i="75"/>
  <c r="AD13" i="87"/>
  <c r="AD12" i="99"/>
  <c r="AD12" i="72"/>
  <c r="AD12" i="81"/>
  <c r="AD12" i="71"/>
  <c r="AD12" i="98"/>
  <c r="AD12" i="80"/>
  <c r="AD12" i="69"/>
  <c r="Z13" i="89"/>
  <c r="Z13" i="112"/>
  <c r="Z13" i="90"/>
  <c r="Z13" i="87"/>
  <c r="Z12" i="75"/>
  <c r="Z13" i="88"/>
  <c r="Z13" i="113"/>
  <c r="Z12" i="99"/>
  <c r="Z12" i="72"/>
  <c r="Z12" i="81"/>
  <c r="Z12" i="71"/>
  <c r="Z12" i="98"/>
  <c r="Z12" i="80"/>
  <c r="Z12" i="69"/>
  <c r="V13" i="89"/>
  <c r="V13" i="90"/>
  <c r="V13" i="112"/>
  <c r="V13" i="87"/>
  <c r="V13" i="88"/>
  <c r="V12" i="75"/>
  <c r="V13" i="113"/>
  <c r="V12" i="99"/>
  <c r="V12" i="72"/>
  <c r="V12" i="81"/>
  <c r="V12" i="71"/>
  <c r="V12" i="98"/>
  <c r="V12" i="80"/>
  <c r="V12" i="69"/>
  <c r="R13" i="90"/>
  <c r="R13" i="89"/>
  <c r="R13" i="112"/>
  <c r="R13" i="87"/>
  <c r="R12" i="75"/>
  <c r="R13" i="113"/>
  <c r="R13" i="88"/>
  <c r="R12" i="72"/>
  <c r="R12" i="71"/>
  <c r="R12" i="98"/>
  <c r="R12" i="81"/>
  <c r="R12" i="99"/>
  <c r="R12" i="80"/>
  <c r="R12" i="69"/>
  <c r="N13" i="90"/>
  <c r="N13" i="89"/>
  <c r="N13" i="112"/>
  <c r="N13" i="87"/>
  <c r="N13" i="113"/>
  <c r="N13" i="88"/>
  <c r="N12" i="75"/>
  <c r="N12" i="99"/>
  <c r="N12" i="72"/>
  <c r="N12" i="81"/>
  <c r="N12" i="71"/>
  <c r="N12" i="98"/>
  <c r="N12" i="80"/>
  <c r="N12" i="69"/>
  <c r="I13" i="90"/>
  <c r="I13" i="89"/>
  <c r="I13" i="112"/>
  <c r="I13" i="87"/>
  <c r="I13" i="113"/>
  <c r="I13" i="88"/>
  <c r="I12" i="99"/>
  <c r="I12" i="81"/>
  <c r="I12" i="75"/>
  <c r="I12" i="71"/>
  <c r="I12" i="98"/>
  <c r="I12" i="80"/>
  <c r="I12" i="69"/>
  <c r="I12" i="72"/>
  <c r="E13" i="90"/>
  <c r="E13" i="89"/>
  <c r="E13" i="112"/>
  <c r="E13" i="87"/>
  <c r="E13" i="113"/>
  <c r="E13" i="88"/>
  <c r="E12" i="75"/>
  <c r="E12" i="99"/>
  <c r="E12" i="81"/>
  <c r="E12" i="72"/>
  <c r="E12" i="71"/>
  <c r="E12" i="98"/>
  <c r="E12" i="80"/>
  <c r="E12" i="69"/>
  <c r="AC10" i="90"/>
  <c r="AC10" i="89"/>
  <c r="AC10" i="112"/>
  <c r="AC10" i="113"/>
  <c r="AC10" i="87"/>
  <c r="AC9" i="75"/>
  <c r="AC9" i="99"/>
  <c r="AC10" i="88"/>
  <c r="AC9" i="81"/>
  <c r="AC9" i="72"/>
  <c r="AC9" i="98"/>
  <c r="AC9" i="71"/>
  <c r="AC9" i="80"/>
  <c r="AC9" i="69"/>
  <c r="Y10" i="90"/>
  <c r="Y10" i="89"/>
  <c r="Y10" i="112"/>
  <c r="Y10" i="113"/>
  <c r="Y10" i="88"/>
  <c r="Y10" i="87"/>
  <c r="Y9" i="75"/>
  <c r="Y9" i="99"/>
  <c r="Y9" i="72"/>
  <c r="Y9" i="81"/>
  <c r="Y9" i="71"/>
  <c r="Y9" i="98"/>
  <c r="Y9" i="80"/>
  <c r="Y9" i="69"/>
  <c r="U10" i="90"/>
  <c r="U10" i="89"/>
  <c r="U10" i="112"/>
  <c r="U10" i="113"/>
  <c r="U10" i="87"/>
  <c r="U9" i="75"/>
  <c r="U9" i="99"/>
  <c r="U10" i="88"/>
  <c r="U9" i="81"/>
  <c r="U9" i="72"/>
  <c r="U9" i="71"/>
  <c r="U9" i="98"/>
  <c r="U9" i="80"/>
  <c r="U9" i="69"/>
  <c r="Q10" i="90"/>
  <c r="Q10" i="89"/>
  <c r="Q10" i="112"/>
  <c r="Q10" i="113"/>
  <c r="Q10" i="88"/>
  <c r="Q10" i="87"/>
  <c r="Q9" i="75"/>
  <c r="Q9" i="99"/>
  <c r="Q9" i="72"/>
  <c r="Q9" i="71"/>
  <c r="Q9" i="98"/>
  <c r="Q9" i="81"/>
  <c r="Q9" i="69"/>
  <c r="Q9" i="80"/>
  <c r="M10" i="90"/>
  <c r="M10" i="89"/>
  <c r="M10" i="112"/>
  <c r="M10" i="113"/>
  <c r="M10" i="87"/>
  <c r="M9" i="75"/>
  <c r="M10" i="88"/>
  <c r="M9" i="99"/>
  <c r="M9" i="81"/>
  <c r="M9" i="72"/>
  <c r="M9" i="71"/>
  <c r="M9" i="98"/>
  <c r="M9" i="80"/>
  <c r="M9" i="69"/>
  <c r="H10" i="90"/>
  <c r="H10" i="89"/>
  <c r="H10" i="112"/>
  <c r="H10" i="113"/>
  <c r="H10" i="88"/>
  <c r="H10" i="87"/>
  <c r="H9" i="75"/>
  <c r="H9" i="99"/>
  <c r="H9" i="72"/>
  <c r="H9" i="81"/>
  <c r="H9" i="71"/>
  <c r="H9" i="98"/>
  <c r="H9" i="69"/>
  <c r="H9" i="80"/>
  <c r="C8" i="96"/>
  <c r="C8" i="83"/>
  <c r="C10" i="90"/>
  <c r="C10" i="89"/>
  <c r="C10" i="112"/>
  <c r="C10" i="113"/>
  <c r="C10" i="88"/>
  <c r="C10" i="87"/>
  <c r="C9" i="75"/>
  <c r="C9" i="99"/>
  <c r="C9" i="81"/>
  <c r="C9" i="98"/>
  <c r="C9" i="71"/>
  <c r="C9" i="72"/>
  <c r="C9" i="80"/>
  <c r="C9" i="69"/>
  <c r="AC8" i="90"/>
  <c r="AC8" i="89"/>
  <c r="AC8" i="112"/>
  <c r="AC7" i="75"/>
  <c r="AC8" i="113"/>
  <c r="AC8" i="88"/>
  <c r="AC8" i="87"/>
  <c r="AC7" i="99"/>
  <c r="AC7" i="72"/>
  <c r="AC7" i="81"/>
  <c r="AC7" i="71"/>
  <c r="AC7" i="98"/>
  <c r="AC7" i="69"/>
  <c r="AC7" i="80"/>
  <c r="Y8" i="90"/>
  <c r="Y8" i="89"/>
  <c r="Y8" i="112"/>
  <c r="Y7" i="75"/>
  <c r="Y8" i="87"/>
  <c r="Y8" i="113"/>
  <c r="Y7" i="99"/>
  <c r="Y7" i="72"/>
  <c r="Y7" i="81"/>
  <c r="Y7" i="98"/>
  <c r="Y7" i="71"/>
  <c r="Y7" i="80"/>
  <c r="Y8" i="88"/>
  <c r="Y7" i="69"/>
  <c r="W8" i="109"/>
  <c r="U8" i="90"/>
  <c r="U8" i="89"/>
  <c r="U8" i="113"/>
  <c r="U7" i="75"/>
  <c r="U8" i="112"/>
  <c r="U8" i="88"/>
  <c r="U8" i="87"/>
  <c r="U7" i="99"/>
  <c r="U7" i="72"/>
  <c r="U7" i="81"/>
  <c r="U7" i="98"/>
  <c r="U7" i="69"/>
  <c r="U7" i="80"/>
  <c r="U7" i="71"/>
  <c r="Q8" i="90"/>
  <c r="Q8" i="89"/>
  <c r="Q8" i="112"/>
  <c r="Q8" i="113"/>
  <c r="Q7" i="75"/>
  <c r="Q8" i="87"/>
  <c r="Q8" i="88"/>
  <c r="Q7" i="72"/>
  <c r="Q7" i="99"/>
  <c r="Q7" i="71"/>
  <c r="Q7" i="98"/>
  <c r="Q7" i="81"/>
  <c r="Q7" i="80"/>
  <c r="Q7" i="69"/>
  <c r="M8" i="90"/>
  <c r="M8" i="89"/>
  <c r="M8" i="112"/>
  <c r="M7" i="75"/>
  <c r="M8" i="113"/>
  <c r="M8" i="88"/>
  <c r="M8" i="87"/>
  <c r="M7" i="99"/>
  <c r="M7" i="72"/>
  <c r="M7" i="81"/>
  <c r="M7" i="71"/>
  <c r="M7" i="98"/>
  <c r="M7" i="69"/>
  <c r="M7" i="80"/>
  <c r="H8" i="90"/>
  <c r="H8" i="89"/>
  <c r="H8" i="112"/>
  <c r="H7" i="75"/>
  <c r="H8" i="88"/>
  <c r="H8" i="87"/>
  <c r="H8" i="113"/>
  <c r="H7" i="99"/>
  <c r="H7" i="81"/>
  <c r="H7" i="98"/>
  <c r="H7" i="71"/>
  <c r="H7" i="72"/>
  <c r="H7" i="80"/>
  <c r="H7" i="69"/>
  <c r="C8" i="90"/>
  <c r="C8" i="89"/>
  <c r="C6" i="96"/>
  <c r="C6" i="83"/>
  <c r="C8" i="112"/>
  <c r="C8" i="113"/>
  <c r="C8" i="88"/>
  <c r="C8" i="87"/>
  <c r="C7" i="75"/>
  <c r="C7" i="99"/>
  <c r="C7" i="81"/>
  <c r="C7" i="71"/>
  <c r="C7" i="80"/>
  <c r="C7" i="69"/>
  <c r="C7" i="72"/>
  <c r="C7" i="98"/>
  <c r="AK16" i="75"/>
  <c r="AK16" i="99"/>
  <c r="AK16" i="81"/>
  <c r="AK16" i="80"/>
  <c r="AK16" i="69"/>
  <c r="AK16" i="72"/>
  <c r="AK16" i="98"/>
  <c r="AK16" i="71"/>
  <c r="BA16" i="75"/>
  <c r="BA16" i="99"/>
  <c r="BA16" i="81"/>
  <c r="BA16" i="80"/>
  <c r="BA16" i="69"/>
  <c r="BA16" i="72"/>
  <c r="BA16" i="98"/>
  <c r="BA16" i="71"/>
  <c r="AW19" i="75"/>
  <c r="AW19" i="99"/>
  <c r="AW19" i="72"/>
  <c r="AW19" i="81"/>
  <c r="AW19" i="71"/>
  <c r="AW19" i="98"/>
  <c r="AW19" i="69"/>
  <c r="AW19" i="80"/>
  <c r="AK27" i="75"/>
  <c r="AK27" i="99"/>
  <c r="AK27" i="81"/>
  <c r="AK27" i="98"/>
  <c r="AK27" i="80"/>
  <c r="AK27" i="69"/>
  <c r="AK27" i="71"/>
  <c r="AK27" i="72"/>
  <c r="BA27" i="75"/>
  <c r="BA27" i="99"/>
  <c r="BA27" i="81"/>
  <c r="BA27" i="98"/>
  <c r="BA27" i="80"/>
  <c r="BA27" i="69"/>
  <c r="BA27" i="71"/>
  <c r="BA27" i="72"/>
  <c r="AI22" i="75"/>
  <c r="AI22" i="99"/>
  <c r="AI22" i="72"/>
  <c r="AI22" i="81"/>
  <c r="AI22" i="71"/>
  <c r="AI22" i="80"/>
  <c r="AI22" i="98"/>
  <c r="AI22" i="69"/>
  <c r="AR10" i="75"/>
  <c r="AR10" i="99"/>
  <c r="AR10" i="72"/>
  <c r="AR10" i="71"/>
  <c r="AR10" i="81"/>
  <c r="AR10" i="98"/>
  <c r="AR10" i="69"/>
  <c r="AR10" i="80"/>
  <c r="AX13" i="75"/>
  <c r="AX13" i="99"/>
  <c r="AX13" i="72"/>
  <c r="AX13" i="71"/>
  <c r="AX13" i="98"/>
  <c r="AX13" i="81"/>
  <c r="AX13" i="80"/>
  <c r="AX13" i="69"/>
  <c r="AY16" i="75"/>
  <c r="AY16" i="72"/>
  <c r="AY16" i="99"/>
  <c r="AY16" i="71"/>
  <c r="AY16" i="98"/>
  <c r="AY16" i="81"/>
  <c r="AY16" i="80"/>
  <c r="AY16" i="69"/>
  <c r="AV19" i="75"/>
  <c r="AV19" i="99"/>
  <c r="AV19" i="81"/>
  <c r="AV19" i="71"/>
  <c r="AV19" i="98"/>
  <c r="AV19" i="72"/>
  <c r="AV19" i="80"/>
  <c r="AV19" i="69"/>
  <c r="AJ10" i="75"/>
  <c r="AJ10" i="99"/>
  <c r="AJ10" i="72"/>
  <c r="AJ10" i="81"/>
  <c r="AJ10" i="71"/>
  <c r="AJ10" i="98"/>
  <c r="AJ10" i="80"/>
  <c r="AJ10" i="69"/>
  <c r="AH22" i="75"/>
  <c r="AH22" i="99"/>
  <c r="AH22" i="81"/>
  <c r="AH22" i="72"/>
  <c r="AH22" i="71"/>
  <c r="AH22" i="98"/>
  <c r="AH22" i="80"/>
  <c r="AH22" i="69"/>
  <c r="AG10" i="75"/>
  <c r="AG10" i="99"/>
  <c r="AG10" i="81"/>
  <c r="AG10" i="80"/>
  <c r="AG10" i="69"/>
  <c r="AG10" i="98"/>
  <c r="AG10" i="71"/>
  <c r="AG10" i="72"/>
  <c r="AI27" i="99"/>
  <c r="AI27" i="75"/>
  <c r="AI27" i="81"/>
  <c r="AI27" i="72"/>
  <c r="AI27" i="71"/>
  <c r="AI27" i="80"/>
  <c r="AI27" i="69"/>
  <c r="AI27" i="98"/>
  <c r="BA13" i="75"/>
  <c r="BA13" i="99"/>
  <c r="BA13" i="72"/>
  <c r="BA13" i="81"/>
  <c r="BA13" i="71"/>
  <c r="BA13" i="98"/>
  <c r="BA13" i="80"/>
  <c r="BA13" i="69"/>
  <c r="AZ27" i="75"/>
  <c r="AZ27" i="99"/>
  <c r="AZ27" i="81"/>
  <c r="AZ27" i="72"/>
  <c r="AZ27" i="71"/>
  <c r="AZ27" i="98"/>
  <c r="AZ27" i="80"/>
  <c r="AZ27" i="69"/>
  <c r="AE13" i="75"/>
  <c r="AE13" i="99"/>
  <c r="AE13" i="81"/>
  <c r="AE13" i="80"/>
  <c r="AE13" i="69"/>
  <c r="AE13" i="72"/>
  <c r="AE13" i="98"/>
  <c r="AE13" i="71"/>
  <c r="AW10" i="75"/>
  <c r="AW10" i="81"/>
  <c r="AW10" i="99"/>
  <c r="AW10" i="80"/>
  <c r="AW10" i="69"/>
  <c r="AW10" i="98"/>
  <c r="AW10" i="72"/>
  <c r="AW10" i="71"/>
  <c r="AU13" i="75"/>
  <c r="AU13" i="99"/>
  <c r="AU13" i="81"/>
  <c r="AU13" i="80"/>
  <c r="AU13" i="69"/>
  <c r="AU13" i="72"/>
  <c r="AU13" i="98"/>
  <c r="AU13" i="71"/>
  <c r="AR16" i="75"/>
  <c r="AR16" i="99"/>
  <c r="AR16" i="81"/>
  <c r="AR16" i="72"/>
  <c r="AR16" i="98"/>
  <c r="AR16" i="71"/>
  <c r="AR16" i="80"/>
  <c r="AR16" i="69"/>
  <c r="AQ22" i="75"/>
  <c r="AQ22" i="72"/>
  <c r="AQ22" i="99"/>
  <c r="AQ22" i="81"/>
  <c r="AQ22" i="71"/>
  <c r="AQ22" i="80"/>
  <c r="AQ22" i="98"/>
  <c r="AQ22" i="69"/>
  <c r="AT23" i="75"/>
  <c r="AT23" i="99"/>
  <c r="AT23" i="72"/>
  <c r="AT23" i="81"/>
  <c r="AT23" i="71"/>
  <c r="AT23" i="80"/>
  <c r="AT23" i="98"/>
  <c r="AT23" i="69"/>
  <c r="AH16" i="75"/>
  <c r="AH16" i="99"/>
  <c r="AH16" i="81"/>
  <c r="AH16" i="71"/>
  <c r="AH16" i="98"/>
  <c r="AH16" i="72"/>
  <c r="AH16" i="80"/>
  <c r="AH16" i="69"/>
  <c r="AK13" i="75"/>
  <c r="AK13" i="99"/>
  <c r="AK13" i="72"/>
  <c r="AK13" i="81"/>
  <c r="AK13" i="71"/>
  <c r="AK13" i="98"/>
  <c r="AK13" i="80"/>
  <c r="AK13" i="69"/>
  <c r="AY19" i="75"/>
  <c r="AY19" i="81"/>
  <c r="AY19" i="80"/>
  <c r="AY19" i="69"/>
  <c r="AY19" i="99"/>
  <c r="AY19" i="98"/>
  <c r="AY19" i="72"/>
  <c r="AY19" i="71"/>
  <c r="AH19" i="75"/>
  <c r="AH19" i="99"/>
  <c r="AH19" i="81"/>
  <c r="AH19" i="72"/>
  <c r="AH19" i="98"/>
  <c r="AH19" i="71"/>
  <c r="AH19" i="80"/>
  <c r="AH19" i="69"/>
  <c r="AT19" i="75"/>
  <c r="AT19" i="99"/>
  <c r="AT19" i="72"/>
  <c r="AT19" i="71"/>
  <c r="AT19" i="98"/>
  <c r="AT19" i="81"/>
  <c r="AT19" i="80"/>
  <c r="AT19" i="69"/>
  <c r="AV23" i="3"/>
  <c r="AY27" i="99"/>
  <c r="AY27" i="75"/>
  <c r="AY27" i="81"/>
  <c r="AY27" i="72"/>
  <c r="AY27" i="71"/>
  <c r="AY27" i="80"/>
  <c r="AY27" i="69"/>
  <c r="AY27" i="98"/>
  <c r="AJ13" i="75"/>
  <c r="AJ13" i="99"/>
  <c r="AJ13" i="81"/>
  <c r="AJ13" i="71"/>
  <c r="AJ13" i="98"/>
  <c r="AJ13" i="72"/>
  <c r="AJ13" i="80"/>
  <c r="AJ13" i="69"/>
  <c r="AU19" i="75"/>
  <c r="AU19" i="81"/>
  <c r="AU19" i="99"/>
  <c r="AU19" i="72"/>
  <c r="AU19" i="80"/>
  <c r="AU19" i="69"/>
  <c r="AU19" i="71"/>
  <c r="AU19" i="98"/>
  <c r="BB23" i="3"/>
  <c r="AE27" i="75"/>
  <c r="AE27" i="99"/>
  <c r="AE27" i="81"/>
  <c r="AE27" i="72"/>
  <c r="AE27" i="71"/>
  <c r="AE27" i="98"/>
  <c r="AE27" i="80"/>
  <c r="AE27" i="69"/>
  <c r="AT10" i="75"/>
  <c r="AT10" i="99"/>
  <c r="AT10" i="81"/>
  <c r="AT10" i="71"/>
  <c r="AT10" i="98"/>
  <c r="AT10" i="72"/>
  <c r="AT10" i="80"/>
  <c r="AT10" i="69"/>
  <c r="AX27" i="75"/>
  <c r="AX27" i="81"/>
  <c r="AX27" i="71"/>
  <c r="AX27" i="99"/>
  <c r="AX27" i="72"/>
  <c r="AX27" i="98"/>
  <c r="AX27" i="80"/>
  <c r="AX27" i="69"/>
  <c r="AP16" i="99"/>
  <c r="AP16" i="81"/>
  <c r="AP16" i="71"/>
  <c r="AP16" i="98"/>
  <c r="AP16" i="75"/>
  <c r="AP16" i="80"/>
  <c r="AP16" i="69"/>
  <c r="AP16" i="72"/>
  <c r="D29" i="3"/>
  <c r="D27" i="96"/>
  <c r="D27" i="83"/>
  <c r="D28" i="75"/>
  <c r="D28" i="99"/>
  <c r="D28" i="72"/>
  <c r="D28" i="98"/>
  <c r="D28" i="80"/>
  <c r="D28" i="69"/>
  <c r="D28" i="71"/>
  <c r="D28" i="81"/>
  <c r="L8" i="108"/>
  <c r="T8" i="108"/>
  <c r="G13" i="108"/>
  <c r="G13" i="109"/>
  <c r="AR14" i="30"/>
  <c r="BA30" i="30"/>
  <c r="AR4" i="31"/>
  <c r="AJ24" i="30"/>
  <c r="AR7" i="33"/>
  <c r="AD17" i="22"/>
  <c r="O22" i="3"/>
  <c r="BA28" i="3"/>
  <c r="AU23" i="3"/>
  <c r="AV24" i="3"/>
  <c r="AK23" i="3"/>
  <c r="AS23" i="3"/>
  <c r="AF23" i="3"/>
  <c r="AE28" i="3"/>
  <c r="Q10" i="108"/>
  <c r="S8" i="108"/>
  <c r="AJ29" i="30"/>
  <c r="AX6" i="33"/>
  <c r="I19" i="3"/>
  <c r="V10" i="3"/>
  <c r="AS28" i="3"/>
  <c r="AH23" i="3"/>
  <c r="AM23" i="3"/>
  <c r="AT24" i="3"/>
  <c r="AX29" i="3"/>
  <c r="AZ23" i="3"/>
  <c r="BC28" i="3"/>
  <c r="BA23" i="3"/>
  <c r="BB24" i="3"/>
  <c r="T28" i="3"/>
  <c r="P27" i="3"/>
  <c r="P28" i="3" s="1"/>
  <c r="I10" i="109"/>
  <c r="AE23" i="3"/>
  <c r="AW23" i="3"/>
  <c r="BC23" i="3"/>
  <c r="AO23" i="3"/>
  <c r="AM28" i="3"/>
  <c r="AY28" i="3"/>
  <c r="Q10" i="109"/>
  <c r="O8" i="108"/>
  <c r="S8" i="109"/>
  <c r="O13" i="108"/>
  <c r="AI23" i="30"/>
  <c r="AY4" i="33"/>
  <c r="AD27" i="3"/>
  <c r="I27" i="3"/>
  <c r="J19" i="3"/>
  <c r="AA16" i="3"/>
  <c r="AC16" i="3"/>
  <c r="S10" i="3"/>
  <c r="AO28" i="3"/>
  <c r="AI23" i="3"/>
  <c r="AT28" i="3"/>
  <c r="AH28" i="3"/>
  <c r="AZ28" i="3"/>
  <c r="AQ23" i="3"/>
  <c r="AY23" i="3"/>
  <c r="AL28" i="3"/>
  <c r="AN24" i="3"/>
  <c r="AG28" i="3"/>
  <c r="AL24" i="3"/>
  <c r="AV28" i="3"/>
  <c r="BB29" i="3"/>
  <c r="W13" i="108"/>
  <c r="K13" i="109"/>
  <c r="AP24" i="3"/>
  <c r="AW28" i="3"/>
  <c r="AF28" i="3"/>
  <c r="AG23" i="3"/>
  <c r="AN29" i="3"/>
  <c r="AJ23" i="3"/>
  <c r="AR23" i="3"/>
  <c r="M10" i="109"/>
  <c r="N11" i="109"/>
  <c r="I10" i="108"/>
  <c r="H13" i="109"/>
  <c r="K8" i="108"/>
  <c r="O8" i="109"/>
  <c r="S13" i="109"/>
  <c r="W14" i="30"/>
  <c r="O16" i="3"/>
  <c r="M10" i="3"/>
  <c r="AX23" i="3"/>
  <c r="AK28" i="3"/>
  <c r="AJ28" i="3"/>
  <c r="AI28" i="3"/>
  <c r="AP28" i="3"/>
  <c r="AR28" i="3"/>
  <c r="AQ28" i="3"/>
  <c r="AU28" i="3"/>
  <c r="B18" i="81"/>
  <c r="B18" i="98"/>
  <c r="B18" i="71"/>
  <c r="B18" i="80"/>
  <c r="B18" i="75"/>
  <c r="B18" i="69"/>
  <c r="B18" i="99"/>
  <c r="B18" i="72"/>
  <c r="B8" i="113"/>
  <c r="B7" i="75"/>
  <c r="B7" i="81"/>
  <c r="B7" i="98"/>
  <c r="B7" i="80"/>
  <c r="B7" i="69"/>
  <c r="B6" i="83"/>
  <c r="B8" i="112"/>
  <c r="B7" i="72"/>
  <c r="B8" i="89"/>
  <c r="B8" i="87"/>
  <c r="B7" i="99"/>
  <c r="B8" i="90"/>
  <c r="B8" i="88"/>
  <c r="B7" i="71"/>
  <c r="B13" i="112"/>
  <c r="B12" i="81"/>
  <c r="B12" i="98"/>
  <c r="B13" i="89"/>
  <c r="B13" i="87"/>
  <c r="B12" i="71"/>
  <c r="B12" i="80"/>
  <c r="B13" i="90"/>
  <c r="B13" i="88"/>
  <c r="B12" i="75"/>
  <c r="B12" i="69"/>
  <c r="B13" i="113"/>
  <c r="B12" i="99"/>
  <c r="B12" i="72"/>
  <c r="B10" i="90"/>
  <c r="B10" i="88"/>
  <c r="B9" i="81"/>
  <c r="B9" i="98"/>
  <c r="B10" i="113"/>
  <c r="B9" i="99"/>
  <c r="B9" i="71"/>
  <c r="B10" i="112"/>
  <c r="B9" i="75"/>
  <c r="B9" i="69"/>
  <c r="B10" i="89"/>
  <c r="B10" i="87"/>
  <c r="B9" i="72"/>
  <c r="B9" i="80"/>
  <c r="B26" i="81"/>
  <c r="B26" i="98"/>
  <c r="B26" i="99"/>
  <c r="B26" i="71"/>
  <c r="B26" i="75"/>
  <c r="B26" i="69"/>
  <c r="B26" i="72"/>
  <c r="B26" i="80"/>
  <c r="B15" i="81"/>
  <c r="B15" i="98"/>
  <c r="B15" i="99"/>
  <c r="B15" i="71"/>
  <c r="B15" i="75"/>
  <c r="B15" i="69"/>
  <c r="B15" i="72"/>
  <c r="B15" i="80"/>
  <c r="B21" i="81"/>
  <c r="B21" i="98"/>
  <c r="B21" i="99"/>
  <c r="B21" i="71"/>
  <c r="B21" i="75"/>
  <c r="B21" i="69"/>
  <c r="B21" i="72"/>
  <c r="B21" i="80"/>
  <c r="C4" i="109"/>
  <c r="C4" i="108"/>
  <c r="F4" i="109"/>
  <c r="E5" i="109"/>
  <c r="S4" i="109"/>
  <c r="G4" i="109"/>
  <c r="H4" i="108"/>
  <c r="D5" i="109"/>
  <c r="L5" i="109"/>
  <c r="D4" i="108"/>
  <c r="G5" i="108"/>
  <c r="O4" i="108"/>
  <c r="J4" i="108"/>
  <c r="O11" i="108"/>
  <c r="F10" i="109"/>
  <c r="AX27" i="30"/>
  <c r="AA26" i="30"/>
  <c r="AA6" i="31" s="1"/>
  <c r="BB6" i="31"/>
  <c r="AS24" i="30"/>
  <c r="Y16" i="3"/>
  <c r="U16" i="3"/>
  <c r="M16" i="3"/>
  <c r="H16" i="3"/>
  <c r="J8" i="109"/>
  <c r="N8" i="109"/>
  <c r="S10" i="109"/>
  <c r="P10" i="108"/>
  <c r="AW14" i="30"/>
  <c r="BA13" i="30"/>
  <c r="AN26" i="30"/>
  <c r="BF7" i="33"/>
  <c r="AT23" i="30"/>
  <c r="BD7" i="33"/>
  <c r="AX9" i="31"/>
  <c r="AC31" i="22"/>
  <c r="AM9" i="31"/>
  <c r="AV4" i="31"/>
  <c r="AO24" i="30"/>
  <c r="AS26" i="30"/>
  <c r="AP3" i="33"/>
  <c r="AH3" i="33"/>
  <c r="BA14" i="30"/>
  <c r="P4" i="108"/>
  <c r="T4" i="109"/>
  <c r="C16" i="3"/>
  <c r="K27" i="3"/>
  <c r="H27" i="3"/>
  <c r="F10" i="3"/>
  <c r="N8" i="108"/>
  <c r="R8" i="109"/>
  <c r="K13" i="108"/>
  <c r="O13" i="109"/>
  <c r="AH13" i="30"/>
  <c r="AF26" i="30"/>
  <c r="AF6" i="31" s="1"/>
  <c r="AR9" i="33"/>
  <c r="Q16" i="3"/>
  <c r="D13" i="108"/>
  <c r="H13" i="108"/>
  <c r="C8" i="108"/>
  <c r="M8" i="108"/>
  <c r="Q8" i="109"/>
  <c r="U8" i="108"/>
  <c r="S13" i="108"/>
  <c r="W13" i="109"/>
  <c r="AB13" i="30"/>
  <c r="AD14" i="30"/>
  <c r="L10" i="109"/>
  <c r="AI6" i="33"/>
  <c r="AW6" i="31"/>
  <c r="AH27" i="30"/>
  <c r="AQ23" i="30"/>
  <c r="BE3" i="31"/>
  <c r="AW4" i="33"/>
  <c r="AB3" i="33"/>
  <c r="AK3" i="31"/>
  <c r="AT6" i="33"/>
  <c r="BF3" i="31"/>
  <c r="Q5" i="108"/>
  <c r="M5" i="109"/>
  <c r="M4" i="109"/>
  <c r="AD19" i="3"/>
  <c r="S19" i="3"/>
  <c r="J27" i="3"/>
  <c r="G27" i="3"/>
  <c r="Q22" i="3"/>
  <c r="M22" i="3"/>
  <c r="R19" i="3"/>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10" i="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J10" i="3"/>
  <c r="W10" i="109"/>
  <c r="AI14" i="30"/>
  <c r="AO26" i="30"/>
  <c r="V5" i="109"/>
  <c r="R5" i="109"/>
  <c r="I4" i="109"/>
  <c r="Q4" i="109"/>
  <c r="N5" i="108"/>
  <c r="J8" i="108"/>
  <c r="R8" i="108"/>
  <c r="M10" i="108"/>
  <c r="F10" i="108"/>
  <c r="E4" i="108"/>
  <c r="U4" i="108"/>
  <c r="F5" i="109"/>
  <c r="J22" i="3"/>
  <c r="N19" i="3"/>
  <c r="AA10" i="3"/>
  <c r="Q10" i="3"/>
  <c r="N10" i="3"/>
  <c r="E10" i="3"/>
  <c r="Z27" i="3"/>
  <c r="E27" i="3"/>
  <c r="T19" i="3"/>
  <c r="W16" i="3"/>
  <c r="AC10" i="3"/>
  <c r="G10" i="3"/>
  <c r="Q27" i="3"/>
  <c r="AM24" i="30"/>
  <c r="V27" i="3"/>
  <c r="S27" i="3"/>
  <c r="C10" i="109"/>
  <c r="BD6" i="31"/>
  <c r="AU14" i="30"/>
  <c r="AT7" i="31"/>
  <c r="D8" i="108"/>
  <c r="H8" i="108"/>
  <c r="BH9" i="31"/>
  <c r="AB14" i="30"/>
  <c r="BF29" i="30"/>
  <c r="BH4" i="33"/>
  <c r="BH10" i="31"/>
  <c r="AT4" i="31"/>
  <c r="AH9" i="31"/>
  <c r="AN13" i="30"/>
  <c r="AH4" i="31"/>
  <c r="T29" i="3"/>
  <c r="R10" i="3"/>
  <c r="BD14" i="30"/>
  <c r="D8" i="109"/>
  <c r="H8" i="109"/>
  <c r="AZ3" i="33"/>
  <c r="T10" i="108"/>
  <c r="AU4" i="33"/>
  <c r="AA3" i="31"/>
  <c r="AY29" i="30"/>
  <c r="Z32" i="22"/>
  <c r="AA28" i="3"/>
  <c r="I28" i="3"/>
  <c r="AA22" i="3"/>
  <c r="X22" i="3"/>
  <c r="P23" i="3"/>
  <c r="Z19" i="3"/>
  <c r="P19" i="3"/>
  <c r="R28" i="3"/>
  <c r="S22" i="3"/>
  <c r="C22" i="3"/>
  <c r="W10" i="3"/>
  <c r="Y27" i="3"/>
  <c r="AC22" i="3"/>
  <c r="G22" i="3"/>
  <c r="AD28" i="3"/>
  <c r="AB27" i="3"/>
  <c r="N27" i="3"/>
  <c r="Y22" i="3"/>
  <c r="U22" i="3"/>
  <c r="F22" i="3"/>
  <c r="X19" i="3"/>
  <c r="G19" i="3"/>
  <c r="C10" i="3"/>
  <c r="P10" i="3"/>
  <c r="S16" i="3"/>
  <c r="J16" i="3"/>
  <c r="U10" i="3"/>
  <c r="O10" i="3"/>
  <c r="I10" i="3"/>
  <c r="AB10" i="3"/>
  <c r="B10" i="3"/>
  <c r="G11" i="109" s="1"/>
  <c r="T10" i="3"/>
  <c r="H10" i="3"/>
  <c r="Y10" i="3"/>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A19" i="3"/>
  <c r="X27" i="3"/>
  <c r="X10" i="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AB22" i="3"/>
  <c r="H22" i="3"/>
  <c r="W19" i="3"/>
  <c r="O19" i="3"/>
  <c r="F19" i="3"/>
  <c r="AC27" i="3"/>
  <c r="U27" i="3"/>
  <c r="M27" i="3"/>
  <c r="C27" i="3"/>
  <c r="V22" i="3"/>
  <c r="E22" i="3"/>
  <c r="Y19" i="3"/>
  <c r="Q19" i="3"/>
  <c r="H19" i="3"/>
  <c r="W27" i="3"/>
  <c r="O27" i="3"/>
  <c r="F27" i="3"/>
  <c r="T22" i="3"/>
  <c r="AD22" i="3"/>
  <c r="N22" i="3"/>
  <c r="W22" i="3"/>
  <c r="AC19" i="3"/>
  <c r="U19" i="3"/>
  <c r="M19" i="3"/>
  <c r="C19" i="3"/>
  <c r="Z22" i="3"/>
  <c r="R22" i="3"/>
  <c r="I22" i="3"/>
  <c r="AB16" i="3"/>
  <c r="X16" i="3"/>
  <c r="T16" i="3"/>
  <c r="P16" i="3"/>
  <c r="K16" i="3"/>
  <c r="G16" i="3"/>
  <c r="AD13" i="3"/>
  <c r="Z13" i="3"/>
  <c r="V13" i="3"/>
  <c r="R13" i="3"/>
  <c r="N13" i="3"/>
  <c r="I13" i="3"/>
  <c r="E13" i="3"/>
  <c r="K22" i="3"/>
  <c r="AD16" i="3"/>
  <c r="Z16" i="3"/>
  <c r="V16" i="3"/>
  <c r="R16" i="3"/>
  <c r="N16" i="3"/>
  <c r="I16" i="3"/>
  <c r="E16" i="3"/>
  <c r="AB13" i="3"/>
  <c r="X13" i="3"/>
  <c r="T13" i="3"/>
  <c r="P13" i="3"/>
  <c r="K13" i="3"/>
  <c r="G13" i="3"/>
  <c r="B13" i="3"/>
  <c r="AC13" i="3"/>
  <c r="AA13" i="3"/>
  <c r="Y13" i="3"/>
  <c r="W13" i="3"/>
  <c r="U13" i="3"/>
  <c r="S13" i="3"/>
  <c r="Q13" i="3"/>
  <c r="O13" i="3"/>
  <c r="M13" i="3"/>
  <c r="J13" i="3"/>
  <c r="H13" i="3"/>
  <c r="F13" i="3"/>
  <c r="C13" i="3"/>
  <c r="G8" i="108"/>
  <c r="G8" i="109"/>
  <c r="B25" i="96"/>
  <c r="B20" i="96"/>
  <c r="B17" i="96"/>
  <c r="B14" i="96"/>
  <c r="B6" i="96"/>
  <c r="B25" i="83"/>
  <c r="B20" i="83"/>
  <c r="B17" i="83"/>
  <c r="B14" i="83"/>
  <c r="B27" i="3"/>
  <c r="B22" i="3"/>
  <c r="B19" i="3"/>
  <c r="B16" i="3"/>
  <c r="P28" i="75" l="1"/>
  <c r="P28" i="99"/>
  <c r="P28" i="81"/>
  <c r="P28" i="98"/>
  <c r="P28" i="80"/>
  <c r="P28" i="69"/>
  <c r="P28" i="72"/>
  <c r="P28" i="71"/>
  <c r="M14" i="90"/>
  <c r="M14" i="112"/>
  <c r="M14" i="89"/>
  <c r="M14" i="113"/>
  <c r="M13" i="75"/>
  <c r="M14" i="88"/>
  <c r="M14" i="87"/>
  <c r="M13" i="99"/>
  <c r="M13" i="72"/>
  <c r="M13" i="71"/>
  <c r="M13" i="98"/>
  <c r="M13" i="81"/>
  <c r="M13" i="80"/>
  <c r="M13" i="69"/>
  <c r="P14" i="90"/>
  <c r="P14" i="89"/>
  <c r="P14" i="112"/>
  <c r="P14" i="113"/>
  <c r="P14" i="88"/>
  <c r="P14" i="87"/>
  <c r="P13" i="75"/>
  <c r="P13" i="99"/>
  <c r="P13" i="81"/>
  <c r="P13" i="72"/>
  <c r="P13" i="71"/>
  <c r="P13" i="98"/>
  <c r="P13" i="80"/>
  <c r="P13" i="69"/>
  <c r="E14" i="90"/>
  <c r="E14" i="89"/>
  <c r="E14" i="112"/>
  <c r="E14" i="113"/>
  <c r="E13" i="75"/>
  <c r="E14" i="88"/>
  <c r="E14" i="87"/>
  <c r="E13" i="99"/>
  <c r="E13" i="72"/>
  <c r="E13" i="81"/>
  <c r="E13" i="71"/>
  <c r="E13" i="98"/>
  <c r="E13" i="80"/>
  <c r="E13" i="69"/>
  <c r="AB16" i="75"/>
  <c r="AB16" i="99"/>
  <c r="AB16" i="81"/>
  <c r="AB16" i="72"/>
  <c r="AB16" i="98"/>
  <c r="AB16" i="71"/>
  <c r="AB16" i="80"/>
  <c r="AB16" i="69"/>
  <c r="F27" i="75"/>
  <c r="F27" i="99"/>
  <c r="F27" i="72"/>
  <c r="F27" i="71"/>
  <c r="F27" i="98"/>
  <c r="F27" i="80"/>
  <c r="F27" i="69"/>
  <c r="F27" i="81"/>
  <c r="V22" i="75"/>
  <c r="V22" i="81"/>
  <c r="V22" i="99"/>
  <c r="V22" i="71"/>
  <c r="V22" i="98"/>
  <c r="V22" i="80"/>
  <c r="V22" i="69"/>
  <c r="V22" i="72"/>
  <c r="X11" i="90"/>
  <c r="X11" i="89"/>
  <c r="X11" i="87"/>
  <c r="X11" i="112"/>
  <c r="X11" i="113"/>
  <c r="X11" i="88"/>
  <c r="X10" i="75"/>
  <c r="X10" i="99"/>
  <c r="X10" i="81"/>
  <c r="X10" i="72"/>
  <c r="X10" i="98"/>
  <c r="X10" i="71"/>
  <c r="X10" i="80"/>
  <c r="X10" i="69"/>
  <c r="U11" i="90"/>
  <c r="U11" i="89"/>
  <c r="U11" i="112"/>
  <c r="U11" i="87"/>
  <c r="U11" i="113"/>
  <c r="U11" i="88"/>
  <c r="U10" i="75"/>
  <c r="U10" i="99"/>
  <c r="U10" i="81"/>
  <c r="U10" i="72"/>
  <c r="U10" i="80"/>
  <c r="U10" i="69"/>
  <c r="U10" i="71"/>
  <c r="U10" i="98"/>
  <c r="C11" i="90"/>
  <c r="C9" i="96"/>
  <c r="C9" i="83"/>
  <c r="C11" i="113"/>
  <c r="C11" i="88"/>
  <c r="C11" i="112"/>
  <c r="C10" i="75"/>
  <c r="C11" i="87"/>
  <c r="C11" i="89"/>
  <c r="C10" i="99"/>
  <c r="C10" i="72"/>
  <c r="C10" i="81"/>
  <c r="C10" i="71"/>
  <c r="C10" i="98"/>
  <c r="C10" i="69"/>
  <c r="C10" i="80"/>
  <c r="W11" i="90"/>
  <c r="W11" i="89"/>
  <c r="W11" i="112"/>
  <c r="W11" i="113"/>
  <c r="W11" i="88"/>
  <c r="W10" i="75"/>
  <c r="W11" i="87"/>
  <c r="W10" i="99"/>
  <c r="W10" i="72"/>
  <c r="W10" i="71"/>
  <c r="W10" i="98"/>
  <c r="W10" i="80"/>
  <c r="W10" i="81"/>
  <c r="W10" i="69"/>
  <c r="AA22" i="75"/>
  <c r="AA22" i="72"/>
  <c r="AA22" i="81"/>
  <c r="AA22" i="99"/>
  <c r="AA22" i="71"/>
  <c r="AA22" i="80"/>
  <c r="AA22" i="98"/>
  <c r="AA22" i="69"/>
  <c r="W16" i="75"/>
  <c r="W16" i="99"/>
  <c r="W16" i="72"/>
  <c r="W16" i="81"/>
  <c r="W16" i="71"/>
  <c r="W16" i="98"/>
  <c r="W16" i="80"/>
  <c r="W16" i="69"/>
  <c r="R19" i="75"/>
  <c r="R19" i="99"/>
  <c r="R19" i="81"/>
  <c r="R19" i="72"/>
  <c r="R19" i="98"/>
  <c r="R19" i="71"/>
  <c r="R19" i="80"/>
  <c r="R19" i="69"/>
  <c r="H16" i="75"/>
  <c r="H16" i="99"/>
  <c r="H16" i="72"/>
  <c r="H16" i="71"/>
  <c r="H16" i="98"/>
  <c r="H16" i="81"/>
  <c r="H16" i="80"/>
  <c r="H16" i="69"/>
  <c r="AX23" i="99"/>
  <c r="AX23" i="75"/>
  <c r="AX23" i="72"/>
  <c r="AX23" i="81"/>
  <c r="AX23" i="71"/>
  <c r="AX23" i="98"/>
  <c r="AX23" i="69"/>
  <c r="AX23" i="80"/>
  <c r="BB29" i="75"/>
  <c r="BB29" i="99"/>
  <c r="BB29" i="81"/>
  <c r="BB29" i="72"/>
  <c r="BB29" i="71"/>
  <c r="BB29" i="80"/>
  <c r="BB29" i="98"/>
  <c r="BB29" i="69"/>
  <c r="J19" i="75"/>
  <c r="J19" i="99"/>
  <c r="J19" i="81"/>
  <c r="J19" i="72"/>
  <c r="J19" i="98"/>
  <c r="J19" i="71"/>
  <c r="J19" i="80"/>
  <c r="J19" i="69"/>
  <c r="BC23" i="75"/>
  <c r="BC23" i="99"/>
  <c r="BC23" i="72"/>
  <c r="BC23" i="81"/>
  <c r="BC23" i="71"/>
  <c r="BC23" i="98"/>
  <c r="BC23" i="69"/>
  <c r="BC23" i="80"/>
  <c r="AM23" i="75"/>
  <c r="AM23" i="99"/>
  <c r="AM23" i="72"/>
  <c r="AM23" i="81"/>
  <c r="AM23" i="71"/>
  <c r="AM23" i="80"/>
  <c r="AM23" i="98"/>
  <c r="AM23" i="69"/>
  <c r="AK23" i="81"/>
  <c r="AK23" i="75"/>
  <c r="AK23" i="99"/>
  <c r="AK23" i="72"/>
  <c r="AK23" i="71"/>
  <c r="AK23" i="98"/>
  <c r="AK23" i="80"/>
  <c r="AK23" i="69"/>
  <c r="O14" i="90"/>
  <c r="O14" i="112"/>
  <c r="O14" i="113"/>
  <c r="O14" i="88"/>
  <c r="O14" i="89"/>
  <c r="O14" i="87"/>
  <c r="O13" i="75"/>
  <c r="O13" i="99"/>
  <c r="O13" i="81"/>
  <c r="O13" i="80"/>
  <c r="O13" i="69"/>
  <c r="O13" i="72"/>
  <c r="O13" i="98"/>
  <c r="O13" i="71"/>
  <c r="Z16" i="75"/>
  <c r="Z16" i="99"/>
  <c r="Z16" i="81"/>
  <c r="Z16" i="71"/>
  <c r="Z16" i="98"/>
  <c r="Z16" i="72"/>
  <c r="Z16" i="80"/>
  <c r="Z16" i="69"/>
  <c r="P16" i="75"/>
  <c r="P16" i="99"/>
  <c r="P16" i="72"/>
  <c r="P16" i="81"/>
  <c r="P16" i="71"/>
  <c r="P16" i="98"/>
  <c r="P16" i="69"/>
  <c r="P16" i="80"/>
  <c r="N22" i="75"/>
  <c r="N22" i="81"/>
  <c r="N22" i="71"/>
  <c r="N22" i="72"/>
  <c r="N22" i="98"/>
  <c r="N22" i="80"/>
  <c r="N22" i="69"/>
  <c r="N22" i="99"/>
  <c r="C26" i="96"/>
  <c r="C26" i="83"/>
  <c r="C27" i="99"/>
  <c r="C27" i="75"/>
  <c r="C27" i="81"/>
  <c r="C27" i="72"/>
  <c r="C27" i="71"/>
  <c r="C27" i="80"/>
  <c r="C27" i="69"/>
  <c r="C27" i="98"/>
  <c r="H22" i="75"/>
  <c r="H22" i="99"/>
  <c r="H22" i="81"/>
  <c r="H22" i="72"/>
  <c r="H22" i="71"/>
  <c r="H22" i="98"/>
  <c r="H22" i="80"/>
  <c r="H22" i="69"/>
  <c r="X27" i="75"/>
  <c r="X27" i="99"/>
  <c r="X27" i="81"/>
  <c r="X27" i="72"/>
  <c r="X27" i="71"/>
  <c r="X27" i="98"/>
  <c r="X27" i="80"/>
  <c r="X27" i="69"/>
  <c r="Y11" i="90"/>
  <c r="Y11" i="89"/>
  <c r="Y11" i="112"/>
  <c r="Y11" i="87"/>
  <c r="Y11" i="113"/>
  <c r="Y10" i="75"/>
  <c r="Y11" i="88"/>
  <c r="Y10" i="99"/>
  <c r="Y10" i="81"/>
  <c r="Y10" i="80"/>
  <c r="Y10" i="69"/>
  <c r="Y10" i="72"/>
  <c r="Y10" i="98"/>
  <c r="Y10" i="71"/>
  <c r="AB11" i="90"/>
  <c r="AB11" i="89"/>
  <c r="AB11" i="87"/>
  <c r="AB11" i="113"/>
  <c r="AB11" i="88"/>
  <c r="AB11" i="112"/>
  <c r="AB10" i="75"/>
  <c r="AB10" i="99"/>
  <c r="AB10" i="72"/>
  <c r="AB10" i="71"/>
  <c r="AB10" i="98"/>
  <c r="AB10" i="81"/>
  <c r="AB10" i="80"/>
  <c r="AB10" i="69"/>
  <c r="J16" i="99"/>
  <c r="J16" i="75"/>
  <c r="J16" i="81"/>
  <c r="J16" i="71"/>
  <c r="J16" i="98"/>
  <c r="J16" i="80"/>
  <c r="J16" i="69"/>
  <c r="J16" i="72"/>
  <c r="G19" i="75"/>
  <c r="G19" i="99"/>
  <c r="G19" i="81"/>
  <c r="G19" i="72"/>
  <c r="G19" i="80"/>
  <c r="G19" i="69"/>
  <c r="G19" i="71"/>
  <c r="G19" i="98"/>
  <c r="Y22" i="75"/>
  <c r="Y22" i="81"/>
  <c r="Y22" i="99"/>
  <c r="Y22" i="98"/>
  <c r="Y22" i="80"/>
  <c r="Y22" i="69"/>
  <c r="Y22" i="72"/>
  <c r="Y22" i="71"/>
  <c r="G22" i="75"/>
  <c r="G22" i="99"/>
  <c r="G22" i="72"/>
  <c r="G22" i="81"/>
  <c r="G22" i="71"/>
  <c r="G22" i="98"/>
  <c r="G22" i="69"/>
  <c r="G22" i="80"/>
  <c r="C21" i="96"/>
  <c r="C21" i="83"/>
  <c r="C22" i="75"/>
  <c r="C22" i="99"/>
  <c r="C22" i="72"/>
  <c r="C22" i="81"/>
  <c r="C22" i="71"/>
  <c r="C22" i="80"/>
  <c r="C22" i="98"/>
  <c r="C22" i="69"/>
  <c r="Z19" i="75"/>
  <c r="Z19" i="99"/>
  <c r="Z19" i="81"/>
  <c r="Z19" i="72"/>
  <c r="Z19" i="98"/>
  <c r="Z19" i="71"/>
  <c r="Z19" i="80"/>
  <c r="Z19" i="69"/>
  <c r="I28" i="75"/>
  <c r="I28" i="99"/>
  <c r="I28" i="72"/>
  <c r="I28" i="71"/>
  <c r="I28" i="81"/>
  <c r="I28" i="98"/>
  <c r="I28" i="80"/>
  <c r="I28" i="69"/>
  <c r="R11" i="89"/>
  <c r="R11" i="112"/>
  <c r="R11" i="90"/>
  <c r="R11" i="88"/>
  <c r="R11" i="87"/>
  <c r="R11" i="113"/>
  <c r="R10" i="75"/>
  <c r="R10" i="81"/>
  <c r="R10" i="99"/>
  <c r="R10" i="72"/>
  <c r="R10" i="71"/>
  <c r="R10" i="98"/>
  <c r="R10" i="80"/>
  <c r="R10" i="69"/>
  <c r="Q27" i="75"/>
  <c r="Q27" i="72"/>
  <c r="Q27" i="98"/>
  <c r="Q27" i="80"/>
  <c r="Q27" i="69"/>
  <c r="Q27" i="99"/>
  <c r="Q27" i="81"/>
  <c r="Q27" i="71"/>
  <c r="T19" i="75"/>
  <c r="T19" i="81"/>
  <c r="T19" i="99"/>
  <c r="T19" i="72"/>
  <c r="T19" i="71"/>
  <c r="T19" i="98"/>
  <c r="T19" i="80"/>
  <c r="T19" i="69"/>
  <c r="N11" i="90"/>
  <c r="N11" i="89"/>
  <c r="N11" i="112"/>
  <c r="N11" i="113"/>
  <c r="N11" i="88"/>
  <c r="N11" i="87"/>
  <c r="N10" i="75"/>
  <c r="N10" i="99"/>
  <c r="N10" i="81"/>
  <c r="N10" i="71"/>
  <c r="N10" i="98"/>
  <c r="N10" i="72"/>
  <c r="N10" i="80"/>
  <c r="N10" i="69"/>
  <c r="J22" i="99"/>
  <c r="J22" i="81"/>
  <c r="J22" i="75"/>
  <c r="J22" i="72"/>
  <c r="J22" i="71"/>
  <c r="J22" i="98"/>
  <c r="J22" i="80"/>
  <c r="J22" i="69"/>
  <c r="J11" i="90"/>
  <c r="J11" i="89"/>
  <c r="J11" i="112"/>
  <c r="J11" i="113"/>
  <c r="J11" i="88"/>
  <c r="J11" i="87"/>
  <c r="J10" i="99"/>
  <c r="J10" i="75"/>
  <c r="J10" i="81"/>
  <c r="J10" i="72"/>
  <c r="J10" i="71"/>
  <c r="J10" i="98"/>
  <c r="J10" i="80"/>
  <c r="J10" i="69"/>
  <c r="AD11" i="90"/>
  <c r="AD11" i="89"/>
  <c r="AD11" i="112"/>
  <c r="AD11" i="87"/>
  <c r="AD11" i="113"/>
  <c r="AD11" i="88"/>
  <c r="AD10" i="99"/>
  <c r="AD10" i="75"/>
  <c r="AD10" i="81"/>
  <c r="AD10" i="71"/>
  <c r="AD10" i="98"/>
  <c r="AD10" i="80"/>
  <c r="AD10" i="69"/>
  <c r="AD10" i="72"/>
  <c r="M22" i="75"/>
  <c r="M22" i="81"/>
  <c r="M22" i="99"/>
  <c r="M22" i="72"/>
  <c r="M22" i="98"/>
  <c r="M22" i="80"/>
  <c r="M22" i="69"/>
  <c r="M22" i="71"/>
  <c r="S19" i="75"/>
  <c r="S19" i="81"/>
  <c r="S19" i="99"/>
  <c r="S19" i="80"/>
  <c r="S19" i="69"/>
  <c r="S19" i="98"/>
  <c r="S19" i="71"/>
  <c r="S19" i="72"/>
  <c r="K28" i="3"/>
  <c r="K27" i="99"/>
  <c r="K27" i="81"/>
  <c r="K27" i="72"/>
  <c r="K27" i="75"/>
  <c r="K27" i="71"/>
  <c r="K27" i="80"/>
  <c r="K27" i="69"/>
  <c r="K27" i="98"/>
  <c r="M16" i="75"/>
  <c r="M16" i="99"/>
  <c r="M16" i="81"/>
  <c r="M16" i="80"/>
  <c r="M16" i="69"/>
  <c r="M16" i="98"/>
  <c r="M16" i="72"/>
  <c r="M16" i="71"/>
  <c r="AU28" i="75"/>
  <c r="AU28" i="81"/>
  <c r="AU28" i="72"/>
  <c r="AU28" i="99"/>
  <c r="AU28" i="71"/>
  <c r="AU28" i="98"/>
  <c r="AU28" i="80"/>
  <c r="AU28" i="69"/>
  <c r="AI28" i="75"/>
  <c r="AI28" i="99"/>
  <c r="AI28" i="81"/>
  <c r="AI28" i="72"/>
  <c r="AI28" i="71"/>
  <c r="AI28" i="98"/>
  <c r="AI28" i="80"/>
  <c r="AI28" i="69"/>
  <c r="M11" i="90"/>
  <c r="M11" i="89"/>
  <c r="M11" i="87"/>
  <c r="M11" i="113"/>
  <c r="M11" i="112"/>
  <c r="M11" i="88"/>
  <c r="M10" i="75"/>
  <c r="M10" i="81"/>
  <c r="M10" i="99"/>
  <c r="M10" i="72"/>
  <c r="M10" i="80"/>
  <c r="M10" i="69"/>
  <c r="M10" i="71"/>
  <c r="M10" i="98"/>
  <c r="AN29" i="75"/>
  <c r="AN29" i="99"/>
  <c r="AN29" i="81"/>
  <c r="AN29" i="71"/>
  <c r="AN29" i="72"/>
  <c r="AN29" i="98"/>
  <c r="AN29" i="80"/>
  <c r="AN29" i="69"/>
  <c r="AP24" i="75"/>
  <c r="AP24" i="99"/>
  <c r="AP24" i="72"/>
  <c r="AP24" i="71"/>
  <c r="AP24" i="81"/>
  <c r="AP24" i="98"/>
  <c r="AP24" i="80"/>
  <c r="AP24" i="69"/>
  <c r="AV28" i="75"/>
  <c r="AV28" i="99"/>
  <c r="AV28" i="81"/>
  <c r="AV28" i="98"/>
  <c r="AV28" i="80"/>
  <c r="AV28" i="69"/>
  <c r="AV28" i="72"/>
  <c r="AV28" i="71"/>
  <c r="AL28" i="75"/>
  <c r="AL28" i="81"/>
  <c r="AL28" i="72"/>
  <c r="AL28" i="71"/>
  <c r="AL28" i="99"/>
  <c r="AL28" i="80"/>
  <c r="AL28" i="69"/>
  <c r="AL28" i="98"/>
  <c r="AH28" i="75"/>
  <c r="AH28" i="99"/>
  <c r="AH28" i="81"/>
  <c r="AH28" i="72"/>
  <c r="AH28" i="71"/>
  <c r="AH28" i="98"/>
  <c r="AH28" i="80"/>
  <c r="AH28" i="69"/>
  <c r="S11" i="90"/>
  <c r="S11" i="112"/>
  <c r="S11" i="113"/>
  <c r="S11" i="88"/>
  <c r="S11" i="89"/>
  <c r="S10" i="75"/>
  <c r="S11" i="87"/>
  <c r="S10" i="99"/>
  <c r="S10" i="72"/>
  <c r="S10" i="81"/>
  <c r="S10" i="71"/>
  <c r="S10" i="98"/>
  <c r="S10" i="69"/>
  <c r="S10" i="80"/>
  <c r="I27" i="75"/>
  <c r="I27" i="99"/>
  <c r="I27" i="72"/>
  <c r="I27" i="98"/>
  <c r="I27" i="80"/>
  <c r="I27" i="69"/>
  <c r="I27" i="71"/>
  <c r="I27" i="81"/>
  <c r="AY28" i="75"/>
  <c r="AY28" i="99"/>
  <c r="AY28" i="81"/>
  <c r="AY28" i="72"/>
  <c r="AY28" i="71"/>
  <c r="AY28" i="98"/>
  <c r="AY28" i="80"/>
  <c r="AY28" i="69"/>
  <c r="AW23" i="75"/>
  <c r="AW23" i="81"/>
  <c r="AW23" i="71"/>
  <c r="AW23" i="72"/>
  <c r="AW23" i="98"/>
  <c r="AW23" i="80"/>
  <c r="AW23" i="69"/>
  <c r="AW23" i="99"/>
  <c r="T28" i="75"/>
  <c r="T28" i="99"/>
  <c r="T28" i="72"/>
  <c r="T28" i="98"/>
  <c r="T28" i="80"/>
  <c r="T28" i="69"/>
  <c r="T28" i="71"/>
  <c r="T28" i="81"/>
  <c r="AZ23" i="75"/>
  <c r="AZ23" i="81"/>
  <c r="AZ23" i="99"/>
  <c r="AZ23" i="98"/>
  <c r="AZ23" i="80"/>
  <c r="AZ23" i="69"/>
  <c r="AZ23" i="72"/>
  <c r="AZ23" i="71"/>
  <c r="AH23" i="99"/>
  <c r="AH23" i="75"/>
  <c r="AH23" i="72"/>
  <c r="AH23" i="81"/>
  <c r="AH23" i="71"/>
  <c r="AH23" i="98"/>
  <c r="AH23" i="69"/>
  <c r="AH23" i="80"/>
  <c r="AE28" i="75"/>
  <c r="AE28" i="81"/>
  <c r="AE28" i="72"/>
  <c r="AE28" i="99"/>
  <c r="AE28" i="71"/>
  <c r="AE28" i="98"/>
  <c r="AE28" i="80"/>
  <c r="AE28" i="69"/>
  <c r="AV24" i="81"/>
  <c r="AV24" i="75"/>
  <c r="AV24" i="99"/>
  <c r="AV24" i="72"/>
  <c r="AV24" i="71"/>
  <c r="AV24" i="98"/>
  <c r="AV24" i="80"/>
  <c r="AV24" i="69"/>
  <c r="D23" i="83"/>
  <c r="D23" i="96"/>
  <c r="D24" i="75"/>
  <c r="D24" i="99"/>
  <c r="D24" i="81"/>
  <c r="D24" i="71"/>
  <c r="D24" i="72"/>
  <c r="D24" i="98"/>
  <c r="D24" i="80"/>
  <c r="D24" i="69"/>
  <c r="Z11" i="90"/>
  <c r="Z11" i="89"/>
  <c r="Z11" i="112"/>
  <c r="Z11" i="113"/>
  <c r="Z11" i="88"/>
  <c r="Z11" i="87"/>
  <c r="Z10" i="75"/>
  <c r="Z10" i="99"/>
  <c r="Z10" i="81"/>
  <c r="Z10" i="72"/>
  <c r="Z10" i="71"/>
  <c r="Z10" i="98"/>
  <c r="Z10" i="80"/>
  <c r="Z10" i="69"/>
  <c r="R27" i="75"/>
  <c r="R27" i="81"/>
  <c r="R27" i="71"/>
  <c r="R27" i="72"/>
  <c r="R27" i="99"/>
  <c r="R27" i="98"/>
  <c r="R27" i="80"/>
  <c r="R27" i="69"/>
  <c r="V19" i="75"/>
  <c r="V19" i="99"/>
  <c r="V19" i="72"/>
  <c r="V19" i="81"/>
  <c r="V19" i="71"/>
  <c r="V19" i="98"/>
  <c r="V19" i="69"/>
  <c r="V19" i="80"/>
  <c r="U14" i="90"/>
  <c r="U14" i="89"/>
  <c r="U14" i="112"/>
  <c r="U14" i="113"/>
  <c r="U13" i="75"/>
  <c r="U14" i="88"/>
  <c r="U14" i="87"/>
  <c r="U13" i="99"/>
  <c r="U13" i="72"/>
  <c r="U13" i="81"/>
  <c r="U13" i="71"/>
  <c r="U13" i="98"/>
  <c r="U13" i="80"/>
  <c r="U13" i="69"/>
  <c r="E16" i="75"/>
  <c r="E16" i="99"/>
  <c r="E16" i="81"/>
  <c r="E16" i="80"/>
  <c r="E16" i="69"/>
  <c r="E16" i="72"/>
  <c r="E16" i="98"/>
  <c r="E16" i="71"/>
  <c r="V14" i="90"/>
  <c r="V14" i="89"/>
  <c r="V14" i="112"/>
  <c r="V14" i="87"/>
  <c r="V14" i="113"/>
  <c r="V13" i="75"/>
  <c r="V14" i="88"/>
  <c r="V13" i="99"/>
  <c r="V13" i="81"/>
  <c r="V13" i="72"/>
  <c r="V13" i="98"/>
  <c r="V13" i="71"/>
  <c r="V13" i="80"/>
  <c r="V13" i="69"/>
  <c r="W22" i="99"/>
  <c r="W22" i="75"/>
  <c r="W22" i="72"/>
  <c r="W22" i="81"/>
  <c r="W22" i="71"/>
  <c r="W22" i="98"/>
  <c r="W22" i="69"/>
  <c r="W22" i="80"/>
  <c r="AC27" i="75"/>
  <c r="AC27" i="99"/>
  <c r="AC27" i="81"/>
  <c r="AC27" i="98"/>
  <c r="AC27" i="80"/>
  <c r="AC27" i="69"/>
  <c r="AC27" i="72"/>
  <c r="AC27" i="71"/>
  <c r="AD28" i="75"/>
  <c r="AD28" i="81"/>
  <c r="AD28" i="72"/>
  <c r="AD28" i="99"/>
  <c r="AD28" i="71"/>
  <c r="AD28" i="80"/>
  <c r="AD28" i="69"/>
  <c r="AD28" i="98"/>
  <c r="N19" i="75"/>
  <c r="N19" i="99"/>
  <c r="N19" i="72"/>
  <c r="N19" i="71"/>
  <c r="N19" i="98"/>
  <c r="N19" i="81"/>
  <c r="N19" i="80"/>
  <c r="N19" i="69"/>
  <c r="H27" i="75"/>
  <c r="H27" i="99"/>
  <c r="H27" i="81"/>
  <c r="H27" i="72"/>
  <c r="H27" i="71"/>
  <c r="H27" i="98"/>
  <c r="H27" i="80"/>
  <c r="H27" i="69"/>
  <c r="AJ23" i="75"/>
  <c r="AJ23" i="81"/>
  <c r="AJ23" i="99"/>
  <c r="AJ23" i="98"/>
  <c r="AJ23" i="80"/>
  <c r="AJ23" i="69"/>
  <c r="AJ23" i="72"/>
  <c r="AJ23" i="71"/>
  <c r="AN24" i="75"/>
  <c r="AN24" i="99"/>
  <c r="AN24" i="81"/>
  <c r="AN24" i="72"/>
  <c r="AN24" i="71"/>
  <c r="AN24" i="98"/>
  <c r="AN24" i="80"/>
  <c r="AN24" i="69"/>
  <c r="AO28" i="75"/>
  <c r="AO28" i="99"/>
  <c r="AO28" i="72"/>
  <c r="AO28" i="71"/>
  <c r="AO28" i="81"/>
  <c r="AO28" i="98"/>
  <c r="AO28" i="80"/>
  <c r="AO28" i="69"/>
  <c r="BC28" i="75"/>
  <c r="BC28" i="81"/>
  <c r="BC28" i="72"/>
  <c r="BC28" i="71"/>
  <c r="BC28" i="99"/>
  <c r="BC28" i="98"/>
  <c r="BC28" i="80"/>
  <c r="BC28" i="69"/>
  <c r="O22" i="75"/>
  <c r="O22" i="72"/>
  <c r="O22" i="71"/>
  <c r="O22" i="81"/>
  <c r="O22" i="98"/>
  <c r="O22" i="69"/>
  <c r="O22" i="80"/>
  <c r="O22" i="99"/>
  <c r="AB19" i="75"/>
  <c r="AB19" i="99"/>
  <c r="AB19" i="81"/>
  <c r="AB19" i="72"/>
  <c r="AB19" i="71"/>
  <c r="AB19" i="98"/>
  <c r="AB19" i="80"/>
  <c r="AB19" i="69"/>
  <c r="W14" i="90"/>
  <c r="W14" i="89"/>
  <c r="W14" i="112"/>
  <c r="W14" i="113"/>
  <c r="W14" i="88"/>
  <c r="W14" i="87"/>
  <c r="W13" i="75"/>
  <c r="W13" i="99"/>
  <c r="W13" i="81"/>
  <c r="W13" i="80"/>
  <c r="W13" i="69"/>
  <c r="W13" i="98"/>
  <c r="W13" i="72"/>
  <c r="W13" i="71"/>
  <c r="T14" i="90"/>
  <c r="T14" i="113"/>
  <c r="T14" i="88"/>
  <c r="T14" i="89"/>
  <c r="T14" i="87"/>
  <c r="T14" i="112"/>
  <c r="T13" i="99"/>
  <c r="T13" i="81"/>
  <c r="T13" i="71"/>
  <c r="T13" i="98"/>
  <c r="T13" i="75"/>
  <c r="T13" i="80"/>
  <c r="T13" i="69"/>
  <c r="T13" i="72"/>
  <c r="I14" i="90"/>
  <c r="I14" i="112"/>
  <c r="I14" i="89"/>
  <c r="I14" i="113"/>
  <c r="I13" i="75"/>
  <c r="I14" i="87"/>
  <c r="I13" i="99"/>
  <c r="I13" i="72"/>
  <c r="I13" i="81"/>
  <c r="I13" i="71"/>
  <c r="I13" i="98"/>
  <c r="I13" i="80"/>
  <c r="I13" i="69"/>
  <c r="I14" i="88"/>
  <c r="I22" i="75"/>
  <c r="I22" i="81"/>
  <c r="I22" i="99"/>
  <c r="I22" i="98"/>
  <c r="I22" i="80"/>
  <c r="I22" i="69"/>
  <c r="I22" i="72"/>
  <c r="I22" i="71"/>
  <c r="O27" i="75"/>
  <c r="O27" i="99"/>
  <c r="O27" i="81"/>
  <c r="O27" i="72"/>
  <c r="O27" i="71"/>
  <c r="O27" i="98"/>
  <c r="O27" i="80"/>
  <c r="O27" i="69"/>
  <c r="AD29" i="3"/>
  <c r="Y14" i="90"/>
  <c r="Y14" i="112"/>
  <c r="Y14" i="113"/>
  <c r="Y13" i="75"/>
  <c r="Y14" i="89"/>
  <c r="Y14" i="88"/>
  <c r="Y13" i="99"/>
  <c r="Y14" i="87"/>
  <c r="Y13" i="72"/>
  <c r="Y13" i="81"/>
  <c r="Y13" i="71"/>
  <c r="Y13" i="98"/>
  <c r="Y13" i="80"/>
  <c r="Y13" i="69"/>
  <c r="N16" i="75"/>
  <c r="N16" i="99"/>
  <c r="N16" i="81"/>
  <c r="N16" i="72"/>
  <c r="N16" i="71"/>
  <c r="N16" i="98"/>
  <c r="N16" i="80"/>
  <c r="N16" i="69"/>
  <c r="AD14" i="89"/>
  <c r="AD14" i="90"/>
  <c r="AD14" i="112"/>
  <c r="AD14" i="87"/>
  <c r="AD13" i="75"/>
  <c r="AD14" i="88"/>
  <c r="AD13" i="99"/>
  <c r="AD14" i="113"/>
  <c r="AD13" i="81"/>
  <c r="AD13" i="72"/>
  <c r="AD13" i="98"/>
  <c r="AD13" i="71"/>
  <c r="AD13" i="80"/>
  <c r="AD13" i="69"/>
  <c r="R22" i="75"/>
  <c r="R22" i="99"/>
  <c r="R22" i="81"/>
  <c r="R22" i="72"/>
  <c r="R22" i="71"/>
  <c r="R22" i="98"/>
  <c r="R22" i="80"/>
  <c r="R22" i="69"/>
  <c r="W27" i="75"/>
  <c r="W27" i="81"/>
  <c r="W27" i="72"/>
  <c r="W27" i="99"/>
  <c r="W27" i="71"/>
  <c r="W27" i="98"/>
  <c r="W27" i="80"/>
  <c r="W27" i="69"/>
  <c r="F19" i="75"/>
  <c r="F19" i="99"/>
  <c r="F19" i="72"/>
  <c r="F19" i="81"/>
  <c r="F19" i="71"/>
  <c r="F19" i="98"/>
  <c r="F19" i="80"/>
  <c r="F19" i="69"/>
  <c r="AA19" i="75"/>
  <c r="AA19" i="99"/>
  <c r="AA19" i="81"/>
  <c r="AA19" i="80"/>
  <c r="AA19" i="69"/>
  <c r="AA19" i="72"/>
  <c r="AA19" i="98"/>
  <c r="AA19" i="71"/>
  <c r="H11" i="90"/>
  <c r="H11" i="89"/>
  <c r="H11" i="87"/>
  <c r="H11" i="113"/>
  <c r="H11" i="88"/>
  <c r="H11" i="112"/>
  <c r="H10" i="75"/>
  <c r="H10" i="99"/>
  <c r="H10" i="81"/>
  <c r="H10" i="72"/>
  <c r="H10" i="98"/>
  <c r="H10" i="71"/>
  <c r="H10" i="80"/>
  <c r="H10" i="69"/>
  <c r="I11" i="90"/>
  <c r="I11" i="89"/>
  <c r="I11" i="112"/>
  <c r="I11" i="87"/>
  <c r="I11" i="113"/>
  <c r="I10" i="75"/>
  <c r="I11" i="88"/>
  <c r="I10" i="99"/>
  <c r="I10" i="81"/>
  <c r="I10" i="80"/>
  <c r="I10" i="69"/>
  <c r="I10" i="72"/>
  <c r="I10" i="98"/>
  <c r="I10" i="71"/>
  <c r="S16" i="75"/>
  <c r="S16" i="72"/>
  <c r="S16" i="99"/>
  <c r="S16" i="71"/>
  <c r="S16" i="98"/>
  <c r="S16" i="81"/>
  <c r="S16" i="80"/>
  <c r="S16" i="69"/>
  <c r="X19" i="75"/>
  <c r="X19" i="99"/>
  <c r="X19" i="81"/>
  <c r="X19" i="71"/>
  <c r="X19" i="98"/>
  <c r="X19" i="72"/>
  <c r="X19" i="80"/>
  <c r="X19" i="69"/>
  <c r="N27" i="75"/>
  <c r="N27" i="99"/>
  <c r="N27" i="72"/>
  <c r="N27" i="71"/>
  <c r="N27" i="81"/>
  <c r="N27" i="98"/>
  <c r="N27" i="80"/>
  <c r="N27" i="69"/>
  <c r="AC22" i="75"/>
  <c r="AC22" i="99"/>
  <c r="AC22" i="81"/>
  <c r="AC22" i="72"/>
  <c r="AC22" i="98"/>
  <c r="AC22" i="80"/>
  <c r="AC22" i="69"/>
  <c r="AC22" i="71"/>
  <c r="S22" i="75"/>
  <c r="S22" i="99"/>
  <c r="S22" i="72"/>
  <c r="S22" i="81"/>
  <c r="S22" i="71"/>
  <c r="S22" i="80"/>
  <c r="S22" i="98"/>
  <c r="S22" i="69"/>
  <c r="P23" i="75"/>
  <c r="P23" i="81"/>
  <c r="P23" i="99"/>
  <c r="P23" i="72"/>
  <c r="P23" i="98"/>
  <c r="P23" i="80"/>
  <c r="P23" i="69"/>
  <c r="P23" i="71"/>
  <c r="T29" i="75"/>
  <c r="T29" i="99"/>
  <c r="T29" i="72"/>
  <c r="T29" i="71"/>
  <c r="T29" i="81"/>
  <c r="T29" i="98"/>
  <c r="T29" i="80"/>
  <c r="T29" i="69"/>
  <c r="S27" i="99"/>
  <c r="S27" i="75"/>
  <c r="S27" i="81"/>
  <c r="S27" i="72"/>
  <c r="S27" i="71"/>
  <c r="S27" i="80"/>
  <c r="S27" i="69"/>
  <c r="S27" i="98"/>
  <c r="G11" i="90"/>
  <c r="G11" i="89"/>
  <c r="G11" i="112"/>
  <c r="G11" i="113"/>
  <c r="G11" i="88"/>
  <c r="G10" i="75"/>
  <c r="G11" i="87"/>
  <c r="G10" i="72"/>
  <c r="G10" i="99"/>
  <c r="G10" i="71"/>
  <c r="G10" i="98"/>
  <c r="G10" i="81"/>
  <c r="G10" i="80"/>
  <c r="G10" i="69"/>
  <c r="E27" i="75"/>
  <c r="E27" i="99"/>
  <c r="E27" i="81"/>
  <c r="E27" i="98"/>
  <c r="E27" i="80"/>
  <c r="E27" i="69"/>
  <c r="E27" i="72"/>
  <c r="E27" i="71"/>
  <c r="Q11" i="90"/>
  <c r="Q11" i="89"/>
  <c r="Q11" i="112"/>
  <c r="Q11" i="87"/>
  <c r="Q11" i="113"/>
  <c r="Q10" i="75"/>
  <c r="Q11" i="88"/>
  <c r="Q10" i="81"/>
  <c r="Q10" i="99"/>
  <c r="Q10" i="80"/>
  <c r="Q10" i="69"/>
  <c r="Q10" i="98"/>
  <c r="Q10" i="72"/>
  <c r="Q10" i="71"/>
  <c r="Q22" i="75"/>
  <c r="Q22" i="99"/>
  <c r="Q22" i="81"/>
  <c r="Q22" i="98"/>
  <c r="Q22" i="80"/>
  <c r="Q22" i="69"/>
  <c r="Q22" i="72"/>
  <c r="Q22" i="71"/>
  <c r="AD19" i="75"/>
  <c r="AD19" i="99"/>
  <c r="AD19" i="72"/>
  <c r="AD19" i="71"/>
  <c r="AD19" i="98"/>
  <c r="AD19" i="80"/>
  <c r="AD19" i="69"/>
  <c r="AD19" i="81"/>
  <c r="C15" i="96"/>
  <c r="C15" i="83"/>
  <c r="C16" i="75"/>
  <c r="C16" i="99"/>
  <c r="C16" i="72"/>
  <c r="C16" i="71"/>
  <c r="C16" i="98"/>
  <c r="C16" i="81"/>
  <c r="C16" i="80"/>
  <c r="C16" i="69"/>
  <c r="U16" i="75"/>
  <c r="U16" i="99"/>
  <c r="U16" i="81"/>
  <c r="U16" i="80"/>
  <c r="U16" i="69"/>
  <c r="U16" i="72"/>
  <c r="U16" i="98"/>
  <c r="U16" i="71"/>
  <c r="AQ28" i="75"/>
  <c r="AQ28" i="99"/>
  <c r="AQ28" i="81"/>
  <c r="AQ28" i="72"/>
  <c r="AQ28" i="71"/>
  <c r="AQ28" i="80"/>
  <c r="AQ28" i="98"/>
  <c r="AQ28" i="69"/>
  <c r="AJ28" i="75"/>
  <c r="AJ28" i="99"/>
  <c r="AJ28" i="72"/>
  <c r="AJ28" i="98"/>
  <c r="AJ28" i="80"/>
  <c r="AJ28" i="69"/>
  <c r="AJ28" i="71"/>
  <c r="AJ28" i="81"/>
  <c r="O16" i="75"/>
  <c r="O16" i="99"/>
  <c r="O16" i="72"/>
  <c r="O16" i="81"/>
  <c r="O16" i="71"/>
  <c r="O16" i="98"/>
  <c r="O16" i="80"/>
  <c r="O16" i="69"/>
  <c r="AG23" i="75"/>
  <c r="AG23" i="81"/>
  <c r="AG23" i="99"/>
  <c r="AG23" i="71"/>
  <c r="AG23" i="98"/>
  <c r="AG23" i="80"/>
  <c r="AG23" i="69"/>
  <c r="AG23" i="72"/>
  <c r="AL24" i="75"/>
  <c r="AL24" i="99"/>
  <c r="AL24" i="81"/>
  <c r="AL24" i="72"/>
  <c r="AL24" i="71"/>
  <c r="AL24" i="98"/>
  <c r="AL24" i="80"/>
  <c r="AL24" i="69"/>
  <c r="AY23" i="75"/>
  <c r="AY23" i="99"/>
  <c r="AY23" i="81"/>
  <c r="AY23" i="72"/>
  <c r="AY23" i="71"/>
  <c r="AY23" i="98"/>
  <c r="AY23" i="80"/>
  <c r="AY23" i="69"/>
  <c r="AT28" i="75"/>
  <c r="AT28" i="81"/>
  <c r="AT28" i="72"/>
  <c r="AT28" i="99"/>
  <c r="AT28" i="71"/>
  <c r="AT28" i="80"/>
  <c r="AT28" i="69"/>
  <c r="AT28" i="98"/>
  <c r="AC16" i="75"/>
  <c r="AC16" i="81"/>
  <c r="AC16" i="99"/>
  <c r="AC16" i="80"/>
  <c r="AC16" i="69"/>
  <c r="AC16" i="98"/>
  <c r="AC16" i="72"/>
  <c r="AC16" i="71"/>
  <c r="AD27" i="75"/>
  <c r="AD27" i="99"/>
  <c r="AD27" i="72"/>
  <c r="AD27" i="71"/>
  <c r="AD27" i="81"/>
  <c r="AD27" i="98"/>
  <c r="AD27" i="80"/>
  <c r="AD27" i="69"/>
  <c r="AM28" i="75"/>
  <c r="AM28" i="81"/>
  <c r="AM28" i="72"/>
  <c r="AM28" i="71"/>
  <c r="AM28" i="99"/>
  <c r="AM28" i="69"/>
  <c r="AM28" i="98"/>
  <c r="AM28" i="80"/>
  <c r="AE23" i="75"/>
  <c r="AE23" i="99"/>
  <c r="AE23" i="72"/>
  <c r="AE23" i="71"/>
  <c r="AE23" i="81"/>
  <c r="AE23" i="98"/>
  <c r="AE23" i="80"/>
  <c r="AE23" i="69"/>
  <c r="BB24" i="75"/>
  <c r="BB24" i="99"/>
  <c r="BB24" i="81"/>
  <c r="BB24" i="72"/>
  <c r="BB24" i="71"/>
  <c r="BB24" i="98"/>
  <c r="BB24" i="80"/>
  <c r="BB24" i="69"/>
  <c r="AX29" i="75"/>
  <c r="AX29" i="81"/>
  <c r="AX29" i="72"/>
  <c r="AX29" i="71"/>
  <c r="AX29" i="99"/>
  <c r="AX29" i="69"/>
  <c r="AX29" i="98"/>
  <c r="AX29" i="80"/>
  <c r="AS28" i="75"/>
  <c r="AS28" i="99"/>
  <c r="AS28" i="81"/>
  <c r="AS28" i="71"/>
  <c r="AS28" i="98"/>
  <c r="AS28" i="80"/>
  <c r="AS28" i="69"/>
  <c r="AS28" i="72"/>
  <c r="AF23" i="75"/>
  <c r="AF23" i="81"/>
  <c r="AF23" i="99"/>
  <c r="AF23" i="72"/>
  <c r="AF23" i="98"/>
  <c r="AF23" i="80"/>
  <c r="AF23" i="69"/>
  <c r="AF23" i="71"/>
  <c r="AU23" i="75"/>
  <c r="AU23" i="99"/>
  <c r="AU23" i="72"/>
  <c r="AU23" i="71"/>
  <c r="AU23" i="81"/>
  <c r="AU23" i="98"/>
  <c r="AU23" i="80"/>
  <c r="AU23" i="69"/>
  <c r="D28" i="83"/>
  <c r="D28" i="96"/>
  <c r="D29" i="75"/>
  <c r="D29" i="99"/>
  <c r="D29" i="72"/>
  <c r="D29" i="71"/>
  <c r="D29" i="81"/>
  <c r="D29" i="98"/>
  <c r="D29" i="80"/>
  <c r="D29" i="69"/>
  <c r="C14" i="90"/>
  <c r="C12" i="96"/>
  <c r="C12" i="83"/>
  <c r="C14" i="89"/>
  <c r="C14" i="112"/>
  <c r="C14" i="113"/>
  <c r="C14" i="88"/>
  <c r="C14" i="87"/>
  <c r="C13" i="75"/>
  <c r="C13" i="81"/>
  <c r="C13" i="99"/>
  <c r="C13" i="72"/>
  <c r="C13" i="80"/>
  <c r="C13" i="69"/>
  <c r="C13" i="71"/>
  <c r="C13" i="98"/>
  <c r="AC14" i="90"/>
  <c r="AC14" i="112"/>
  <c r="AC14" i="89"/>
  <c r="AC14" i="113"/>
  <c r="AC13" i="75"/>
  <c r="AC14" i="88"/>
  <c r="AC14" i="87"/>
  <c r="AC13" i="72"/>
  <c r="AC13" i="99"/>
  <c r="AC13" i="71"/>
  <c r="AC13" i="98"/>
  <c r="AC13" i="81"/>
  <c r="AC13" i="80"/>
  <c r="AC13" i="69"/>
  <c r="V16" i="99"/>
  <c r="V16" i="81"/>
  <c r="V16" i="75"/>
  <c r="V16" i="72"/>
  <c r="V16" i="71"/>
  <c r="V16" i="98"/>
  <c r="V16" i="80"/>
  <c r="V16" i="69"/>
  <c r="K16" i="75"/>
  <c r="K16" i="99"/>
  <c r="K16" i="72"/>
  <c r="K16" i="81"/>
  <c r="K16" i="71"/>
  <c r="K16" i="98"/>
  <c r="K16" i="80"/>
  <c r="K16" i="69"/>
  <c r="C18" i="96"/>
  <c r="C18" i="83"/>
  <c r="C19" i="75"/>
  <c r="C19" i="99"/>
  <c r="C19" i="81"/>
  <c r="C19" i="80"/>
  <c r="C19" i="69"/>
  <c r="C19" i="98"/>
  <c r="C19" i="72"/>
  <c r="C19" i="71"/>
  <c r="Q19" i="75"/>
  <c r="Q19" i="99"/>
  <c r="Q19" i="72"/>
  <c r="Q19" i="81"/>
  <c r="Q19" i="71"/>
  <c r="Q19" i="98"/>
  <c r="Q19" i="69"/>
  <c r="Q19" i="80"/>
  <c r="W19" i="75"/>
  <c r="W19" i="99"/>
  <c r="W19" i="81"/>
  <c r="W19" i="72"/>
  <c r="W19" i="80"/>
  <c r="W19" i="69"/>
  <c r="W19" i="71"/>
  <c r="W19" i="98"/>
  <c r="U22" i="75"/>
  <c r="U22" i="81"/>
  <c r="U22" i="99"/>
  <c r="U22" i="72"/>
  <c r="U22" i="98"/>
  <c r="U22" i="80"/>
  <c r="U22" i="69"/>
  <c r="U22" i="71"/>
  <c r="P19" i="75"/>
  <c r="P19" i="99"/>
  <c r="P19" i="81"/>
  <c r="P19" i="71"/>
  <c r="P19" i="98"/>
  <c r="P19" i="72"/>
  <c r="P19" i="80"/>
  <c r="P19" i="69"/>
  <c r="E11" i="90"/>
  <c r="E11" i="89"/>
  <c r="E11" i="112"/>
  <c r="E11" i="87"/>
  <c r="E11" i="113"/>
  <c r="E11" i="88"/>
  <c r="E10" i="75"/>
  <c r="E10" i="99"/>
  <c r="E10" i="81"/>
  <c r="E10" i="72"/>
  <c r="E10" i="80"/>
  <c r="E10" i="69"/>
  <c r="E10" i="71"/>
  <c r="E10" i="98"/>
  <c r="J27" i="75"/>
  <c r="J27" i="99"/>
  <c r="J27" i="81"/>
  <c r="J27" i="71"/>
  <c r="J27" i="72"/>
  <c r="J27" i="98"/>
  <c r="J27" i="80"/>
  <c r="J27" i="69"/>
  <c r="AP28" i="75"/>
  <c r="AP28" i="99"/>
  <c r="AP28" i="81"/>
  <c r="AP28" i="72"/>
  <c r="AP28" i="71"/>
  <c r="AP28" i="98"/>
  <c r="AP28" i="80"/>
  <c r="AP28" i="69"/>
  <c r="AW28" i="99"/>
  <c r="AW28" i="75"/>
  <c r="AW28" i="72"/>
  <c r="AW28" i="71"/>
  <c r="AW28" i="81"/>
  <c r="AW28" i="98"/>
  <c r="AW28" i="80"/>
  <c r="AW28" i="69"/>
  <c r="AZ28" i="75"/>
  <c r="AZ28" i="99"/>
  <c r="AZ28" i="72"/>
  <c r="AZ28" i="98"/>
  <c r="AZ28" i="80"/>
  <c r="AZ28" i="69"/>
  <c r="AZ28" i="71"/>
  <c r="AZ28" i="81"/>
  <c r="P27" i="75"/>
  <c r="P27" i="99"/>
  <c r="P27" i="81"/>
  <c r="P27" i="72"/>
  <c r="P27" i="71"/>
  <c r="P27" i="98"/>
  <c r="P27" i="69"/>
  <c r="P27" i="80"/>
  <c r="I19" i="75"/>
  <c r="I19" i="72"/>
  <c r="I19" i="71"/>
  <c r="I19" i="98"/>
  <c r="I19" i="81"/>
  <c r="I19" i="69"/>
  <c r="I19" i="99"/>
  <c r="I19" i="80"/>
  <c r="F14" i="90"/>
  <c r="F14" i="89"/>
  <c r="F14" i="112"/>
  <c r="F14" i="87"/>
  <c r="F14" i="113"/>
  <c r="F13" i="75"/>
  <c r="F14" i="88"/>
  <c r="F13" i="99"/>
  <c r="F13" i="81"/>
  <c r="F13" i="72"/>
  <c r="F13" i="98"/>
  <c r="F13" i="71"/>
  <c r="F13" i="80"/>
  <c r="F13" i="69"/>
  <c r="I16" i="75"/>
  <c r="I16" i="81"/>
  <c r="I16" i="99"/>
  <c r="I16" i="72"/>
  <c r="I16" i="80"/>
  <c r="I16" i="69"/>
  <c r="I16" i="71"/>
  <c r="I16" i="98"/>
  <c r="Z14" i="89"/>
  <c r="Z14" i="90"/>
  <c r="Z14" i="87"/>
  <c r="Z14" i="112"/>
  <c r="Z14" i="88"/>
  <c r="Z13" i="75"/>
  <c r="Z14" i="113"/>
  <c r="Z13" i="99"/>
  <c r="Z13" i="72"/>
  <c r="Z13" i="81"/>
  <c r="Z13" i="71"/>
  <c r="Z13" i="98"/>
  <c r="Z13" i="80"/>
  <c r="Z13" i="69"/>
  <c r="M19" i="75"/>
  <c r="M19" i="99"/>
  <c r="M19" i="72"/>
  <c r="M19" i="81"/>
  <c r="M19" i="71"/>
  <c r="M19" i="98"/>
  <c r="M19" i="80"/>
  <c r="M19" i="69"/>
  <c r="Y19" i="75"/>
  <c r="Y19" i="99"/>
  <c r="Y19" i="72"/>
  <c r="Y19" i="71"/>
  <c r="Y19" i="98"/>
  <c r="Y19" i="69"/>
  <c r="Y19" i="81"/>
  <c r="Y19" i="80"/>
  <c r="H14" i="90"/>
  <c r="H14" i="89"/>
  <c r="H14" i="113"/>
  <c r="H14" i="88"/>
  <c r="H14" i="112"/>
  <c r="H14" i="87"/>
  <c r="H13" i="75"/>
  <c r="H13" i="81"/>
  <c r="H13" i="72"/>
  <c r="H13" i="71"/>
  <c r="H13" i="98"/>
  <c r="H13" i="80"/>
  <c r="H13" i="69"/>
  <c r="H13" i="99"/>
  <c r="Q14" i="90"/>
  <c r="Q14" i="112"/>
  <c r="Q14" i="89"/>
  <c r="Q14" i="113"/>
  <c r="Q13" i="75"/>
  <c r="Q14" i="88"/>
  <c r="Q14" i="87"/>
  <c r="Q13" i="99"/>
  <c r="Q13" i="72"/>
  <c r="Q13" i="81"/>
  <c r="Q13" i="71"/>
  <c r="Q13" i="98"/>
  <c r="Q13" i="80"/>
  <c r="Q13" i="69"/>
  <c r="G14" i="90"/>
  <c r="G14" i="89"/>
  <c r="G14" i="112"/>
  <c r="G14" i="113"/>
  <c r="G14" i="88"/>
  <c r="G14" i="87"/>
  <c r="G13" i="75"/>
  <c r="G13" i="81"/>
  <c r="G13" i="80"/>
  <c r="G13" i="69"/>
  <c r="G13" i="98"/>
  <c r="G13" i="99"/>
  <c r="G13" i="72"/>
  <c r="G13" i="71"/>
  <c r="X14" i="90"/>
  <c r="X14" i="89"/>
  <c r="X14" i="112"/>
  <c r="X14" i="113"/>
  <c r="X14" i="88"/>
  <c r="X14" i="87"/>
  <c r="X13" i="75"/>
  <c r="X13" i="99"/>
  <c r="X13" i="81"/>
  <c r="X13" i="72"/>
  <c r="X13" i="71"/>
  <c r="X13" i="98"/>
  <c r="X13" i="80"/>
  <c r="X13" i="69"/>
  <c r="AD16" i="75"/>
  <c r="AD16" i="81"/>
  <c r="AD16" i="72"/>
  <c r="AD16" i="71"/>
  <c r="AD16" i="98"/>
  <c r="AD16" i="99"/>
  <c r="AD16" i="80"/>
  <c r="AD16" i="69"/>
  <c r="N14" i="89"/>
  <c r="N14" i="90"/>
  <c r="N14" i="112"/>
  <c r="N14" i="87"/>
  <c r="N13" i="75"/>
  <c r="N14" i="88"/>
  <c r="N14" i="113"/>
  <c r="N13" i="99"/>
  <c r="N13" i="81"/>
  <c r="N13" i="72"/>
  <c r="N13" i="98"/>
  <c r="N13" i="71"/>
  <c r="N13" i="80"/>
  <c r="N13" i="69"/>
  <c r="T16" i="75"/>
  <c r="T16" i="99"/>
  <c r="T16" i="81"/>
  <c r="T16" i="72"/>
  <c r="T16" i="98"/>
  <c r="T16" i="71"/>
  <c r="T16" i="80"/>
  <c r="T16" i="69"/>
  <c r="U19" i="75"/>
  <c r="U19" i="99"/>
  <c r="U19" i="72"/>
  <c r="U19" i="81"/>
  <c r="U19" i="71"/>
  <c r="U19" i="98"/>
  <c r="U19" i="80"/>
  <c r="U19" i="69"/>
  <c r="AD22" i="75"/>
  <c r="AD22" i="99"/>
  <c r="AD22" i="81"/>
  <c r="AD22" i="71"/>
  <c r="AD22" i="72"/>
  <c r="AD22" i="98"/>
  <c r="AD22" i="80"/>
  <c r="AD22" i="69"/>
  <c r="O23" i="3"/>
  <c r="M27" i="75"/>
  <c r="M27" i="99"/>
  <c r="M27" i="81"/>
  <c r="M27" i="98"/>
  <c r="M27" i="80"/>
  <c r="M27" i="69"/>
  <c r="M27" i="72"/>
  <c r="M27" i="71"/>
  <c r="AB22" i="75"/>
  <c r="AB22" i="99"/>
  <c r="AB22" i="72"/>
  <c r="AB22" i="81"/>
  <c r="AB22" i="71"/>
  <c r="AB22" i="98"/>
  <c r="AB22" i="80"/>
  <c r="AB22" i="69"/>
  <c r="J14" i="89"/>
  <c r="J14" i="112"/>
  <c r="J14" i="87"/>
  <c r="J14" i="88"/>
  <c r="J14" i="90"/>
  <c r="J13" i="75"/>
  <c r="J14" i="113"/>
  <c r="J13" i="99"/>
  <c r="J13" i="72"/>
  <c r="J13" i="81"/>
  <c r="J13" i="71"/>
  <c r="J13" i="98"/>
  <c r="J13" i="80"/>
  <c r="J13" i="69"/>
  <c r="S14" i="90"/>
  <c r="S14" i="89"/>
  <c r="S14" i="112"/>
  <c r="S14" i="113"/>
  <c r="S14" i="88"/>
  <c r="S14" i="87"/>
  <c r="S13" i="75"/>
  <c r="S13" i="81"/>
  <c r="S13" i="99"/>
  <c r="S13" i="72"/>
  <c r="S13" i="80"/>
  <c r="S13" i="69"/>
  <c r="S13" i="71"/>
  <c r="S13" i="98"/>
  <c r="AA14" i="90"/>
  <c r="AA14" i="89"/>
  <c r="AA14" i="112"/>
  <c r="AA14" i="113"/>
  <c r="AA14" i="88"/>
  <c r="AA14" i="87"/>
  <c r="AA13" i="75"/>
  <c r="AA13" i="99"/>
  <c r="AA13" i="81"/>
  <c r="AA13" i="72"/>
  <c r="AA13" i="80"/>
  <c r="AA13" i="69"/>
  <c r="AA13" i="71"/>
  <c r="AA13" i="98"/>
  <c r="K14" i="90"/>
  <c r="K14" i="89"/>
  <c r="K14" i="112"/>
  <c r="K14" i="113"/>
  <c r="K14" i="88"/>
  <c r="K14" i="87"/>
  <c r="K13" i="75"/>
  <c r="K13" i="99"/>
  <c r="K13" i="81"/>
  <c r="K13" i="72"/>
  <c r="K13" i="80"/>
  <c r="K13" i="69"/>
  <c r="K13" i="71"/>
  <c r="K13" i="98"/>
  <c r="AB14" i="90"/>
  <c r="AB14" i="89"/>
  <c r="AB14" i="113"/>
  <c r="AB14" i="88"/>
  <c r="AB14" i="87"/>
  <c r="AB14" i="112"/>
  <c r="AB13" i="75"/>
  <c r="AB13" i="81"/>
  <c r="AB13" i="99"/>
  <c r="AB13" i="71"/>
  <c r="AB13" i="98"/>
  <c r="AB13" i="72"/>
  <c r="AB13" i="80"/>
  <c r="AB13" i="69"/>
  <c r="R16" i="75"/>
  <c r="R16" i="81"/>
  <c r="R16" i="99"/>
  <c r="R16" i="71"/>
  <c r="R16" i="98"/>
  <c r="R16" i="72"/>
  <c r="R16" i="80"/>
  <c r="R16" i="69"/>
  <c r="K22" i="75"/>
  <c r="K22" i="99"/>
  <c r="K22" i="72"/>
  <c r="K22" i="81"/>
  <c r="K22" i="71"/>
  <c r="K22" i="80"/>
  <c r="K22" i="98"/>
  <c r="K22" i="69"/>
  <c r="R14" i="90"/>
  <c r="R14" i="89"/>
  <c r="R14" i="87"/>
  <c r="R14" i="112"/>
  <c r="R14" i="113"/>
  <c r="R14" i="88"/>
  <c r="R13" i="75"/>
  <c r="R13" i="99"/>
  <c r="R13" i="72"/>
  <c r="R13" i="71"/>
  <c r="R13" i="81"/>
  <c r="R13" i="98"/>
  <c r="R13" i="80"/>
  <c r="R13" i="69"/>
  <c r="G16" i="75"/>
  <c r="G16" i="72"/>
  <c r="G16" i="81"/>
  <c r="G16" i="99"/>
  <c r="G16" i="71"/>
  <c r="G16" i="98"/>
  <c r="G16" i="80"/>
  <c r="G16" i="69"/>
  <c r="X16" i="75"/>
  <c r="X16" i="99"/>
  <c r="X16" i="72"/>
  <c r="X16" i="71"/>
  <c r="X16" i="81"/>
  <c r="X16" i="98"/>
  <c r="X16" i="80"/>
  <c r="X16" i="69"/>
  <c r="Z22" i="81"/>
  <c r="Z22" i="75"/>
  <c r="Z22" i="99"/>
  <c r="Z22" i="72"/>
  <c r="Z22" i="71"/>
  <c r="Z22" i="98"/>
  <c r="Z22" i="80"/>
  <c r="Z22" i="69"/>
  <c r="AC19" i="75"/>
  <c r="AC19" i="72"/>
  <c r="AC19" i="81"/>
  <c r="AC19" i="99"/>
  <c r="AC19" i="71"/>
  <c r="AC19" i="98"/>
  <c r="AC19" i="80"/>
  <c r="AC19" i="69"/>
  <c r="T22" i="75"/>
  <c r="T22" i="99"/>
  <c r="T22" i="72"/>
  <c r="T22" i="71"/>
  <c r="T22" i="98"/>
  <c r="T22" i="80"/>
  <c r="T22" i="69"/>
  <c r="T22" i="81"/>
  <c r="H19" i="75"/>
  <c r="H19" i="81"/>
  <c r="H19" i="71"/>
  <c r="H19" i="98"/>
  <c r="H19" i="99"/>
  <c r="H19" i="72"/>
  <c r="H19" i="80"/>
  <c r="H19" i="69"/>
  <c r="E22" i="75"/>
  <c r="E22" i="81"/>
  <c r="E22" i="99"/>
  <c r="E22" i="72"/>
  <c r="E22" i="98"/>
  <c r="E22" i="80"/>
  <c r="E22" i="69"/>
  <c r="E22" i="71"/>
  <c r="U27" i="75"/>
  <c r="U27" i="99"/>
  <c r="U27" i="81"/>
  <c r="U27" i="98"/>
  <c r="U27" i="80"/>
  <c r="U27" i="69"/>
  <c r="U27" i="72"/>
  <c r="U27" i="71"/>
  <c r="O19" i="75"/>
  <c r="O19" i="81"/>
  <c r="O19" i="99"/>
  <c r="O19" i="72"/>
  <c r="O19" i="80"/>
  <c r="O19" i="69"/>
  <c r="O19" i="71"/>
  <c r="O19" i="98"/>
  <c r="T11" i="90"/>
  <c r="T11" i="89"/>
  <c r="T11" i="112"/>
  <c r="T11" i="87"/>
  <c r="T11" i="113"/>
  <c r="T11" i="88"/>
  <c r="T10" i="75"/>
  <c r="T10" i="99"/>
  <c r="T10" i="72"/>
  <c r="T10" i="81"/>
  <c r="T10" i="71"/>
  <c r="T10" i="98"/>
  <c r="T10" i="80"/>
  <c r="T10" i="69"/>
  <c r="O11" i="90"/>
  <c r="O11" i="112"/>
  <c r="O11" i="89"/>
  <c r="O11" i="113"/>
  <c r="O11" i="88"/>
  <c r="O10" i="75"/>
  <c r="O10" i="99"/>
  <c r="O11" i="87"/>
  <c r="O10" i="72"/>
  <c r="O10" i="81"/>
  <c r="O10" i="71"/>
  <c r="O10" i="98"/>
  <c r="O10" i="80"/>
  <c r="O10" i="69"/>
  <c r="P11" i="90"/>
  <c r="P11" i="112"/>
  <c r="P11" i="89"/>
  <c r="P11" i="87"/>
  <c r="P11" i="113"/>
  <c r="P11" i="88"/>
  <c r="P10" i="75"/>
  <c r="P10" i="99"/>
  <c r="P10" i="81"/>
  <c r="P10" i="72"/>
  <c r="P10" i="98"/>
  <c r="P10" i="71"/>
  <c r="P10" i="80"/>
  <c r="P10" i="69"/>
  <c r="F22" i="99"/>
  <c r="F22" i="75"/>
  <c r="F22" i="81"/>
  <c r="F22" i="71"/>
  <c r="F22" i="72"/>
  <c r="F22" i="98"/>
  <c r="F22" i="80"/>
  <c r="F22" i="69"/>
  <c r="AB27" i="75"/>
  <c r="AB27" i="99"/>
  <c r="AB27" i="81"/>
  <c r="AB27" i="72"/>
  <c r="AB27" i="71"/>
  <c r="AB27" i="69"/>
  <c r="AB27" i="98"/>
  <c r="AB27" i="80"/>
  <c r="Y27" i="75"/>
  <c r="Y27" i="99"/>
  <c r="Y27" i="72"/>
  <c r="Y27" i="98"/>
  <c r="Y27" i="80"/>
  <c r="Y27" i="69"/>
  <c r="Y27" i="71"/>
  <c r="Y27" i="81"/>
  <c r="R28" i="75"/>
  <c r="R28" i="99"/>
  <c r="R28" i="81"/>
  <c r="R28" i="72"/>
  <c r="R28" i="71"/>
  <c r="R28" i="98"/>
  <c r="R28" i="80"/>
  <c r="R28" i="69"/>
  <c r="X22" i="75"/>
  <c r="X22" i="99"/>
  <c r="X22" i="81"/>
  <c r="X22" i="72"/>
  <c r="X22" i="71"/>
  <c r="X22" i="80"/>
  <c r="X22" i="69"/>
  <c r="X22" i="98"/>
  <c r="AA28" i="75"/>
  <c r="AA28" i="99"/>
  <c r="AA28" i="81"/>
  <c r="AA28" i="72"/>
  <c r="AA28" i="71"/>
  <c r="AA28" i="98"/>
  <c r="AA28" i="69"/>
  <c r="AA28" i="80"/>
  <c r="V28" i="3"/>
  <c r="V27" i="99"/>
  <c r="V27" i="72"/>
  <c r="V27" i="71"/>
  <c r="V27" i="81"/>
  <c r="V27" i="98"/>
  <c r="V27" i="80"/>
  <c r="V27" i="69"/>
  <c r="V27" i="75"/>
  <c r="AC11" i="90"/>
  <c r="AC11" i="89"/>
  <c r="AC11" i="112"/>
  <c r="AC11" i="87"/>
  <c r="AC11" i="113"/>
  <c r="AC11" i="88"/>
  <c r="AC10" i="75"/>
  <c r="AC10" i="81"/>
  <c r="AC10" i="72"/>
  <c r="AC10" i="80"/>
  <c r="AC10" i="69"/>
  <c r="AC10" i="71"/>
  <c r="AC10" i="99"/>
  <c r="AC10" i="98"/>
  <c r="Z27" i="75"/>
  <c r="Z27" i="99"/>
  <c r="Z27" i="81"/>
  <c r="Z27" i="71"/>
  <c r="Z27" i="72"/>
  <c r="Z27" i="98"/>
  <c r="Z27" i="80"/>
  <c r="Z27" i="69"/>
  <c r="AA11" i="90"/>
  <c r="AA11" i="112"/>
  <c r="AA11" i="113"/>
  <c r="AA11" i="88"/>
  <c r="AA11" i="89"/>
  <c r="AA10" i="75"/>
  <c r="AA11" i="87"/>
  <c r="AA10" i="72"/>
  <c r="AA10" i="81"/>
  <c r="AA10" i="71"/>
  <c r="AA10" i="98"/>
  <c r="AA10" i="69"/>
  <c r="AA10" i="99"/>
  <c r="AA10" i="80"/>
  <c r="G27" i="75"/>
  <c r="G27" i="81"/>
  <c r="G27" i="72"/>
  <c r="G27" i="99"/>
  <c r="G27" i="71"/>
  <c r="G27" i="98"/>
  <c r="G27" i="80"/>
  <c r="G27" i="69"/>
  <c r="Q16" i="75"/>
  <c r="Q16" i="99"/>
  <c r="Q16" i="81"/>
  <c r="Q16" i="72"/>
  <c r="Q16" i="80"/>
  <c r="Q16" i="69"/>
  <c r="Q16" i="71"/>
  <c r="Q16" i="98"/>
  <c r="F11" i="89"/>
  <c r="F11" i="112"/>
  <c r="F11" i="90"/>
  <c r="F11" i="88"/>
  <c r="F11" i="87"/>
  <c r="F11" i="113"/>
  <c r="F10" i="75"/>
  <c r="F10" i="81"/>
  <c r="F10" i="99"/>
  <c r="F10" i="71"/>
  <c r="F10" i="98"/>
  <c r="F10" i="72"/>
  <c r="F10" i="80"/>
  <c r="F10" i="69"/>
  <c r="Y16" i="75"/>
  <c r="Y16" i="81"/>
  <c r="Y16" i="99"/>
  <c r="Y16" i="72"/>
  <c r="Y16" i="80"/>
  <c r="Y16" i="69"/>
  <c r="Y16" i="71"/>
  <c r="Y16" i="98"/>
  <c r="AR28" i="75"/>
  <c r="AR28" i="99"/>
  <c r="AR28" i="72"/>
  <c r="AR28" i="98"/>
  <c r="AR28" i="80"/>
  <c r="AR28" i="69"/>
  <c r="AR28" i="81"/>
  <c r="AR28" i="71"/>
  <c r="AK28" i="75"/>
  <c r="AK28" i="99"/>
  <c r="AK28" i="81"/>
  <c r="AK28" i="71"/>
  <c r="AK28" i="72"/>
  <c r="AK28" i="98"/>
  <c r="AK28" i="80"/>
  <c r="AK28" i="69"/>
  <c r="AR23" i="75"/>
  <c r="AR23" i="81"/>
  <c r="AR23" i="99"/>
  <c r="AR23" i="98"/>
  <c r="AR23" i="80"/>
  <c r="AR23" i="69"/>
  <c r="AR23" i="72"/>
  <c r="AR23" i="71"/>
  <c r="AF28" i="75"/>
  <c r="AF28" i="99"/>
  <c r="AF28" i="81"/>
  <c r="AF28" i="98"/>
  <c r="AF28" i="80"/>
  <c r="AF28" i="69"/>
  <c r="AF28" i="72"/>
  <c r="AF28" i="71"/>
  <c r="AG28" i="99"/>
  <c r="AG28" i="72"/>
  <c r="AG28" i="71"/>
  <c r="AG28" i="75"/>
  <c r="AG28" i="98"/>
  <c r="AG28" i="80"/>
  <c r="AG28" i="69"/>
  <c r="AG28" i="81"/>
  <c r="AQ23" i="75"/>
  <c r="AQ23" i="99"/>
  <c r="AQ23" i="81"/>
  <c r="AQ23" i="72"/>
  <c r="AQ23" i="71"/>
  <c r="AQ23" i="98"/>
  <c r="AQ23" i="80"/>
  <c r="AQ23" i="69"/>
  <c r="AI23" i="75"/>
  <c r="AI23" i="99"/>
  <c r="AI23" i="81"/>
  <c r="AI23" i="72"/>
  <c r="AI23" i="71"/>
  <c r="AI23" i="80"/>
  <c r="AI23" i="69"/>
  <c r="AI23" i="98"/>
  <c r="AA16" i="75"/>
  <c r="AA16" i="99"/>
  <c r="AA16" i="72"/>
  <c r="AA16" i="81"/>
  <c r="AA16" i="71"/>
  <c r="AA16" i="98"/>
  <c r="AA16" i="80"/>
  <c r="AA16" i="69"/>
  <c r="AO23" i="75"/>
  <c r="AO23" i="99"/>
  <c r="AO23" i="81"/>
  <c r="AO23" i="71"/>
  <c r="AO23" i="72"/>
  <c r="AO23" i="98"/>
  <c r="AO23" i="80"/>
  <c r="AO23" i="69"/>
  <c r="BA23" i="81"/>
  <c r="BA23" i="99"/>
  <c r="BA23" i="72"/>
  <c r="BA23" i="71"/>
  <c r="BA23" i="75"/>
  <c r="BA23" i="98"/>
  <c r="BA23" i="80"/>
  <c r="BA23" i="69"/>
  <c r="AT24" i="75"/>
  <c r="AT24" i="99"/>
  <c r="AT24" i="81"/>
  <c r="AT24" i="72"/>
  <c r="AT24" i="71"/>
  <c r="AT24" i="80"/>
  <c r="AT24" i="69"/>
  <c r="AT24" i="98"/>
  <c r="V11" i="89"/>
  <c r="V11" i="112"/>
  <c r="V11" i="90"/>
  <c r="V11" i="88"/>
  <c r="V11" i="87"/>
  <c r="V11" i="113"/>
  <c r="V10" i="75"/>
  <c r="V10" i="99"/>
  <c r="V10" i="81"/>
  <c r="V10" i="71"/>
  <c r="V10" i="98"/>
  <c r="V10" i="72"/>
  <c r="V10" i="80"/>
  <c r="V10" i="69"/>
  <c r="AS23" i="75"/>
  <c r="AS23" i="99"/>
  <c r="AS23" i="81"/>
  <c r="AS23" i="72"/>
  <c r="AS23" i="71"/>
  <c r="AS23" i="98"/>
  <c r="AS23" i="80"/>
  <c r="AS23" i="69"/>
  <c r="BA28" i="75"/>
  <c r="BA28" i="99"/>
  <c r="BA28" i="81"/>
  <c r="BA28" i="71"/>
  <c r="BA28" i="72"/>
  <c r="BA28" i="98"/>
  <c r="BA28" i="80"/>
  <c r="BA28" i="69"/>
  <c r="BB23" i="75"/>
  <c r="BB23" i="72"/>
  <c r="BB23" i="99"/>
  <c r="BB23" i="81"/>
  <c r="BB23" i="71"/>
  <c r="BB23" i="98"/>
  <c r="BB23" i="80"/>
  <c r="BB23" i="69"/>
  <c r="AV23" i="75"/>
  <c r="AV23" i="81"/>
  <c r="AV23" i="72"/>
  <c r="AV23" i="98"/>
  <c r="AV23" i="80"/>
  <c r="AV23" i="69"/>
  <c r="AV23" i="71"/>
  <c r="AV23" i="99"/>
  <c r="N11" i="108"/>
  <c r="K11" i="90"/>
  <c r="K11" i="112"/>
  <c r="K11" i="89"/>
  <c r="K11" i="113"/>
  <c r="K11" i="88"/>
  <c r="K10" i="75"/>
  <c r="K11" i="87"/>
  <c r="K10" i="99"/>
  <c r="K10" i="72"/>
  <c r="K10" i="81"/>
  <c r="K10" i="71"/>
  <c r="K10" i="98"/>
  <c r="K10" i="69"/>
  <c r="K10" i="80"/>
  <c r="L24" i="75"/>
  <c r="L24" i="81"/>
  <c r="L24" i="99"/>
  <c r="L24" i="71"/>
  <c r="L24" i="98"/>
  <c r="L24" i="80"/>
  <c r="L24" i="69"/>
  <c r="L24" i="72"/>
  <c r="K19" i="75"/>
  <c r="K19" i="99"/>
  <c r="K19" i="81"/>
  <c r="K19" i="80"/>
  <c r="K19" i="69"/>
  <c r="K19" i="72"/>
  <c r="K19" i="98"/>
  <c r="K19" i="71"/>
  <c r="P22" i="75"/>
  <c r="P22" i="99"/>
  <c r="P22" i="81"/>
  <c r="P22" i="72"/>
  <c r="P22" i="71"/>
  <c r="P22" i="98"/>
  <c r="P22" i="80"/>
  <c r="P22" i="69"/>
  <c r="L29" i="99"/>
  <c r="L29" i="75"/>
  <c r="L29" i="72"/>
  <c r="L29" i="71"/>
  <c r="L29" i="98"/>
  <c r="L29" i="80"/>
  <c r="L29" i="69"/>
  <c r="L29" i="81"/>
  <c r="E19" i="75"/>
  <c r="E19" i="99"/>
  <c r="E19" i="72"/>
  <c r="E19" i="81"/>
  <c r="E19" i="71"/>
  <c r="E19" i="98"/>
  <c r="E19" i="80"/>
  <c r="E19" i="69"/>
  <c r="AA27" i="75"/>
  <c r="AA27" i="81"/>
  <c r="AA27" i="72"/>
  <c r="AA27" i="99"/>
  <c r="AA27" i="71"/>
  <c r="AA27" i="80"/>
  <c r="AA27" i="69"/>
  <c r="AA27" i="98"/>
  <c r="G11" i="108"/>
  <c r="B9" i="83"/>
  <c r="AV29" i="3"/>
  <c r="AZ29" i="3"/>
  <c r="AY29" i="3"/>
  <c r="BC24" i="3"/>
  <c r="AM24" i="3"/>
  <c r="AF24" i="3"/>
  <c r="AK24" i="3"/>
  <c r="BA29" i="3"/>
  <c r="B9" i="96"/>
  <c r="AQ29" i="3"/>
  <c r="AI29" i="3"/>
  <c r="AJ29" i="3"/>
  <c r="O11" i="109"/>
  <c r="AF29" i="3"/>
  <c r="AL29" i="3"/>
  <c r="AQ24" i="3"/>
  <c r="AT29" i="3"/>
  <c r="AI24" i="3"/>
  <c r="AO24" i="3"/>
  <c r="AE24" i="3"/>
  <c r="BA24" i="3"/>
  <c r="BC29" i="3"/>
  <c r="AK29" i="3"/>
  <c r="G28" i="3"/>
  <c r="AP29" i="3"/>
  <c r="AX24" i="3"/>
  <c r="AG29" i="3"/>
  <c r="AM29" i="3"/>
  <c r="AH24" i="3"/>
  <c r="AS29" i="3"/>
  <c r="AE29" i="3"/>
  <c r="AS24" i="3"/>
  <c r="AU24" i="3"/>
  <c r="AG24" i="3"/>
  <c r="U11" i="109"/>
  <c r="U11" i="108"/>
  <c r="J23" i="3"/>
  <c r="AU29" i="3"/>
  <c r="AR29" i="3"/>
  <c r="AR24" i="3"/>
  <c r="AJ24" i="3"/>
  <c r="AW29" i="3"/>
  <c r="AY24" i="3"/>
  <c r="AH29" i="3"/>
  <c r="AO29" i="3"/>
  <c r="AW24" i="3"/>
  <c r="AZ24" i="3"/>
  <c r="B16" i="75"/>
  <c r="B16" i="99"/>
  <c r="B16" i="81"/>
  <c r="B16" i="98"/>
  <c r="B16" i="69"/>
  <c r="B16" i="72"/>
  <c r="B16" i="80"/>
  <c r="B16" i="71"/>
  <c r="B14" i="113"/>
  <c r="B13" i="75"/>
  <c r="B13" i="81"/>
  <c r="B13" i="98"/>
  <c r="B13" i="80"/>
  <c r="B13" i="69"/>
  <c r="B14" i="112"/>
  <c r="B13" i="72"/>
  <c r="B14" i="89"/>
  <c r="B14" i="87"/>
  <c r="B13" i="99"/>
  <c r="B14" i="90"/>
  <c r="B14" i="88"/>
  <c r="B13" i="71"/>
  <c r="B19" i="75"/>
  <c r="B19" i="81"/>
  <c r="B19" i="98"/>
  <c r="B19" i="80"/>
  <c r="B19" i="69"/>
  <c r="B19" i="72"/>
  <c r="B19" i="99"/>
  <c r="B19" i="71"/>
  <c r="B11" i="89"/>
  <c r="B11" i="87"/>
  <c r="B10" i="75"/>
  <c r="B10" i="99"/>
  <c r="B10" i="81"/>
  <c r="B10" i="98"/>
  <c r="B10" i="69"/>
  <c r="B11" i="90"/>
  <c r="B11" i="88"/>
  <c r="B10" i="72"/>
  <c r="B11" i="113"/>
  <c r="B10" i="80"/>
  <c r="B11" i="112"/>
  <c r="B10" i="71"/>
  <c r="B22" i="75"/>
  <c r="B22" i="99"/>
  <c r="B22" i="81"/>
  <c r="B22" i="98"/>
  <c r="B22" i="69"/>
  <c r="B22" i="72"/>
  <c r="B22" i="80"/>
  <c r="B22" i="71"/>
  <c r="B27" i="75"/>
  <c r="B27" i="99"/>
  <c r="B27" i="81"/>
  <c r="B27" i="98"/>
  <c r="B27" i="69"/>
  <c r="B27" i="72"/>
  <c r="B27" i="80"/>
  <c r="B27" i="71"/>
  <c r="Q23" i="3"/>
  <c r="H28" i="3"/>
  <c r="M23" i="3"/>
  <c r="I11" i="109"/>
  <c r="I11" i="108"/>
  <c r="J28" i="3"/>
  <c r="D14" i="108"/>
  <c r="D14" i="109"/>
  <c r="J11" i="109"/>
  <c r="J11" i="108"/>
  <c r="P11" i="108"/>
  <c r="P11" i="109"/>
  <c r="F14" i="108"/>
  <c r="F14" i="109"/>
  <c r="M11" i="108"/>
  <c r="M11" i="109"/>
  <c r="B12" i="96"/>
  <c r="Z28" i="3"/>
  <c r="Q28" i="3"/>
  <c r="F11" i="109"/>
  <c r="F11" i="108"/>
  <c r="G14" i="109"/>
  <c r="E28" i="3"/>
  <c r="S11" i="108"/>
  <c r="S11" i="109"/>
  <c r="K11" i="108"/>
  <c r="K11" i="109"/>
  <c r="H11" i="109"/>
  <c r="H11" i="108"/>
  <c r="U23" i="3"/>
  <c r="N28" i="3"/>
  <c r="K29" i="3"/>
  <c r="AA23" i="3"/>
  <c r="AA29" i="3"/>
  <c r="V11" i="109"/>
  <c r="V11" i="108"/>
  <c r="P24" i="3"/>
  <c r="X23" i="3"/>
  <c r="T11" i="109"/>
  <c r="T11" i="108"/>
  <c r="C11" i="109"/>
  <c r="C11" i="108"/>
  <c r="B12" i="83"/>
  <c r="L11" i="109"/>
  <c r="L11" i="108"/>
  <c r="W11" i="109"/>
  <c r="W11" i="108"/>
  <c r="R11" i="109"/>
  <c r="R11" i="108"/>
  <c r="Y23" i="3"/>
  <c r="C23" i="3"/>
  <c r="S23" i="3"/>
  <c r="I29" i="3"/>
  <c r="F23" i="3"/>
  <c r="AB28" i="3"/>
  <c r="AC23" i="3"/>
  <c r="G14" i="108"/>
  <c r="Q11" i="108"/>
  <c r="Q11" i="109"/>
  <c r="E11" i="109"/>
  <c r="E11" i="108"/>
  <c r="G23" i="3"/>
  <c r="Y28" i="3"/>
  <c r="R29" i="3"/>
  <c r="P29" i="3"/>
  <c r="S28" i="3"/>
  <c r="X28" i="3"/>
  <c r="V29" i="3"/>
  <c r="K14" i="109"/>
  <c r="K14" i="108"/>
  <c r="M14" i="109"/>
  <c r="M14" i="108"/>
  <c r="U14" i="109"/>
  <c r="U14" i="108"/>
  <c r="N14" i="109"/>
  <c r="N14" i="108"/>
  <c r="E14" i="108"/>
  <c r="E14" i="109"/>
  <c r="I23" i="3"/>
  <c r="V23" i="3"/>
  <c r="M28" i="3"/>
  <c r="AB23" i="3"/>
  <c r="H14" i="109"/>
  <c r="H14" i="108"/>
  <c r="O14" i="109"/>
  <c r="O14" i="108"/>
  <c r="W14" i="108"/>
  <c r="W14" i="109"/>
  <c r="J14" i="109"/>
  <c r="J14" i="108"/>
  <c r="L14" i="108"/>
  <c r="L14" i="109"/>
  <c r="T14" i="109"/>
  <c r="T14" i="108"/>
  <c r="B14" i="108"/>
  <c r="B14" i="109"/>
  <c r="R23" i="3"/>
  <c r="W23" i="3"/>
  <c r="AD23" i="3"/>
  <c r="O28" i="3"/>
  <c r="O24" i="3"/>
  <c r="U28" i="3"/>
  <c r="I14" i="109"/>
  <c r="I14" i="108"/>
  <c r="Q14" i="109"/>
  <c r="Q14" i="108"/>
  <c r="V14" i="108"/>
  <c r="V14" i="109"/>
  <c r="K23" i="3"/>
  <c r="Z23" i="3"/>
  <c r="T23" i="3"/>
  <c r="E23" i="3"/>
  <c r="AC28" i="3"/>
  <c r="S14" i="108"/>
  <c r="S14" i="109"/>
  <c r="C14" i="109"/>
  <c r="C14" i="108"/>
  <c r="R14" i="109"/>
  <c r="R14" i="108"/>
  <c r="B11" i="108"/>
  <c r="B11" i="109"/>
  <c r="P14" i="109"/>
  <c r="P14" i="108"/>
  <c r="N23" i="3"/>
  <c r="F28" i="3"/>
  <c r="W28" i="3"/>
  <c r="C28" i="3"/>
  <c r="H23" i="3"/>
  <c r="B23" i="3"/>
  <c r="B21" i="83"/>
  <c r="B21" i="96"/>
  <c r="B15" i="83"/>
  <c r="B15" i="96"/>
  <c r="B26" i="83"/>
  <c r="B26" i="96"/>
  <c r="B28" i="3"/>
  <c r="B18" i="83"/>
  <c r="B18" i="96"/>
  <c r="W28" i="75" l="1"/>
  <c r="W28" i="81"/>
  <c r="W28" i="72"/>
  <c r="W28" i="71"/>
  <c r="W28" i="99"/>
  <c r="W28" i="98"/>
  <c r="W28" i="80"/>
  <c r="W28" i="69"/>
  <c r="U28" i="75"/>
  <c r="U28" i="99"/>
  <c r="U28" i="81"/>
  <c r="U28" i="71"/>
  <c r="U28" i="72"/>
  <c r="U28" i="98"/>
  <c r="U28" i="80"/>
  <c r="U28" i="69"/>
  <c r="W23" i="75"/>
  <c r="W23" i="99"/>
  <c r="W23" i="72"/>
  <c r="W23" i="81"/>
  <c r="W23" i="71"/>
  <c r="W23" i="98"/>
  <c r="W23" i="69"/>
  <c r="W23" i="80"/>
  <c r="S28" i="75"/>
  <c r="S28" i="99"/>
  <c r="S28" i="81"/>
  <c r="S28" i="72"/>
  <c r="S28" i="71"/>
  <c r="S28" i="98"/>
  <c r="S28" i="80"/>
  <c r="S28" i="69"/>
  <c r="F23" i="75"/>
  <c r="F23" i="72"/>
  <c r="F23" i="81"/>
  <c r="F23" i="71"/>
  <c r="F23" i="80"/>
  <c r="F23" i="99"/>
  <c r="F23" i="98"/>
  <c r="F23" i="69"/>
  <c r="Y23" i="75"/>
  <c r="Y23" i="99"/>
  <c r="Y23" i="81"/>
  <c r="Y23" i="71"/>
  <c r="Y23" i="72"/>
  <c r="Y23" i="98"/>
  <c r="Y23" i="80"/>
  <c r="Y23" i="69"/>
  <c r="X23" i="75"/>
  <c r="X23" i="99"/>
  <c r="X23" i="81"/>
  <c r="X23" i="72"/>
  <c r="X23" i="98"/>
  <c r="X23" i="80"/>
  <c r="X23" i="69"/>
  <c r="X23" i="71"/>
  <c r="Z28" i="75"/>
  <c r="Z28" i="99"/>
  <c r="Z28" i="81"/>
  <c r="Z28" i="72"/>
  <c r="Z28" i="71"/>
  <c r="Z28" i="98"/>
  <c r="Z28" i="80"/>
  <c r="Z28" i="69"/>
  <c r="J28" i="75"/>
  <c r="J28" i="99"/>
  <c r="J28" i="81"/>
  <c r="J28" i="72"/>
  <c r="J28" i="71"/>
  <c r="J28" i="98"/>
  <c r="J28" i="80"/>
  <c r="J28" i="69"/>
  <c r="AR29" i="99"/>
  <c r="AR29" i="72"/>
  <c r="AR29" i="71"/>
  <c r="AR29" i="69"/>
  <c r="AR29" i="75"/>
  <c r="AR29" i="98"/>
  <c r="AR29" i="80"/>
  <c r="AR29" i="81"/>
  <c r="AG29" i="81"/>
  <c r="AG29" i="72"/>
  <c r="AG29" i="75"/>
  <c r="AG29" i="71"/>
  <c r="AG29" i="99"/>
  <c r="AG29" i="80"/>
  <c r="AG29" i="69"/>
  <c r="AG29" i="98"/>
  <c r="AO24" i="75"/>
  <c r="AO24" i="99"/>
  <c r="AO24" i="72"/>
  <c r="AO24" i="81"/>
  <c r="AO24" i="71"/>
  <c r="AO24" i="98"/>
  <c r="AO24" i="69"/>
  <c r="AO24" i="80"/>
  <c r="AK24" i="75"/>
  <c r="AK24" i="72"/>
  <c r="AK24" i="71"/>
  <c r="AK24" i="99"/>
  <c r="AK24" i="81"/>
  <c r="AK24" i="80"/>
  <c r="AK24" i="98"/>
  <c r="AK24" i="69"/>
  <c r="F28" i="75"/>
  <c r="F28" i="81"/>
  <c r="F28" i="72"/>
  <c r="F28" i="71"/>
  <c r="F28" i="80"/>
  <c r="F28" i="69"/>
  <c r="F28" i="99"/>
  <c r="F28" i="98"/>
  <c r="K23" i="75"/>
  <c r="K23" i="99"/>
  <c r="K23" i="81"/>
  <c r="K23" i="72"/>
  <c r="K23" i="71"/>
  <c r="K23" i="98"/>
  <c r="K23" i="80"/>
  <c r="K23" i="69"/>
  <c r="R23" i="99"/>
  <c r="R23" i="75"/>
  <c r="R23" i="72"/>
  <c r="R23" i="81"/>
  <c r="R23" i="71"/>
  <c r="R23" i="98"/>
  <c r="R23" i="69"/>
  <c r="R23" i="80"/>
  <c r="P29" i="75"/>
  <c r="P29" i="99"/>
  <c r="P29" i="81"/>
  <c r="P29" i="71"/>
  <c r="P29" i="72"/>
  <c r="P29" i="98"/>
  <c r="P29" i="80"/>
  <c r="P29" i="69"/>
  <c r="I29" i="75"/>
  <c r="I29" i="81"/>
  <c r="I29" i="72"/>
  <c r="I29" i="99"/>
  <c r="I29" i="71"/>
  <c r="I29" i="80"/>
  <c r="I29" i="69"/>
  <c r="I29" i="98"/>
  <c r="P24" i="81"/>
  <c r="P24" i="75"/>
  <c r="P24" i="72"/>
  <c r="P24" i="71"/>
  <c r="P24" i="99"/>
  <c r="P24" i="98"/>
  <c r="P24" i="80"/>
  <c r="P24" i="69"/>
  <c r="AA23" i="75"/>
  <c r="AA23" i="99"/>
  <c r="AA23" i="81"/>
  <c r="AA23" i="72"/>
  <c r="AA23" i="71"/>
  <c r="AA23" i="98"/>
  <c r="AA23" i="80"/>
  <c r="AA23" i="69"/>
  <c r="Q23" i="75"/>
  <c r="Q23" i="81"/>
  <c r="Q23" i="71"/>
  <c r="Q23" i="99"/>
  <c r="Q23" i="72"/>
  <c r="Q23" i="98"/>
  <c r="Q23" i="80"/>
  <c r="Q23" i="69"/>
  <c r="AW24" i="75"/>
  <c r="AW24" i="72"/>
  <c r="AW24" i="81"/>
  <c r="AW24" i="99"/>
  <c r="AW24" i="71"/>
  <c r="AW24" i="98"/>
  <c r="AW24" i="69"/>
  <c r="AW24" i="80"/>
  <c r="AW29" i="75"/>
  <c r="AW29" i="81"/>
  <c r="AW29" i="72"/>
  <c r="AW29" i="71"/>
  <c r="AW29" i="99"/>
  <c r="AW29" i="80"/>
  <c r="AW29" i="69"/>
  <c r="AW29" i="98"/>
  <c r="AU29" i="75"/>
  <c r="AU29" i="99"/>
  <c r="AU29" i="72"/>
  <c r="AU29" i="98"/>
  <c r="AU29" i="80"/>
  <c r="AU29" i="69"/>
  <c r="AU29" i="71"/>
  <c r="AU29" i="81"/>
  <c r="AG24" i="75"/>
  <c r="AG24" i="72"/>
  <c r="AG24" i="99"/>
  <c r="AG24" i="81"/>
  <c r="AG24" i="71"/>
  <c r="AG24" i="98"/>
  <c r="AG24" i="69"/>
  <c r="AG24" i="80"/>
  <c r="AS29" i="75"/>
  <c r="AS29" i="99"/>
  <c r="AS29" i="81"/>
  <c r="AS29" i="72"/>
  <c r="AS29" i="71"/>
  <c r="AS29" i="98"/>
  <c r="AS29" i="80"/>
  <c r="AS29" i="69"/>
  <c r="AX24" i="75"/>
  <c r="AX24" i="99"/>
  <c r="AX24" i="72"/>
  <c r="AX24" i="81"/>
  <c r="AX24" i="71"/>
  <c r="AX24" i="80"/>
  <c r="AX24" i="98"/>
  <c r="AX24" i="69"/>
  <c r="BC29" i="75"/>
  <c r="BC29" i="99"/>
  <c r="BC29" i="72"/>
  <c r="BC29" i="98"/>
  <c r="BC29" i="80"/>
  <c r="BC29" i="69"/>
  <c r="BC29" i="81"/>
  <c r="BC29" i="71"/>
  <c r="AI24" i="75"/>
  <c r="AI24" i="99"/>
  <c r="AI24" i="81"/>
  <c r="AI24" i="72"/>
  <c r="AI24" i="98"/>
  <c r="AI24" i="80"/>
  <c r="AI24" i="69"/>
  <c r="AI24" i="71"/>
  <c r="AF29" i="75"/>
  <c r="AF29" i="99"/>
  <c r="AF29" i="81"/>
  <c r="AF29" i="71"/>
  <c r="AF29" i="72"/>
  <c r="AF29" i="98"/>
  <c r="AF29" i="80"/>
  <c r="AF29" i="69"/>
  <c r="AQ29" i="75"/>
  <c r="AQ29" i="99"/>
  <c r="AQ29" i="81"/>
  <c r="AQ29" i="98"/>
  <c r="AQ29" i="80"/>
  <c r="AQ29" i="69"/>
  <c r="AQ29" i="72"/>
  <c r="AQ29" i="71"/>
  <c r="AF24" i="81"/>
  <c r="AF24" i="99"/>
  <c r="AF24" i="75"/>
  <c r="AF24" i="72"/>
  <c r="AF24" i="71"/>
  <c r="AF24" i="98"/>
  <c r="AF24" i="80"/>
  <c r="AF24" i="69"/>
  <c r="AZ29" i="75"/>
  <c r="AZ29" i="99"/>
  <c r="AZ29" i="72"/>
  <c r="AZ29" i="71"/>
  <c r="AZ29" i="81"/>
  <c r="AZ29" i="69"/>
  <c r="AZ29" i="98"/>
  <c r="AZ29" i="80"/>
  <c r="Z23" i="75"/>
  <c r="Z23" i="72"/>
  <c r="Z23" i="71"/>
  <c r="Z23" i="99"/>
  <c r="Z23" i="81"/>
  <c r="Z23" i="98"/>
  <c r="Z23" i="69"/>
  <c r="Z23" i="80"/>
  <c r="AB23" i="75"/>
  <c r="AB23" i="81"/>
  <c r="AB23" i="98"/>
  <c r="AB23" i="80"/>
  <c r="AB23" i="69"/>
  <c r="AB23" i="99"/>
  <c r="AB23" i="72"/>
  <c r="AB23" i="71"/>
  <c r="AA29" i="75"/>
  <c r="AA29" i="99"/>
  <c r="AA29" i="81"/>
  <c r="AA29" i="98"/>
  <c r="AA29" i="80"/>
  <c r="AA29" i="69"/>
  <c r="AA29" i="72"/>
  <c r="AA29" i="71"/>
  <c r="AZ24" i="75"/>
  <c r="AZ24" i="99"/>
  <c r="AZ24" i="81"/>
  <c r="AZ24" i="71"/>
  <c r="AZ24" i="72"/>
  <c r="AZ24" i="98"/>
  <c r="AZ24" i="80"/>
  <c r="AZ24" i="69"/>
  <c r="AK29" i="75"/>
  <c r="AK29" i="99"/>
  <c r="AK29" i="81"/>
  <c r="AK29" i="72"/>
  <c r="AK29" i="71"/>
  <c r="AK29" i="98"/>
  <c r="AK29" i="80"/>
  <c r="AK29" i="69"/>
  <c r="AI29" i="75"/>
  <c r="AI29" i="99"/>
  <c r="AI29" i="81"/>
  <c r="AI29" i="98"/>
  <c r="AI29" i="80"/>
  <c r="AI29" i="69"/>
  <c r="AI29" i="72"/>
  <c r="AI29" i="71"/>
  <c r="E23" i="81"/>
  <c r="E23" i="75"/>
  <c r="E23" i="72"/>
  <c r="E23" i="71"/>
  <c r="E23" i="99"/>
  <c r="E23" i="98"/>
  <c r="E23" i="80"/>
  <c r="E23" i="69"/>
  <c r="AO29" i="75"/>
  <c r="AO29" i="81"/>
  <c r="AO29" i="72"/>
  <c r="AO29" i="99"/>
  <c r="AO29" i="71"/>
  <c r="AO29" i="80"/>
  <c r="AO29" i="69"/>
  <c r="AO29" i="98"/>
  <c r="AJ24" i="75"/>
  <c r="AJ24" i="99"/>
  <c r="AJ24" i="81"/>
  <c r="AJ24" i="71"/>
  <c r="AJ24" i="72"/>
  <c r="AJ24" i="98"/>
  <c r="AJ24" i="80"/>
  <c r="AJ24" i="69"/>
  <c r="J23" i="99"/>
  <c r="J23" i="72"/>
  <c r="J23" i="71"/>
  <c r="J23" i="81"/>
  <c r="J23" i="98"/>
  <c r="J23" i="69"/>
  <c r="J23" i="75"/>
  <c r="J23" i="80"/>
  <c r="AU24" i="75"/>
  <c r="AU24" i="81"/>
  <c r="AU24" i="99"/>
  <c r="AU24" i="98"/>
  <c r="AU24" i="80"/>
  <c r="AU24" i="69"/>
  <c r="AU24" i="72"/>
  <c r="AU24" i="71"/>
  <c r="AH24" i="75"/>
  <c r="AH24" i="99"/>
  <c r="AH24" i="72"/>
  <c r="AH24" i="81"/>
  <c r="AH24" i="71"/>
  <c r="AH24" i="98"/>
  <c r="AH24" i="69"/>
  <c r="AH24" i="80"/>
  <c r="AP29" i="75"/>
  <c r="AP29" i="81"/>
  <c r="AP29" i="72"/>
  <c r="AP29" i="99"/>
  <c r="AP29" i="71"/>
  <c r="AP29" i="98"/>
  <c r="AP29" i="80"/>
  <c r="AP29" i="69"/>
  <c r="BA24" i="99"/>
  <c r="BA24" i="72"/>
  <c r="BA24" i="75"/>
  <c r="BA24" i="71"/>
  <c r="BA24" i="81"/>
  <c r="BA24" i="80"/>
  <c r="BA24" i="98"/>
  <c r="BA24" i="69"/>
  <c r="AT29" i="75"/>
  <c r="AT29" i="99"/>
  <c r="AT29" i="81"/>
  <c r="AT29" i="72"/>
  <c r="AT29" i="71"/>
  <c r="AT29" i="69"/>
  <c r="AT29" i="98"/>
  <c r="AT29" i="80"/>
  <c r="AM24" i="75"/>
  <c r="AM24" i="81"/>
  <c r="AM24" i="98"/>
  <c r="AM24" i="80"/>
  <c r="AM24" i="69"/>
  <c r="AM24" i="99"/>
  <c r="AM24" i="72"/>
  <c r="AM24" i="71"/>
  <c r="AV29" i="75"/>
  <c r="AV29" i="99"/>
  <c r="AV29" i="81"/>
  <c r="AV29" i="71"/>
  <c r="AV29" i="72"/>
  <c r="AV29" i="69"/>
  <c r="AV29" i="98"/>
  <c r="AV29" i="80"/>
  <c r="O23" i="75"/>
  <c r="O23" i="99"/>
  <c r="O23" i="72"/>
  <c r="O23" i="71"/>
  <c r="O23" i="81"/>
  <c r="O23" i="98"/>
  <c r="O23" i="80"/>
  <c r="O23" i="69"/>
  <c r="AD29" i="75"/>
  <c r="AD29" i="99"/>
  <c r="AD29" i="81"/>
  <c r="AD29" i="72"/>
  <c r="AD29" i="71"/>
  <c r="AD29" i="98"/>
  <c r="AD29" i="80"/>
  <c r="AD29" i="69"/>
  <c r="G23" i="75"/>
  <c r="G23" i="99"/>
  <c r="G23" i="72"/>
  <c r="G23" i="81"/>
  <c r="G23" i="71"/>
  <c r="G23" i="80"/>
  <c r="G23" i="98"/>
  <c r="G23" i="69"/>
  <c r="U23" i="81"/>
  <c r="U23" i="99"/>
  <c r="U23" i="75"/>
  <c r="U23" i="72"/>
  <c r="U23" i="71"/>
  <c r="U23" i="98"/>
  <c r="U23" i="80"/>
  <c r="U23" i="69"/>
  <c r="H28" i="75"/>
  <c r="H28" i="99"/>
  <c r="H28" i="81"/>
  <c r="H28" i="98"/>
  <c r="H28" i="80"/>
  <c r="H28" i="69"/>
  <c r="H28" i="72"/>
  <c r="H28" i="71"/>
  <c r="AY24" i="75"/>
  <c r="AY24" i="99"/>
  <c r="AY24" i="81"/>
  <c r="AY24" i="72"/>
  <c r="AY24" i="98"/>
  <c r="AY24" i="80"/>
  <c r="AY24" i="69"/>
  <c r="AY24" i="71"/>
  <c r="AE29" i="75"/>
  <c r="AE29" i="99"/>
  <c r="AE29" i="72"/>
  <c r="AE29" i="98"/>
  <c r="AE29" i="80"/>
  <c r="AE29" i="69"/>
  <c r="AE29" i="71"/>
  <c r="AE29" i="81"/>
  <c r="AL29" i="75"/>
  <c r="AL29" i="99"/>
  <c r="AL29" i="81"/>
  <c r="AL29" i="72"/>
  <c r="AL29" i="71"/>
  <c r="AL29" i="98"/>
  <c r="AL29" i="69"/>
  <c r="AL29" i="80"/>
  <c r="AY29" i="75"/>
  <c r="AY29" i="99"/>
  <c r="AY29" i="81"/>
  <c r="AY29" i="98"/>
  <c r="AY29" i="80"/>
  <c r="AY29" i="69"/>
  <c r="AY29" i="72"/>
  <c r="AY29" i="71"/>
  <c r="AC28" i="75"/>
  <c r="AC28" i="99"/>
  <c r="AC28" i="81"/>
  <c r="AC28" i="71"/>
  <c r="AC28" i="72"/>
  <c r="AC28" i="98"/>
  <c r="AC28" i="80"/>
  <c r="AC28" i="69"/>
  <c r="O24" i="75"/>
  <c r="O24" i="81"/>
  <c r="O24" i="99"/>
  <c r="O24" i="98"/>
  <c r="O24" i="80"/>
  <c r="O24" i="69"/>
  <c r="O24" i="71"/>
  <c r="O24" i="72"/>
  <c r="M28" i="75"/>
  <c r="M28" i="99"/>
  <c r="M28" i="81"/>
  <c r="M28" i="71"/>
  <c r="M28" i="98"/>
  <c r="M28" i="80"/>
  <c r="M28" i="69"/>
  <c r="M28" i="72"/>
  <c r="H23" i="75"/>
  <c r="H23" i="99"/>
  <c r="H23" i="81"/>
  <c r="H23" i="72"/>
  <c r="H23" i="98"/>
  <c r="H23" i="80"/>
  <c r="H23" i="69"/>
  <c r="H23" i="71"/>
  <c r="N23" i="75"/>
  <c r="N23" i="99"/>
  <c r="N23" i="72"/>
  <c r="N23" i="81"/>
  <c r="N23" i="71"/>
  <c r="N23" i="80"/>
  <c r="N23" i="98"/>
  <c r="N23" i="69"/>
  <c r="O28" i="75"/>
  <c r="O28" i="81"/>
  <c r="O28" i="72"/>
  <c r="O28" i="99"/>
  <c r="O28" i="71"/>
  <c r="O28" i="98"/>
  <c r="O28" i="80"/>
  <c r="O28" i="69"/>
  <c r="V23" i="75"/>
  <c r="V23" i="72"/>
  <c r="V23" i="99"/>
  <c r="V23" i="81"/>
  <c r="V23" i="71"/>
  <c r="V23" i="80"/>
  <c r="V23" i="98"/>
  <c r="V23" i="69"/>
  <c r="V29" i="75"/>
  <c r="V29" i="99"/>
  <c r="V29" i="81"/>
  <c r="V29" i="72"/>
  <c r="V29" i="71"/>
  <c r="V29" i="80"/>
  <c r="V29" i="98"/>
  <c r="V29" i="69"/>
  <c r="R29" i="75"/>
  <c r="R29" i="81"/>
  <c r="R29" i="72"/>
  <c r="R29" i="71"/>
  <c r="R29" i="99"/>
  <c r="R29" i="69"/>
  <c r="R29" i="98"/>
  <c r="R29" i="80"/>
  <c r="AC23" i="75"/>
  <c r="AC23" i="99"/>
  <c r="AC23" i="81"/>
  <c r="AC23" i="72"/>
  <c r="AC23" i="71"/>
  <c r="AC23" i="98"/>
  <c r="AC23" i="80"/>
  <c r="AC23" i="69"/>
  <c r="S23" i="75"/>
  <c r="S23" i="99"/>
  <c r="S23" i="81"/>
  <c r="S23" i="72"/>
  <c r="S23" i="71"/>
  <c r="S23" i="98"/>
  <c r="S23" i="80"/>
  <c r="S23" i="69"/>
  <c r="K29" i="75"/>
  <c r="K29" i="99"/>
  <c r="K29" i="81"/>
  <c r="K29" i="98"/>
  <c r="K29" i="80"/>
  <c r="K29" i="69"/>
  <c r="K29" i="71"/>
  <c r="K29" i="72"/>
  <c r="C27" i="96"/>
  <c r="C27" i="83"/>
  <c r="C28" i="75"/>
  <c r="C28" i="99"/>
  <c r="C28" i="81"/>
  <c r="C28" i="72"/>
  <c r="C28" i="71"/>
  <c r="C28" i="98"/>
  <c r="C28" i="80"/>
  <c r="C28" i="69"/>
  <c r="T23" i="75"/>
  <c r="T23" i="81"/>
  <c r="T23" i="99"/>
  <c r="T23" i="98"/>
  <c r="T23" i="80"/>
  <c r="T23" i="69"/>
  <c r="T23" i="72"/>
  <c r="T23" i="71"/>
  <c r="AD23" i="75"/>
  <c r="AD23" i="99"/>
  <c r="AD23" i="72"/>
  <c r="AD23" i="81"/>
  <c r="AD23" i="71"/>
  <c r="AD23" i="80"/>
  <c r="AD23" i="98"/>
  <c r="AD23" i="69"/>
  <c r="I23" i="75"/>
  <c r="I23" i="99"/>
  <c r="I23" i="81"/>
  <c r="I23" i="71"/>
  <c r="I23" i="72"/>
  <c r="I23" i="98"/>
  <c r="I23" i="80"/>
  <c r="I23" i="69"/>
  <c r="X28" i="75"/>
  <c r="X28" i="99"/>
  <c r="X28" i="81"/>
  <c r="X28" i="98"/>
  <c r="X28" i="80"/>
  <c r="X28" i="69"/>
  <c r="X28" i="72"/>
  <c r="X28" i="71"/>
  <c r="Y28" i="75"/>
  <c r="Y28" i="99"/>
  <c r="Y28" i="72"/>
  <c r="Y28" i="71"/>
  <c r="Y28" i="81"/>
  <c r="Y28" i="98"/>
  <c r="Y28" i="80"/>
  <c r="Y28" i="69"/>
  <c r="AB28" i="75"/>
  <c r="AB28" i="99"/>
  <c r="AB28" i="72"/>
  <c r="AB28" i="98"/>
  <c r="AB28" i="80"/>
  <c r="AB28" i="69"/>
  <c r="AB28" i="81"/>
  <c r="AB28" i="71"/>
  <c r="C22" i="96"/>
  <c r="C22" i="83"/>
  <c r="C23" i="75"/>
  <c r="C23" i="99"/>
  <c r="C23" i="81"/>
  <c r="C23" i="72"/>
  <c r="C23" i="71"/>
  <c r="C23" i="80"/>
  <c r="C23" i="69"/>
  <c r="C23" i="98"/>
  <c r="N28" i="75"/>
  <c r="N28" i="81"/>
  <c r="N28" i="72"/>
  <c r="N28" i="99"/>
  <c r="N28" i="71"/>
  <c r="N28" i="80"/>
  <c r="N28" i="69"/>
  <c r="N28" i="98"/>
  <c r="E28" i="75"/>
  <c r="E28" i="99"/>
  <c r="E28" i="81"/>
  <c r="E28" i="71"/>
  <c r="E28" i="72"/>
  <c r="E28" i="98"/>
  <c r="E28" i="80"/>
  <c r="E28" i="69"/>
  <c r="Q28" i="99"/>
  <c r="Q28" i="75"/>
  <c r="Q28" i="72"/>
  <c r="Q28" i="71"/>
  <c r="Q28" i="81"/>
  <c r="Q28" i="98"/>
  <c r="Q28" i="80"/>
  <c r="Q28" i="69"/>
  <c r="M23" i="75"/>
  <c r="M23" i="99"/>
  <c r="M23" i="81"/>
  <c r="M23" i="72"/>
  <c r="M23" i="71"/>
  <c r="M23" i="98"/>
  <c r="M23" i="80"/>
  <c r="M23" i="69"/>
  <c r="AH29" i="75"/>
  <c r="AH29" i="81"/>
  <c r="AH29" i="72"/>
  <c r="AH29" i="71"/>
  <c r="AH29" i="99"/>
  <c r="AH29" i="98"/>
  <c r="AH29" i="80"/>
  <c r="AH29" i="69"/>
  <c r="AR24" i="75"/>
  <c r="AR24" i="81"/>
  <c r="AR24" i="99"/>
  <c r="AR24" i="71"/>
  <c r="AR24" i="98"/>
  <c r="AR24" i="80"/>
  <c r="AR24" i="69"/>
  <c r="AR24" i="72"/>
  <c r="AS24" i="99"/>
  <c r="AS24" i="75"/>
  <c r="AS24" i="72"/>
  <c r="AS24" i="81"/>
  <c r="AS24" i="71"/>
  <c r="AS24" i="80"/>
  <c r="AS24" i="98"/>
  <c r="AS24" i="69"/>
  <c r="AM29" i="75"/>
  <c r="AM29" i="99"/>
  <c r="AM29" i="72"/>
  <c r="AM29" i="98"/>
  <c r="AM29" i="80"/>
  <c r="AM29" i="69"/>
  <c r="AM29" i="81"/>
  <c r="AM29" i="71"/>
  <c r="G29" i="3"/>
  <c r="G28" i="75"/>
  <c r="G28" i="81"/>
  <c r="G28" i="72"/>
  <c r="G28" i="71"/>
  <c r="G28" i="99"/>
  <c r="G28" i="69"/>
  <c r="G28" i="98"/>
  <c r="G28" i="80"/>
  <c r="AE24" i="75"/>
  <c r="AE24" i="81"/>
  <c r="AE24" i="99"/>
  <c r="AE24" i="98"/>
  <c r="AE24" i="80"/>
  <c r="AE24" i="69"/>
  <c r="AE24" i="71"/>
  <c r="AE24" i="72"/>
  <c r="AQ24" i="75"/>
  <c r="AQ24" i="81"/>
  <c r="AQ24" i="99"/>
  <c r="AQ24" i="72"/>
  <c r="AQ24" i="98"/>
  <c r="AQ24" i="80"/>
  <c r="AQ24" i="69"/>
  <c r="AQ24" i="71"/>
  <c r="AJ29" i="75"/>
  <c r="AJ29" i="99"/>
  <c r="AJ29" i="72"/>
  <c r="AJ29" i="71"/>
  <c r="AJ29" i="81"/>
  <c r="AJ29" i="98"/>
  <c r="AJ29" i="80"/>
  <c r="AJ29" i="69"/>
  <c r="BA29" i="75"/>
  <c r="BA29" i="99"/>
  <c r="BA29" i="81"/>
  <c r="BA29" i="72"/>
  <c r="BA29" i="71"/>
  <c r="BA29" i="98"/>
  <c r="BA29" i="80"/>
  <c r="BA29" i="69"/>
  <c r="BC24" i="75"/>
  <c r="BC24" i="81"/>
  <c r="BC24" i="99"/>
  <c r="BC24" i="98"/>
  <c r="BC24" i="80"/>
  <c r="BC24" i="69"/>
  <c r="BC24" i="72"/>
  <c r="BC24" i="71"/>
  <c r="V28" i="81"/>
  <c r="V28" i="72"/>
  <c r="V28" i="75"/>
  <c r="V28" i="71"/>
  <c r="V28" i="99"/>
  <c r="V28" i="80"/>
  <c r="V28" i="69"/>
  <c r="V28" i="98"/>
  <c r="K28" i="75"/>
  <c r="K28" i="99"/>
  <c r="K28" i="81"/>
  <c r="K28" i="72"/>
  <c r="K28" i="71"/>
  <c r="K28" i="80"/>
  <c r="K28" i="98"/>
  <c r="K28" i="69"/>
  <c r="J24" i="3"/>
  <c r="B23" i="81"/>
  <c r="B23" i="98"/>
  <c r="B23" i="71"/>
  <c r="B23" i="80"/>
  <c r="B23" i="75"/>
  <c r="B23" i="69"/>
  <c r="B23" i="99"/>
  <c r="B23" i="72"/>
  <c r="B28" i="81"/>
  <c r="B28" i="98"/>
  <c r="B28" i="71"/>
  <c r="B28" i="80"/>
  <c r="B28" i="75"/>
  <c r="B28" i="69"/>
  <c r="B28" i="99"/>
  <c r="B28" i="72"/>
  <c r="H29" i="3"/>
  <c r="Q24" i="3"/>
  <c r="J29" i="3"/>
  <c r="M24" i="3"/>
  <c r="E29" i="3"/>
  <c r="Q29" i="3"/>
  <c r="Z29" i="3"/>
  <c r="X24" i="3"/>
  <c r="S29" i="3"/>
  <c r="Y29" i="3"/>
  <c r="AC24" i="3"/>
  <c r="S24" i="3"/>
  <c r="N29" i="3"/>
  <c r="G24" i="3"/>
  <c r="F24" i="3"/>
  <c r="C24" i="3"/>
  <c r="AA24" i="3"/>
  <c r="Y24" i="3"/>
  <c r="AB29" i="3"/>
  <c r="U24" i="3"/>
  <c r="X29" i="3"/>
  <c r="W29" i="3"/>
  <c r="H24" i="3"/>
  <c r="F29" i="3"/>
  <c r="AC29" i="3"/>
  <c r="U29" i="3"/>
  <c r="N24" i="3"/>
  <c r="Z24" i="3"/>
  <c r="W24" i="3"/>
  <c r="E24" i="3"/>
  <c r="T24" i="3"/>
  <c r="O29" i="3"/>
  <c r="AD24" i="3"/>
  <c r="AB24" i="3"/>
  <c r="M29" i="3"/>
  <c r="K24" i="3"/>
  <c r="R24" i="3"/>
  <c r="C29" i="3"/>
  <c r="V24" i="3"/>
  <c r="I24" i="3"/>
  <c r="B29" i="3"/>
  <c r="B27" i="83"/>
  <c r="B27" i="96"/>
  <c r="B24" i="3"/>
  <c r="B22" i="83"/>
  <c r="B22" i="96"/>
  <c r="AD24" i="75" l="1"/>
  <c r="AD24" i="99"/>
  <c r="AD24" i="81"/>
  <c r="AD24" i="72"/>
  <c r="AD24" i="71"/>
  <c r="AD24" i="98"/>
  <c r="AD24" i="80"/>
  <c r="AD24" i="69"/>
  <c r="AC29" i="75"/>
  <c r="AC29" i="99"/>
  <c r="AC29" i="81"/>
  <c r="AC29" i="72"/>
  <c r="AC29" i="71"/>
  <c r="AC29" i="98"/>
  <c r="AC29" i="80"/>
  <c r="AC29" i="69"/>
  <c r="AA24" i="75"/>
  <c r="AA24" i="81"/>
  <c r="AA24" i="99"/>
  <c r="AA24" i="72"/>
  <c r="AA24" i="98"/>
  <c r="AA24" i="80"/>
  <c r="AA24" i="69"/>
  <c r="AA24" i="71"/>
  <c r="E29" i="75"/>
  <c r="E29" i="99"/>
  <c r="E29" i="81"/>
  <c r="E29" i="72"/>
  <c r="E29" i="71"/>
  <c r="E29" i="98"/>
  <c r="E29" i="80"/>
  <c r="E29" i="69"/>
  <c r="K24" i="75"/>
  <c r="K24" i="81"/>
  <c r="K24" i="99"/>
  <c r="K24" i="72"/>
  <c r="K24" i="98"/>
  <c r="K24" i="80"/>
  <c r="K24" i="69"/>
  <c r="K24" i="71"/>
  <c r="Z24" i="75"/>
  <c r="Z24" i="99"/>
  <c r="Z24" i="72"/>
  <c r="Z24" i="71"/>
  <c r="Z24" i="81"/>
  <c r="Z24" i="98"/>
  <c r="Z24" i="80"/>
  <c r="Z24" i="69"/>
  <c r="C23" i="96"/>
  <c r="C23" i="83"/>
  <c r="C24" i="75"/>
  <c r="C24" i="99"/>
  <c r="C24" i="81"/>
  <c r="C24" i="72"/>
  <c r="C24" i="98"/>
  <c r="C24" i="80"/>
  <c r="C24" i="69"/>
  <c r="C24" i="71"/>
  <c r="X24" i="75"/>
  <c r="X24" i="99"/>
  <c r="X24" i="81"/>
  <c r="X24" i="72"/>
  <c r="X24" i="71"/>
  <c r="X24" i="98"/>
  <c r="X24" i="80"/>
  <c r="X24" i="69"/>
  <c r="V24" i="75"/>
  <c r="V24" i="99"/>
  <c r="V24" i="81"/>
  <c r="V24" i="72"/>
  <c r="V24" i="71"/>
  <c r="V24" i="98"/>
  <c r="V24" i="80"/>
  <c r="V24" i="69"/>
  <c r="M29" i="75"/>
  <c r="M29" i="99"/>
  <c r="M29" i="81"/>
  <c r="M29" i="72"/>
  <c r="M29" i="71"/>
  <c r="M29" i="98"/>
  <c r="M29" i="80"/>
  <c r="M29" i="69"/>
  <c r="T24" i="75"/>
  <c r="T24" i="99"/>
  <c r="T24" i="81"/>
  <c r="T24" i="71"/>
  <c r="T24" i="72"/>
  <c r="T24" i="98"/>
  <c r="T24" i="80"/>
  <c r="T24" i="69"/>
  <c r="N24" i="75"/>
  <c r="N24" i="99"/>
  <c r="N24" i="81"/>
  <c r="N24" i="72"/>
  <c r="N24" i="71"/>
  <c r="N24" i="80"/>
  <c r="N24" i="69"/>
  <c r="N24" i="98"/>
  <c r="H24" i="75"/>
  <c r="H24" i="99"/>
  <c r="H24" i="81"/>
  <c r="H24" i="72"/>
  <c r="H24" i="71"/>
  <c r="H24" i="98"/>
  <c r="H24" i="80"/>
  <c r="H24" i="69"/>
  <c r="AB29" i="99"/>
  <c r="AB29" i="75"/>
  <c r="AB29" i="72"/>
  <c r="AB29" i="71"/>
  <c r="AB29" i="81"/>
  <c r="AB29" i="98"/>
  <c r="AB29" i="80"/>
  <c r="AB29" i="69"/>
  <c r="F24" i="75"/>
  <c r="F24" i="99"/>
  <c r="F24" i="81"/>
  <c r="F24" i="72"/>
  <c r="F24" i="71"/>
  <c r="F24" i="98"/>
  <c r="F24" i="80"/>
  <c r="F24" i="69"/>
  <c r="AC24" i="99"/>
  <c r="AC24" i="75"/>
  <c r="AC24" i="72"/>
  <c r="AC24" i="81"/>
  <c r="AC24" i="71"/>
  <c r="AC24" i="80"/>
  <c r="AC24" i="98"/>
  <c r="AC24" i="69"/>
  <c r="Z29" i="75"/>
  <c r="Z29" i="81"/>
  <c r="Z29" i="72"/>
  <c r="Z29" i="99"/>
  <c r="Z29" i="71"/>
  <c r="Z29" i="98"/>
  <c r="Z29" i="80"/>
  <c r="Z29" i="69"/>
  <c r="J29" i="75"/>
  <c r="J29" i="81"/>
  <c r="J29" i="72"/>
  <c r="J29" i="99"/>
  <c r="J29" i="71"/>
  <c r="J29" i="98"/>
  <c r="J29" i="80"/>
  <c r="J29" i="69"/>
  <c r="R24" i="75"/>
  <c r="R24" i="99"/>
  <c r="R24" i="72"/>
  <c r="R24" i="81"/>
  <c r="R24" i="71"/>
  <c r="R24" i="80"/>
  <c r="R24" i="98"/>
  <c r="R24" i="69"/>
  <c r="W24" i="75"/>
  <c r="W24" i="81"/>
  <c r="W24" i="99"/>
  <c r="W24" i="98"/>
  <c r="W24" i="80"/>
  <c r="W24" i="69"/>
  <c r="W24" i="72"/>
  <c r="W24" i="71"/>
  <c r="X29" i="75"/>
  <c r="X29" i="99"/>
  <c r="X29" i="81"/>
  <c r="X29" i="71"/>
  <c r="X29" i="98"/>
  <c r="X29" i="80"/>
  <c r="X29" i="69"/>
  <c r="X29" i="72"/>
  <c r="N29" i="75"/>
  <c r="N29" i="99"/>
  <c r="N29" i="81"/>
  <c r="N29" i="72"/>
  <c r="N29" i="71"/>
  <c r="N29" i="69"/>
  <c r="N29" i="98"/>
  <c r="N29" i="80"/>
  <c r="S29" i="75"/>
  <c r="S29" i="99"/>
  <c r="S29" i="81"/>
  <c r="S29" i="98"/>
  <c r="S29" i="80"/>
  <c r="S29" i="69"/>
  <c r="S29" i="72"/>
  <c r="S29" i="71"/>
  <c r="H29" i="75"/>
  <c r="H29" i="99"/>
  <c r="H29" i="81"/>
  <c r="H29" i="71"/>
  <c r="H29" i="72"/>
  <c r="H29" i="98"/>
  <c r="H29" i="80"/>
  <c r="H29" i="69"/>
  <c r="G29" i="75"/>
  <c r="G29" i="99"/>
  <c r="G29" i="72"/>
  <c r="G29" i="98"/>
  <c r="G29" i="80"/>
  <c r="G29" i="69"/>
  <c r="G29" i="81"/>
  <c r="G29" i="71"/>
  <c r="I24" i="75"/>
  <c r="I24" i="99"/>
  <c r="I24" i="72"/>
  <c r="I24" i="81"/>
  <c r="I24" i="71"/>
  <c r="I24" i="98"/>
  <c r="I24" i="80"/>
  <c r="I24" i="69"/>
  <c r="O29" i="75"/>
  <c r="O29" i="99"/>
  <c r="O29" i="72"/>
  <c r="O29" i="98"/>
  <c r="O29" i="80"/>
  <c r="O29" i="69"/>
  <c r="O29" i="71"/>
  <c r="O29" i="81"/>
  <c r="F29" i="75"/>
  <c r="F29" i="99"/>
  <c r="F29" i="81"/>
  <c r="F29" i="72"/>
  <c r="F29" i="71"/>
  <c r="F29" i="98"/>
  <c r="F29" i="69"/>
  <c r="F29" i="80"/>
  <c r="U24" i="99"/>
  <c r="U24" i="72"/>
  <c r="U24" i="71"/>
  <c r="U24" i="81"/>
  <c r="U24" i="80"/>
  <c r="U24" i="98"/>
  <c r="U24" i="69"/>
  <c r="U24" i="75"/>
  <c r="S24" i="75"/>
  <c r="S24" i="99"/>
  <c r="S24" i="81"/>
  <c r="S24" i="72"/>
  <c r="S24" i="98"/>
  <c r="S24" i="80"/>
  <c r="S24" i="69"/>
  <c r="S24" i="71"/>
  <c r="M24" i="99"/>
  <c r="M24" i="75"/>
  <c r="M24" i="72"/>
  <c r="M24" i="81"/>
  <c r="M24" i="71"/>
  <c r="M24" i="98"/>
  <c r="M24" i="80"/>
  <c r="M24" i="69"/>
  <c r="C28" i="96"/>
  <c r="C28" i="83"/>
  <c r="C29" i="75"/>
  <c r="C29" i="99"/>
  <c r="C29" i="81"/>
  <c r="C29" i="98"/>
  <c r="C29" i="80"/>
  <c r="C29" i="69"/>
  <c r="C29" i="72"/>
  <c r="C29" i="71"/>
  <c r="AB24" i="75"/>
  <c r="AB24" i="81"/>
  <c r="AB24" i="71"/>
  <c r="AB24" i="99"/>
  <c r="AB24" i="72"/>
  <c r="AB24" i="98"/>
  <c r="AB24" i="80"/>
  <c r="AB24" i="69"/>
  <c r="E24" i="75"/>
  <c r="E24" i="72"/>
  <c r="E24" i="99"/>
  <c r="E24" i="71"/>
  <c r="E24" i="81"/>
  <c r="E24" i="98"/>
  <c r="E24" i="80"/>
  <c r="E24" i="69"/>
  <c r="U29" i="75"/>
  <c r="U29" i="99"/>
  <c r="U29" i="81"/>
  <c r="U29" i="72"/>
  <c r="U29" i="71"/>
  <c r="U29" i="98"/>
  <c r="U29" i="80"/>
  <c r="U29" i="69"/>
  <c r="W29" i="75"/>
  <c r="W29" i="99"/>
  <c r="W29" i="72"/>
  <c r="W29" i="98"/>
  <c r="W29" i="80"/>
  <c r="W29" i="69"/>
  <c r="W29" i="81"/>
  <c r="W29" i="71"/>
  <c r="Y24" i="75"/>
  <c r="Y24" i="99"/>
  <c r="Y24" i="72"/>
  <c r="Y24" i="81"/>
  <c r="Y24" i="71"/>
  <c r="Y24" i="98"/>
  <c r="Y24" i="69"/>
  <c r="Y24" i="80"/>
  <c r="G24" i="75"/>
  <c r="G24" i="81"/>
  <c r="G24" i="99"/>
  <c r="G24" i="98"/>
  <c r="G24" i="80"/>
  <c r="G24" i="69"/>
  <c r="G24" i="72"/>
  <c r="G24" i="71"/>
  <c r="Y29" i="75"/>
  <c r="Y29" i="81"/>
  <c r="Y29" i="72"/>
  <c r="Y29" i="99"/>
  <c r="Y29" i="71"/>
  <c r="Y29" i="80"/>
  <c r="Y29" i="69"/>
  <c r="Y29" i="98"/>
  <c r="Q29" i="75"/>
  <c r="Q29" i="81"/>
  <c r="Q29" i="72"/>
  <c r="Q29" i="71"/>
  <c r="Q29" i="80"/>
  <c r="Q29" i="69"/>
  <c r="Q29" i="99"/>
  <c r="Q29" i="98"/>
  <c r="Q24" i="75"/>
  <c r="Q24" i="72"/>
  <c r="Q24" i="81"/>
  <c r="Q24" i="71"/>
  <c r="Q24" i="98"/>
  <c r="Q24" i="80"/>
  <c r="Q24" i="69"/>
  <c r="Q24" i="99"/>
  <c r="J24" i="75"/>
  <c r="J24" i="99"/>
  <c r="J24" i="72"/>
  <c r="J24" i="71"/>
  <c r="J24" i="81"/>
  <c r="J24" i="98"/>
  <c r="J24" i="80"/>
  <c r="J24" i="69"/>
  <c r="B29" i="75"/>
  <c r="B29" i="81"/>
  <c r="B29" i="98"/>
  <c r="B29" i="80"/>
  <c r="B29" i="69"/>
  <c r="B29" i="72"/>
  <c r="B29" i="99"/>
  <c r="B29" i="71"/>
  <c r="B24" i="75"/>
  <c r="B24" i="81"/>
  <c r="B24" i="98"/>
  <c r="B24" i="80"/>
  <c r="B24" i="69"/>
  <c r="B24" i="72"/>
  <c r="B24" i="99"/>
  <c r="B24" i="71"/>
  <c r="B23" i="83"/>
  <c r="B23" i="96"/>
  <c r="B28" i="83"/>
  <c r="B28" i="96"/>
</calcChain>
</file>

<file path=xl/sharedStrings.xml><?xml version="1.0" encoding="utf-8"?>
<sst xmlns="http://schemas.openxmlformats.org/spreadsheetml/2006/main" count="1952" uniqueCount="304">
  <si>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</si>
  <si>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</si>
  <si>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</si>
  <si>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</si>
  <si>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</si>
  <si>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</si>
  <si>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</si>
  <si>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</si>
  <si>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</si>
  <si>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</si>
  <si>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</si>
  <si>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</si>
  <si>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</si>
  <si>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</si>
  <si>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</si>
  <si>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</si>
  <si>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</si>
  <si>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</si>
  <si>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</si>
  <si>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</si>
  <si>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</si>
  <si>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</si>
  <si>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</si>
  <si>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</si>
  <si>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</si>
  <si>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</si>
  <si>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</si>
  <si>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</si>
  <si>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</si>
  <si>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</si>
  <si>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</si>
  <si>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</si>
  <si>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</si>
  <si>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</si>
  <si>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</si>
  <si>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</si>
  <si>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</si>
  <si>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</si>
  <si>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</si>
  <si>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</si>
  <si>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</si>
  <si>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</si>
  <si>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</si>
  <si>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</si>
  <si>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</si>
  <si>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</si>
  <si>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</si>
  <si>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</si>
  <si>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</si>
  <si>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</si>
  <si>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</si>
  <si>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</si>
  <si>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</si>
  <si>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</si>
  <si>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</si>
  <si>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</si>
  <si>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</si>
  <si>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</si>
  <si>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</si>
  <si>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</si>
  <si>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</si>
  <si>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</si>
  <si>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</si>
  <si>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</si>
  <si>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</si>
  <si>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</si>
  <si>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</si>
  <si>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</si>
  <si>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</si>
  <si>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</si>
  <si>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</si>
  <si>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</si>
  <si>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</si>
  <si>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</si>
  <si>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</si>
  <si>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</si>
  <si>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</si>
  <si>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</si>
  <si>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</si>
  <si>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</si>
  <si>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</si>
  <si>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</si>
  <si>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</si>
  <si>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</si>
  <si>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</si>
  <si>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</si>
  <si>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</si>
  <si>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</si>
  <si>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</si>
  <si>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</si>
  <si>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</si>
  <si>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</si>
  <si>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</si>
  <si>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</si>
  <si>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</si>
  <si>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</si>
  <si>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</si>
  <si>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</si>
  <si>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</si>
  <si>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</si>
  <si>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</si>
  <si>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</si>
  <si>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</si>
  <si>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</si>
  <si>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</si>
  <si>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</si>
  <si>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</si>
  <si>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</si>
  <si>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</si>
  <si>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</si>
  <si>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</si>
  <si>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</si>
  <si>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</si>
  <si>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</si>
  <si>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</si>
  <si>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</si>
  <si>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</si>
  <si>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</si>
  <si>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</si>
  <si>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</si>
  <si>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</si>
  <si>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</si>
  <si>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</si>
  <si>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</si>
  <si>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</si>
  <si>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</si>
  <si>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</si>
  <si>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</si>
  <si>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</si>
  <si>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</si>
  <si>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</si>
  <si>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</si>
  <si>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</si>
  <si>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</si>
  <si>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</si>
  <si>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</si>
  <si>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</si>
  <si>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</si>
  <si>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</si>
  <si>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</si>
  <si>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</si>
  <si>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</si>
  <si>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</si>
  <si>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</si>
  <si>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</si>
  <si>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</si>
  <si>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</si>
  <si>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</si>
  <si>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</si>
  <si>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</si>
  <si>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</si>
  <si>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</si>
  <si>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</si>
  <si>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</si>
  <si>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</si>
  <si>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</si>
  <si>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</si>
  <si>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</si>
  <si>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</si>
  <si>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</si>
  <si>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</si>
  <si>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</si>
  <si>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</si>
  <si>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</si>
  <si>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</si>
  <si>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</si>
  <si>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</si>
  <si>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</si>
  <si>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</si>
  <si>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</si>
  <si>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</si>
  <si>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</si>
  <si>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</si>
  <si>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</si>
  <si>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</si>
  <si>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</si>
  <si>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</si>
  <si>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</si>
  <si>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</si>
  <si>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</si>
  <si>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</si>
  <si>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</si>
  <si>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</si>
  <si>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</si>
  <si>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</si>
  <si>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</si>
  <si>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</si>
  <si>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</si>
  <si>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</si>
  <si>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</si>
  <si>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</si>
  <si>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</si>
  <si>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</si>
  <si>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</si>
  <si>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</si>
  <si>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</si>
  <si>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</si>
  <si>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</si>
  <si>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</si>
  <si>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</si>
  <si>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</si>
  <si>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</si>
  <si>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</si>
  <si>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</si>
  <si>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</si>
  <si>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</si>
  <si>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</si>
  <si>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</si>
  <si>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</si>
  <si>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</si>
  <si>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</si>
  <si>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</si>
  <si>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</si>
  <si>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</si>
  <si>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</si>
  <si>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</si>
  <si>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</si>
  <si>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</si>
  <si>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</si>
  <si>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</si>
  <si>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</si>
  <si>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</si>
  <si>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</si>
  <si>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</si>
  <si>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</si>
  <si>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</si>
  <si>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</si>
  <si>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</si>
  <si>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</si>
  <si>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</si>
  <si>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r>
      <t>NETTO RATES  FIT20 +35</t>
    </r>
    <r>
      <rPr>
        <b/>
        <sz val="9"/>
        <color rgb="FFFF0000"/>
        <rFont val="Times New Roman"/>
        <family val="1"/>
        <charset val="204"/>
      </rPr>
      <t xml:space="preserve">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</si>
  <si>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</si>
  <si>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</si>
  <si>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</si>
  <si>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</si>
  <si>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</si>
  <si>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</si>
  <si>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</si>
  <si>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</si>
  <si>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</si>
  <si>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</si>
  <si>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</si>
  <si>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</si>
  <si>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</si>
  <si>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</si>
  <si>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</si>
  <si>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</si>
  <si>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</si>
  <si>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</si>
  <si>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</si>
  <si>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</si>
  <si>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</si>
  <si>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</si>
  <si>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</si>
  <si>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</si>
  <si>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</si>
  <si>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</si>
  <si>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</si>
  <si>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</si>
  <si>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</si>
  <si>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</si>
  <si>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</si>
  <si>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</si>
  <si>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</si>
  <si>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</si>
  <si>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</si>
  <si>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</si>
  <si>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</si>
  <si>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</si>
  <si>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</si>
  <si>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</si>
  <si>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</si>
  <si>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</si>
  <si>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</si>
  <si>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</si>
  <si>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</si>
  <si>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</si>
  <si>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</si>
  <si>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</si>
  <si>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</si>
  <si>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</si>
  <si>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</si>
  <si>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</si>
  <si>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</si>
  <si>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</si>
  <si>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</si>
  <si>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</si>
  <si>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</si>
  <si>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</si>
  <si>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</si>
  <si>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</si>
  <si>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</si>
  <si>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</si>
  <si>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</si>
  <si>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</si>
  <si>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</si>
  <si>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r>
      <t>Период продажи:</t>
    </r>
    <r>
      <rPr>
        <b/>
        <sz val="9"/>
        <rFont val="Times New Roman"/>
        <family val="1"/>
        <charset val="204"/>
      </rPr>
      <t xml:space="preserve"> 11.04.2025 - 22.06.2025 </t>
    </r>
    <r>
      <rPr>
        <sz val="9"/>
        <rFont val="Times New Roman"/>
        <family val="1"/>
        <charset val="204"/>
      </rPr>
      <t xml:space="preserve">
Period of sales: </t>
    </r>
    <r>
      <rPr>
        <b/>
        <sz val="9"/>
        <rFont val="Times New Roman"/>
        <family val="1"/>
        <charset val="204"/>
      </rPr>
      <t xml:space="preserve">11.04.2025 - 22.06.2025 </t>
    </r>
  </si>
  <si>
    <r>
      <t>Период проживания:</t>
    </r>
    <r>
      <rPr>
        <b/>
        <sz val="9"/>
        <rFont val="Times New Roman"/>
        <family val="1"/>
        <charset val="204"/>
      </rPr>
      <t xml:space="preserve">  
07.06.2025 - 22.06.2025 вкл
</t>
    </r>
    <r>
      <rPr>
        <sz val="9"/>
        <rFont val="Times New Roman"/>
        <family val="1"/>
        <charset val="204"/>
      </rPr>
      <t xml:space="preserve">Period of stay: </t>
    </r>
    <r>
      <rPr>
        <b/>
        <sz val="9"/>
        <rFont val="Times New Roman"/>
        <family val="1"/>
        <charset val="204"/>
      </rPr>
      <t xml:space="preserve"> 07.06.2025 - 22.06.2025 inc</t>
    </r>
  </si>
  <si>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</si>
  <si>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 xml:space="preserve">На период 
09.01.25 - 25.12.25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09.01.25 - 25.12.25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</si>
  <si>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09.01.25 - 25.12.25</t>
    </r>
    <r>
      <rPr>
        <sz val="9"/>
        <rFont val="Times New Roman"/>
        <family val="1"/>
        <charset val="204"/>
      </rPr>
      <t xml:space="preserve">
Period of sales: </t>
    </r>
    <r>
      <rPr>
        <b/>
        <sz val="9"/>
        <rFont val="Times New Roman"/>
        <family val="1"/>
        <charset val="204"/>
      </rPr>
      <t xml:space="preserve"> 09.01.25 - 25.12.25</t>
    </r>
  </si>
  <si>
    <r>
      <t xml:space="preserve">Период проживания: </t>
    </r>
    <r>
      <rPr>
        <b/>
        <sz val="9"/>
        <rFont val="Times New Roman"/>
        <family val="1"/>
        <charset val="204"/>
      </rPr>
      <t xml:space="preserve">  09.01.25 - 25.12.25
</t>
    </r>
    <r>
      <rPr>
        <sz val="9"/>
        <rFont val="Times New Roman"/>
        <family val="1"/>
        <charset val="204"/>
      </rPr>
      <t xml:space="preserve">Period of sales: </t>
    </r>
    <r>
      <rPr>
        <b/>
        <sz val="9"/>
        <rFont val="Times New Roman"/>
        <family val="1"/>
        <charset val="204"/>
      </rPr>
      <t xml:space="preserve"> 09.01.25 - 25.12.25</t>
    </r>
  </si>
  <si>
    <r>
      <t>На период</t>
    </r>
    <r>
      <rPr>
        <b/>
        <sz val="9"/>
        <rFont val="Times New Roman"/>
        <family val="1"/>
        <charset val="204"/>
      </rPr>
      <t xml:space="preserve"> 
09.01.25 - 25.12.25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</si>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</sst>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b/>
      <sz val="10"/>
      <name val="Calibri"/>
      <family val="2"/>
      <charset val="204"/>
      <scheme val="minor"/>
    </font>
    <font>
      <sz val="11"/>
      <color rgb="FF484151"/>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1">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280">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0" xfId="0" applyFont="1" applyFill="1" applyBorder="1"/>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38" fillId="3" borderId="3" xfId="0" applyFont="1" applyFill="1" applyBorder="1" applyAlignment="1">
      <alignment horizontal="left" wrapText="1"/>
    </xf>
    <xf numFmtId="0" fontId="38" fillId="3" borderId="3" xfId="0" applyFont="1" applyFill="1" applyBorder="1" applyAlignment="1">
      <alignment horizontal="left" vertical="center"/>
    </xf>
    <xf numFmtId="0" fontId="32" fillId="0" borderId="3" xfId="0" applyFont="1" applyBorder="1" applyAlignment="1">
      <alignment vertical="center" wrapText="1"/>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0" fontId="7" fillId="0" borderId="28" xfId="0" applyFont="1" applyFill="1" applyBorder="1"/>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32" fillId="0" borderId="0" xfId="1" applyFont="1" applyBorder="1" applyAlignment="1">
      <alignment horizontal="left" vertical="center"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17" xfId="0" applyFont="1" applyFill="1" applyBorder="1"/>
    <xf numFmtId="14" fontId="30" fillId="0" borderId="29" xfId="0" applyNumberFormat="1" applyFont="1" applyFill="1" applyBorder="1" applyAlignment="1">
      <alignment horizontal="center" vertical="center"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14" fontId="30" fillId="0" borderId="35" xfId="0" applyNumberFormat="1" applyFont="1" applyFill="1" applyBorder="1" applyAlignment="1">
      <alignment horizontal="center" vertical="center" wrapText="1"/>
    </xf>
    <xf numFmtId="0" fontId="7" fillId="0" borderId="5" xfId="0" applyFont="1" applyFill="1" applyBorder="1"/>
    <xf numFmtId="0" fontId="7" fillId="0" borderId="36"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7" fillId="0" borderId="5" xfId="0" applyFont="1" applyFill="1" applyBorder="1" applyAlignment="1">
      <alignment horizontal="center" vertical="center" wrapText="1"/>
    </xf>
    <xf numFmtId="0" fontId="7" fillId="0" borderId="39" xfId="0" applyFont="1" applyFill="1" applyBorder="1"/>
    <xf numFmtId="0" fontId="7" fillId="0" borderId="38" xfId="0" applyFont="1" applyFill="1" applyBorder="1"/>
    <xf numFmtId="0" fontId="7" fillId="0" borderId="37" xfId="0" applyFont="1" applyFill="1" applyBorder="1"/>
    <xf numFmtId="14" fontId="30" fillId="0" borderId="36" xfId="0" applyNumberFormat="1" applyFont="1" applyFill="1" applyBorder="1" applyAlignment="1">
      <alignment horizontal="center" vertical="center"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30" fillId="0" borderId="3" xfId="0" applyFont="1" applyFill="1" applyBorder="1"/>
    <xf numFmtId="0" fontId="63" fillId="0" borderId="0" xfId="0" applyFont="1"/>
    <xf numFmtId="0" fontId="32" fillId="0" borderId="3" xfId="1" applyFont="1" applyFill="1" applyBorder="1" applyAlignment="1">
      <alignment horizontal="left" vertical="top" wrapText="1"/>
    </xf>
    <xf numFmtId="0" fontId="7" fillId="4" borderId="13" xfId="0" applyFont="1" applyFill="1" applyBorder="1" applyAlignment="1">
      <alignment horizontal="left" vertical="top" wrapText="1"/>
    </xf>
    <xf numFmtId="0" fontId="7" fillId="0" borderId="40" xfId="0" applyFont="1" applyFill="1" applyBorder="1"/>
    <xf numFmtId="0" fontId="7" fillId="0" borderId="16" xfId="0" applyFont="1" applyFill="1" applyBorder="1"/>
    <xf numFmtId="0" fontId="7" fillId="0" borderId="7" xfId="0" applyFont="1" applyFill="1" applyBorder="1"/>
    <xf numFmtId="0" fontId="7" fillId="0" borderId="8" xfId="0" applyFont="1" applyFill="1" applyBorder="1"/>
    <xf numFmtId="14" fontId="30" fillId="0" borderId="5"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0" fillId="0" borderId="7" xfId="0" applyNumberFormat="1" applyFont="1" applyFill="1" applyBorder="1" applyAlignment="1">
      <alignment horizontal="center" vertical="center" wrapText="1"/>
    </xf>
    <xf numFmtId="14" fontId="30" fillId="4" borderId="29" xfId="0" applyNumberFormat="1" applyFont="1" applyFill="1" applyBorder="1" applyAlignment="1">
      <alignment horizontal="center" vertical="center" wrapText="1"/>
    </xf>
    <xf numFmtId="14" fontId="62" fillId="4" borderId="3" xfId="0" applyNumberFormat="1" applyFont="1" applyFill="1" applyBorder="1" applyAlignment="1">
      <alignment horizontal="center" vertical="center" wrapText="1"/>
    </xf>
    <xf numFmtId="14" fontId="30" fillId="4" borderId="35" xfId="0" applyNumberFormat="1" applyFont="1" applyFill="1" applyBorder="1" applyAlignment="1">
      <alignment horizontal="center" vertical="center" wrapText="1"/>
    </xf>
    <xf numFmtId="14" fontId="30" fillId="4" borderId="36"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0" borderId="26" xfId="0" applyFont="1" applyFill="1" applyBorder="1" applyAlignment="1">
      <alignment horizontal="left" wrapText="1"/>
    </xf>
    <xf numFmtId="0" fontId="32" fillId="0"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4" borderId="3"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cellStyle name="Обычный 3 2" xfId="2"/>
    <cellStyle name="Обычный 4" xfId="3"/>
    <cellStyle name="Обычный 4 2" xfId="4"/>
    <cellStyle name="Обычный 4 3" xfId="5"/>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21</xdr:col>
      <xdr:colOff>559972</xdr:colOff>
      <xdr:row>68</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763250"/>
          <a:ext cx="16019047" cy="3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21</xdr:col>
      <xdr:colOff>159922</xdr:colOff>
      <xdr:row>69</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1049000"/>
          <a:ext cx="16019047" cy="3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47</xdr:row>
      <xdr:rowOff>133350</xdr:rowOff>
    </xdr:from>
    <xdr:to>
      <xdr:col>20</xdr:col>
      <xdr:colOff>645697</xdr:colOff>
      <xdr:row>71</xdr:row>
      <xdr:rowOff>47177</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1020425"/>
          <a:ext cx="16019047" cy="35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369472</xdr:colOff>
      <xdr:row>70</xdr:row>
      <xdr:rowOff>75752</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20</xdr:col>
      <xdr:colOff>188497</xdr:colOff>
      <xdr:row>70</xdr:row>
      <xdr:rowOff>75752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0896600"/>
          <a:ext cx="16019047" cy="35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4"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40" t="s">
        <v>157</v>
      </c>
    </row>
    <row r="26" spans="1:76" s="14" customFormat="1" ht="12.75" customHeight="1" x14ac:dyDescent="0.2">
      <c r="A26" s="240"/>
    </row>
    <row r="27" spans="1:76" s="11" customFormat="1" ht="12.75" customHeight="1" x14ac:dyDescent="0.2">
      <c r="A27" s="240"/>
    </row>
    <row r="28" spans="1:76" s="1" customFormat="1" x14ac:dyDescent="0.2"/>
    <row r="29" spans="1:76" s="76" customFormat="1" ht="12.75" customHeight="1" x14ac:dyDescent="0.2">
      <c r="A29" s="137" t="s">
        <v>58</v>
      </c>
    </row>
    <row r="30" spans="1:76" s="108" customFormat="1" ht="35.25" customHeight="1" x14ac:dyDescent="0.2">
      <c r="A30" s="150" t="s">
        <v>163</v>
      </c>
    </row>
    <row r="31" spans="1:76" s="108" customFormat="1" ht="35.25" customHeight="1" x14ac:dyDescent="0.2">
      <c r="A31" s="150" t="s">
        <v>188</v>
      </c>
    </row>
    <row r="32" spans="1:76" s="108" customFormat="1" ht="35.25" customHeight="1" x14ac:dyDescent="0.2">
      <c r="A32" s="150" t="s">
        <v>164</v>
      </c>
    </row>
    <row r="33" spans="1:1" s="108" customFormat="1" ht="13.5" customHeight="1" x14ac:dyDescent="0.2">
      <c r="A33" s="150" t="s">
        <v>165</v>
      </c>
    </row>
    <row r="34" spans="1:1" s="108" customFormat="1" ht="35.25" customHeight="1" x14ac:dyDescent="0.2">
      <c r="A34" s="150" t="s">
        <v>162</v>
      </c>
    </row>
    <row r="35" spans="1:1" s="108" customFormat="1" ht="35.25" customHeight="1" x14ac:dyDescent="0.2">
      <c r="A35" s="145" t="s">
        <v>173</v>
      </c>
    </row>
    <row r="36" spans="1:1" s="13" customFormat="1" ht="18" customHeight="1" thickBot="1" x14ac:dyDescent="0.25"/>
    <row r="37" spans="1:1" s="76" customFormat="1" x14ac:dyDescent="0.2">
      <c r="A37" s="85" t="s">
        <v>65</v>
      </c>
    </row>
    <row r="38" spans="1:1" s="13" customFormat="1" ht="108" customHeight="1" x14ac:dyDescent="0.2">
      <c r="A38" s="241" t="s">
        <v>224</v>
      </c>
    </row>
    <row r="39" spans="1:1" x14ac:dyDescent="0.2">
      <c r="A39" s="242"/>
    </row>
    <row r="40" spans="1:1" x14ac:dyDescent="0.2">
      <c r="A40" s="242"/>
    </row>
    <row r="41" spans="1:1" x14ac:dyDescent="0.2">
      <c r="A41" s="242"/>
    </row>
    <row r="42" spans="1:1" x14ac:dyDescent="0.2">
      <c r="A42" s="242"/>
    </row>
    <row r="43" spans="1:1" x14ac:dyDescent="0.2">
      <c r="A43" s="242"/>
    </row>
    <row r="44" spans="1:1" x14ac:dyDescent="0.2">
      <c r="A44" s="242"/>
    </row>
    <row r="45" spans="1:1" x14ac:dyDescent="0.2">
      <c r="A45" s="242"/>
    </row>
    <row r="46" spans="1:1" x14ac:dyDescent="0.2">
      <c r="A46" s="242"/>
    </row>
    <row r="47" spans="1:1" ht="35.25" customHeight="1" x14ac:dyDescent="0.2">
      <c r="A47" s="242"/>
    </row>
    <row r="48" spans="1:1" x14ac:dyDescent="0.2">
      <c r="A48" s="242"/>
    </row>
    <row r="49" spans="1:1" x14ac:dyDescent="0.2">
      <c r="A49" s="242"/>
    </row>
    <row r="50" spans="1:1" x14ac:dyDescent="0.2">
      <c r="A50" s="242"/>
    </row>
    <row r="51" spans="1:1" x14ac:dyDescent="0.2">
      <c r="A51" s="242"/>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50" t="s">
        <v>45</v>
      </c>
      <c r="B19" s="251"/>
      <c r="C19" s="251"/>
      <c r="D19" s="251"/>
      <c r="E19" s="251"/>
      <c r="F19" s="251"/>
    </row>
    <row r="20" spans="1:47" customFormat="1" ht="12.75" customHeight="1" x14ac:dyDescent="0.2">
      <c r="A20" s="252"/>
      <c r="B20" s="253"/>
      <c r="C20" s="253"/>
      <c r="D20" s="253"/>
      <c r="E20" s="253"/>
      <c r="F20" s="253"/>
    </row>
    <row r="21" spans="1:47" customFormat="1" ht="15" customHeight="1" thickBot="1" x14ac:dyDescent="0.25">
      <c r="A21" s="254"/>
      <c r="B21" s="255"/>
      <c r="C21" s="255"/>
      <c r="D21" s="255"/>
      <c r="E21" s="255"/>
      <c r="F21" s="255"/>
    </row>
    <row r="22" spans="1:47" customFormat="1" ht="12.75" x14ac:dyDescent="0.2">
      <c r="A22" s="1"/>
      <c r="B22" s="2"/>
      <c r="C22" s="2"/>
    </row>
    <row r="23" spans="1:47" customFormat="1" ht="15" x14ac:dyDescent="0.2">
      <c r="A23" s="247" t="s">
        <v>32</v>
      </c>
      <c r="B23" s="247"/>
      <c r="C23" s="247"/>
    </row>
    <row r="24" spans="1:47" customFormat="1" ht="15" x14ac:dyDescent="0.2">
      <c r="A24" s="247" t="s">
        <v>33</v>
      </c>
      <c r="B24" s="247"/>
      <c r="C24" s="247"/>
    </row>
    <row r="25" spans="1:47" customFormat="1" ht="15" customHeight="1" x14ac:dyDescent="0.2"/>
    <row r="26" spans="1:47" customFormat="1" ht="12.75" x14ac:dyDescent="0.2">
      <c r="A26" s="248" t="s">
        <v>34</v>
      </c>
      <c r="B26" s="249"/>
      <c r="C26" s="249"/>
      <c r="D26" s="249"/>
      <c r="E26" s="249"/>
      <c r="F26" s="249"/>
      <c r="G26" s="249"/>
      <c r="H26" s="249"/>
      <c r="I26" s="249"/>
    </row>
    <row r="27" spans="1:47" customFormat="1" ht="12.75" x14ac:dyDescent="0.2">
      <c r="A27" s="249"/>
      <c r="B27" s="249"/>
      <c r="C27" s="249"/>
      <c r="D27" s="249"/>
      <c r="E27" s="249"/>
      <c r="F27" s="249"/>
      <c r="G27" s="249"/>
      <c r="H27" s="249"/>
      <c r="I27" s="249"/>
    </row>
    <row r="28" spans="1:47" customFormat="1" ht="12.75" x14ac:dyDescent="0.2">
      <c r="A28" s="249"/>
      <c r="B28" s="249"/>
      <c r="C28" s="249"/>
      <c r="D28" s="249"/>
      <c r="E28" s="249"/>
      <c r="F28" s="249"/>
      <c r="G28" s="249"/>
      <c r="H28" s="249"/>
      <c r="I28" s="249"/>
    </row>
    <row r="29" spans="1:47" customFormat="1" ht="12.75" x14ac:dyDescent="0.2">
      <c r="A29" s="249"/>
      <c r="B29" s="249"/>
      <c r="C29" s="249"/>
      <c r="D29" s="249"/>
      <c r="E29" s="249"/>
      <c r="F29" s="249"/>
      <c r="G29" s="249"/>
      <c r="H29" s="249"/>
      <c r="I29" s="249"/>
    </row>
    <row r="30" spans="1:47" customFormat="1" ht="12.75" x14ac:dyDescent="0.2">
      <c r="A30" s="249"/>
      <c r="B30" s="249"/>
      <c r="C30" s="249"/>
      <c r="D30" s="249"/>
      <c r="E30" s="249"/>
      <c r="F30" s="249"/>
      <c r="G30" s="249"/>
      <c r="H30" s="249"/>
      <c r="I30" s="249"/>
    </row>
    <row r="31" spans="1:47" customFormat="1" ht="12.75" x14ac:dyDescent="0.2">
      <c r="A31" s="249"/>
      <c r="B31" s="249"/>
      <c r="C31" s="249"/>
      <c r="D31" s="249"/>
      <c r="E31" s="249"/>
      <c r="F31" s="249"/>
      <c r="G31" s="249"/>
      <c r="H31" s="249"/>
      <c r="I31" s="249"/>
    </row>
    <row r="32" spans="1:47" customFormat="1" ht="12.75" x14ac:dyDescent="0.2">
      <c r="A32" s="249"/>
      <c r="B32" s="249"/>
      <c r="C32" s="249"/>
      <c r="D32" s="249"/>
      <c r="E32" s="249"/>
      <c r="F32" s="249"/>
      <c r="G32" s="249"/>
      <c r="H32" s="249"/>
      <c r="I32" s="249"/>
    </row>
    <row r="33" spans="1:9" customFormat="1" ht="270.75" customHeight="1" x14ac:dyDescent="0.2">
      <c r="A33" s="249"/>
      <c r="B33" s="249"/>
      <c r="C33" s="249"/>
      <c r="D33" s="249"/>
      <c r="E33" s="249"/>
      <c r="F33" s="249"/>
      <c r="G33" s="249"/>
      <c r="H33" s="249"/>
      <c r="I33" s="249"/>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56" t="s">
        <v>25</v>
      </c>
    </row>
    <row r="53" spans="1:1" s="5" customFormat="1" ht="12.75" x14ac:dyDescent="0.2">
      <c r="A53" s="257"/>
    </row>
    <row r="54" spans="1:1" s="5" customFormat="1" ht="12.75" x14ac:dyDescent="0.2">
      <c r="A54" s="257"/>
    </row>
    <row r="55" spans="1:1" s="5" customFormat="1" ht="12.75" x14ac:dyDescent="0.2">
      <c r="A55" s="257"/>
    </row>
    <row r="56" spans="1:1" s="5" customFormat="1" ht="12.75" x14ac:dyDescent="0.2">
      <c r="A56" s="257"/>
    </row>
    <row r="57" spans="1:1" s="5" customFormat="1" ht="13.5" thickBot="1" x14ac:dyDescent="0.25">
      <c r="A57" s="258"/>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59" t="s">
        <v>30</v>
      </c>
    </row>
    <row r="28" spans="1:42" s="29" customFormat="1" ht="12.75" x14ac:dyDescent="0.2">
      <c r="A28" s="259"/>
    </row>
    <row r="29" spans="1:42" s="29" customFormat="1" ht="12.75" x14ac:dyDescent="0.2">
      <c r="A29" s="259"/>
    </row>
    <row r="30" spans="1:42" s="29" customFormat="1" ht="12.75" x14ac:dyDescent="0.2">
      <c r="A30" s="259"/>
    </row>
    <row r="31" spans="1:42" s="29" customFormat="1" ht="12.75" x14ac:dyDescent="0.2">
      <c r="A31" s="259"/>
    </row>
    <row r="32" spans="1:42" s="29" customFormat="1" ht="12.75" x14ac:dyDescent="0.2">
      <c r="A32" s="259"/>
    </row>
    <row r="33" spans="1:1" s="29" customFormat="1" ht="12.75" x14ac:dyDescent="0.2">
      <c r="A33" s="259"/>
    </row>
    <row r="34" spans="1:1" s="29" customFormat="1" ht="12.75" x14ac:dyDescent="0.2">
      <c r="A34" s="259"/>
    </row>
    <row r="35" spans="1:1" s="29" customFormat="1" ht="12.75" x14ac:dyDescent="0.2">
      <c r="A35" s="259"/>
    </row>
    <row r="36" spans="1:1" s="29" customFormat="1" ht="12.75" x14ac:dyDescent="0.2">
      <c r="A36" s="259"/>
    </row>
    <row r="37" spans="1:1" s="29" customFormat="1" ht="12.75" x14ac:dyDescent="0.2">
      <c r="A37" s="259"/>
    </row>
    <row r="38" spans="1:1" s="29" customFormat="1" ht="12.75" x14ac:dyDescent="0.2">
      <c r="A38" s="259"/>
    </row>
    <row r="39" spans="1:1" s="29" customFormat="1" ht="12.75" x14ac:dyDescent="0.2">
      <c r="A39" s="259"/>
    </row>
    <row r="40" spans="1:1" s="29" customFormat="1" ht="12.75" x14ac:dyDescent="0.2">
      <c r="A40" s="259"/>
    </row>
    <row r="41" spans="1:1" s="29" customFormat="1" ht="12.75" x14ac:dyDescent="0.2">
      <c r="A41" s="259"/>
    </row>
    <row r="42" spans="1:1" x14ac:dyDescent="0.2">
      <c r="A42" s="259"/>
    </row>
    <row r="43" spans="1:1" x14ac:dyDescent="0.2">
      <c r="A43" s="259"/>
    </row>
    <row r="44" spans="1:1" x14ac:dyDescent="0.2">
      <c r="A44" s="259"/>
    </row>
    <row r="45" spans="1:1" x14ac:dyDescent="0.2">
      <c r="A45" s="259"/>
    </row>
    <row r="46" spans="1:1" x14ac:dyDescent="0.2">
      <c r="A46" s="259"/>
    </row>
    <row r="47" spans="1:1" x14ac:dyDescent="0.2">
      <c r="A47" s="259"/>
    </row>
    <row r="48" spans="1:1" x14ac:dyDescent="0.2">
      <c r="A48" s="259"/>
    </row>
    <row r="49" spans="1:1" x14ac:dyDescent="0.2">
      <c r="A49" s="259"/>
    </row>
    <row r="50" spans="1:1" x14ac:dyDescent="0.2">
      <c r="A50" s="259"/>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50" t="s">
        <v>45</v>
      </c>
      <c r="B19" s="251"/>
      <c r="C19" s="251"/>
      <c r="D19" s="251"/>
      <c r="E19" s="251"/>
      <c r="F19" s="251"/>
    </row>
    <row r="20" spans="1:46" customFormat="1" ht="12.75" x14ac:dyDescent="0.2">
      <c r="A20" s="252"/>
      <c r="B20" s="253"/>
      <c r="C20" s="253"/>
      <c r="D20" s="253"/>
      <c r="E20" s="253"/>
      <c r="F20" s="253"/>
    </row>
    <row r="21" spans="1:46" customFormat="1" ht="13.5" thickBot="1" x14ac:dyDescent="0.25">
      <c r="A21" s="254"/>
      <c r="B21" s="255"/>
      <c r="C21" s="255"/>
      <c r="D21" s="255"/>
      <c r="E21" s="255"/>
      <c r="F21" s="255"/>
    </row>
    <row r="22" spans="1:46" customFormat="1" ht="12.75" x14ac:dyDescent="0.2">
      <c r="A22" s="1"/>
      <c r="B22" s="1"/>
      <c r="C22" s="2"/>
      <c r="D22" s="2"/>
      <c r="E22" s="2"/>
    </row>
    <row r="23" spans="1:46" customFormat="1" ht="15" x14ac:dyDescent="0.2">
      <c r="A23" s="247" t="s">
        <v>32</v>
      </c>
      <c r="B23" s="247"/>
      <c r="C23" s="247"/>
      <c r="D23" s="247"/>
      <c r="E23" s="247"/>
    </row>
    <row r="24" spans="1:46" customFormat="1" ht="15" x14ac:dyDescent="0.2">
      <c r="A24" s="247" t="s">
        <v>33</v>
      </c>
      <c r="B24" s="247"/>
      <c r="C24" s="247"/>
      <c r="D24" s="247"/>
      <c r="E24" s="247"/>
    </row>
    <row r="25" spans="1:46" customFormat="1" ht="15" customHeight="1" x14ac:dyDescent="0.2"/>
    <row r="26" spans="1:46" customFormat="1" ht="12.75" x14ac:dyDescent="0.2">
      <c r="A26" s="248" t="s">
        <v>34</v>
      </c>
      <c r="B26" s="248"/>
      <c r="C26" s="249"/>
      <c r="D26" s="249"/>
      <c r="E26" s="249"/>
      <c r="F26" s="249"/>
      <c r="G26" s="249"/>
      <c r="H26" s="249"/>
    </row>
    <row r="27" spans="1:46" customFormat="1" ht="12.75" x14ac:dyDescent="0.2">
      <c r="A27" s="249"/>
      <c r="B27" s="249"/>
      <c r="C27" s="249"/>
      <c r="D27" s="249"/>
      <c r="E27" s="249"/>
      <c r="F27" s="249"/>
      <c r="G27" s="249"/>
      <c r="H27" s="249"/>
    </row>
    <row r="28" spans="1:46" customFormat="1" ht="12.75" x14ac:dyDescent="0.2">
      <c r="A28" s="249"/>
      <c r="B28" s="249"/>
      <c r="C28" s="249"/>
      <c r="D28" s="249"/>
      <c r="E28" s="249"/>
      <c r="F28" s="249"/>
      <c r="G28" s="249"/>
      <c r="H28" s="249"/>
    </row>
    <row r="29" spans="1:46" customFormat="1" ht="12.75" x14ac:dyDescent="0.2">
      <c r="A29" s="249"/>
      <c r="B29" s="249"/>
      <c r="C29" s="249"/>
      <c r="D29" s="249"/>
      <c r="E29" s="249"/>
      <c r="F29" s="249"/>
      <c r="G29" s="249"/>
      <c r="H29" s="249"/>
    </row>
    <row r="30" spans="1:46" customFormat="1" ht="12.75" x14ac:dyDescent="0.2">
      <c r="A30" s="249"/>
      <c r="B30" s="249"/>
      <c r="C30" s="249"/>
      <c r="D30" s="249"/>
      <c r="E30" s="249"/>
      <c r="F30" s="249"/>
      <c r="G30" s="249"/>
      <c r="H30" s="249"/>
    </row>
    <row r="31" spans="1:46" customFormat="1" ht="12.75" x14ac:dyDescent="0.2">
      <c r="A31" s="249"/>
      <c r="B31" s="249"/>
      <c r="C31" s="249"/>
      <c r="D31" s="249"/>
      <c r="E31" s="249"/>
      <c r="F31" s="249"/>
      <c r="G31" s="249"/>
      <c r="H31" s="249"/>
    </row>
    <row r="32" spans="1:46" customFormat="1" ht="12.75" x14ac:dyDescent="0.2">
      <c r="A32" s="249"/>
      <c r="B32" s="249"/>
      <c r="C32" s="249"/>
      <c r="D32" s="249"/>
      <c r="E32" s="249"/>
      <c r="F32" s="249"/>
      <c r="G32" s="249"/>
      <c r="H32" s="249"/>
    </row>
    <row r="33" spans="1:8" customFormat="1" ht="270.75" customHeight="1" x14ac:dyDescent="0.2">
      <c r="A33" s="249"/>
      <c r="B33" s="249"/>
      <c r="C33" s="249"/>
      <c r="D33" s="249"/>
      <c r="E33" s="249"/>
      <c r="F33" s="249"/>
      <c r="G33" s="249"/>
      <c r="H33" s="249"/>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60" t="s">
        <v>156</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2"/>
    </row>
    <row r="33" spans="1:70" ht="18" customHeight="1" x14ac:dyDescent="0.2">
      <c r="A33" s="263"/>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5"/>
    </row>
    <row r="34" spans="1:70" ht="12" customHeight="1" x14ac:dyDescent="0.2">
      <c r="A34" s="266"/>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8"/>
    </row>
    <row r="35" spans="1:70" ht="12" customHeight="1" x14ac:dyDescent="0.2">
      <c r="A35" s="2"/>
    </row>
    <row r="36" spans="1:70" ht="12" customHeight="1" x14ac:dyDescent="0.2">
      <c r="A36" s="240" t="s">
        <v>157</v>
      </c>
    </row>
    <row r="37" spans="1:70" ht="12" customHeight="1" x14ac:dyDescent="0.2">
      <c r="A37" s="240"/>
    </row>
    <row r="38" spans="1:70" ht="12" customHeight="1" x14ac:dyDescent="0.2">
      <c r="A38" s="240"/>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2"/>
      <c r="BE11" s="122"/>
    </row>
    <row r="12" spans="1:70" ht="17.25" customHeight="1" x14ac:dyDescent="0.2">
      <c r="A12" s="260" t="s">
        <v>156</v>
      </c>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2"/>
    </row>
    <row r="13" spans="1:70" ht="15" customHeight="1" x14ac:dyDescent="0.2">
      <c r="A13" s="263"/>
      <c r="B13" s="264"/>
      <c r="C13" s="264"/>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5"/>
    </row>
    <row r="14" spans="1:70" x14ac:dyDescent="0.2">
      <c r="A14" s="266"/>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8"/>
    </row>
    <row r="15" spans="1:70" x14ac:dyDescent="0.2">
      <c r="A15" s="2"/>
    </row>
    <row r="16" spans="1:70" x14ac:dyDescent="0.2">
      <c r="A16" s="240" t="s">
        <v>157</v>
      </c>
    </row>
    <row r="17" spans="1:24" x14ac:dyDescent="0.2">
      <c r="A17" s="240"/>
    </row>
    <row r="18" spans="1:24" x14ac:dyDescent="0.2">
      <c r="A18" s="240"/>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9" customFormat="1" ht="15.75" customHeight="1" x14ac:dyDescent="0.2">
      <c r="A2" s="130" t="s">
        <v>155</v>
      </c>
      <c r="B2" s="127"/>
      <c r="C2" s="127"/>
      <c r="D2" s="127"/>
      <c r="E2" s="128"/>
      <c r="F2" s="128"/>
      <c r="G2" s="128"/>
      <c r="H2" s="128"/>
      <c r="I2" s="128"/>
      <c r="J2" s="128"/>
      <c r="K2" s="128"/>
      <c r="L2" s="128"/>
      <c r="M2" s="128"/>
      <c r="N2" s="128"/>
      <c r="O2" s="128"/>
      <c r="P2" s="128"/>
      <c r="Q2" s="128"/>
      <c r="R2" s="128"/>
      <c r="S2" s="128"/>
      <c r="T2" s="128"/>
      <c r="U2" s="128"/>
      <c r="V2" s="128"/>
      <c r="W2" s="128"/>
      <c r="X2" s="128"/>
      <c r="Y2" s="128"/>
      <c r="Z2" s="128"/>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60" t="s">
        <v>156</v>
      </c>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2"/>
    </row>
    <row r="13" spans="1:70" ht="16.5" customHeight="1" x14ac:dyDescent="0.2">
      <c r="A13" s="263"/>
      <c r="B13" s="264"/>
      <c r="C13" s="264"/>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5"/>
    </row>
    <row r="14" spans="1:70" x14ac:dyDescent="0.2">
      <c r="A14" s="266"/>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8"/>
    </row>
    <row r="15" spans="1:70" x14ac:dyDescent="0.2">
      <c r="A15" s="2"/>
    </row>
    <row r="16" spans="1:70" x14ac:dyDescent="0.2">
      <c r="A16" s="240" t="s">
        <v>157</v>
      </c>
    </row>
    <row r="17" spans="1:24" x14ac:dyDescent="0.2">
      <c r="A17" s="240"/>
    </row>
    <row r="18" spans="1:24" x14ac:dyDescent="0.2">
      <c r="A18" s="240"/>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3"/>
  <sheetViews>
    <sheetView zoomScaleNormal="100" workbookViewId="0">
      <pane xSplit="1" topLeftCell="B1" activePane="topRight" state="frozen"/>
      <selection activeCell="BE26" sqref="BE26:BE27"/>
      <selection pane="topRight" activeCell="BB22" sqref="BB22"/>
    </sheetView>
  </sheetViews>
  <sheetFormatPr defaultColWidth="10" defaultRowHeight="12" x14ac:dyDescent="0.2"/>
  <cols>
    <col min="1" max="1" width="42" style="1" customWidth="1"/>
    <col min="2" max="16384" width="10" style="2"/>
  </cols>
  <sheetData>
    <row r="1" spans="1:55" s="5" customFormat="1" ht="25.5" customHeight="1" x14ac:dyDescent="0.2">
      <c r="A1" s="47" t="s">
        <v>50</v>
      </c>
    </row>
    <row r="2" spans="1:55" s="5" customFormat="1" ht="12.75" x14ac:dyDescent="0.2">
      <c r="A2" s="6" t="s">
        <v>176</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rates'!B6*0.87*0.9</f>
        <v>6968.7</v>
      </c>
      <c r="C6" s="84">
        <f>'BAR BB| Open rates'!C6*0.87*0.9</f>
        <v>5481</v>
      </c>
      <c r="D6" s="84">
        <f>'BAR BB| Open rates'!D6*0.87*0.9</f>
        <v>4698</v>
      </c>
      <c r="E6" s="84">
        <f>'BAR BB| Open rates'!E6*0.87*0.9</f>
        <v>13232.7</v>
      </c>
      <c r="F6" s="84">
        <f>'BAR BB| Open rates'!F6*0.87*0.9</f>
        <v>4384.8</v>
      </c>
      <c r="G6" s="84">
        <f>'BAR BB| Open rates'!G6*0.87*0.9</f>
        <v>7125.3</v>
      </c>
      <c r="H6" s="84">
        <f>'BAR BB| Open rates'!H6*0.87*0.9</f>
        <v>6185.7</v>
      </c>
      <c r="I6" s="84">
        <f>'BAR BB| Open rates'!I6*0.87*0.9</f>
        <v>5481</v>
      </c>
      <c r="J6" s="84">
        <f>'BAR BB| Open rates'!J6*0.87*0.9</f>
        <v>6185.7</v>
      </c>
      <c r="K6" s="84">
        <f>'BAR BB| Open rates'!K6*0.87*0.9</f>
        <v>5481</v>
      </c>
      <c r="L6" s="84">
        <f>'BAR BB| Open rates'!L6*0.87*0.9</f>
        <v>6185.7</v>
      </c>
      <c r="M6" s="84">
        <f>'BAR BB| Open rates'!M6*0.87*0.9</f>
        <v>5481</v>
      </c>
      <c r="N6" s="84">
        <f>'BAR BB| Open rates'!N6*0.87*0.9</f>
        <v>6185.7</v>
      </c>
      <c r="O6" s="84">
        <f>'BAR BB| Open rates'!O6*0.87*0.9</f>
        <v>5481</v>
      </c>
      <c r="P6" s="84">
        <f>'BAR BB| Open rates'!P6*0.87*0.9</f>
        <v>6185.7</v>
      </c>
      <c r="Q6" s="84">
        <f>'BAR BB| Open rates'!Q6*0.87*0.9</f>
        <v>5481</v>
      </c>
      <c r="R6" s="84">
        <f>'BAR BB| Open rates'!R6*0.87*0.9</f>
        <v>6185.7</v>
      </c>
      <c r="S6" s="84">
        <f>'BAR BB| Open rates'!S6*0.87*0.9</f>
        <v>5481</v>
      </c>
      <c r="T6" s="84">
        <f>'BAR BB| Open rates'!T6*0.87*0.9</f>
        <v>6185.7</v>
      </c>
      <c r="U6" s="84">
        <f>'BAR BB| Open rates'!U6*0.87*0.9</f>
        <v>5481</v>
      </c>
      <c r="V6" s="84">
        <f>'BAR BB| Open rates'!V6*0.87*0.9</f>
        <v>5481</v>
      </c>
      <c r="W6" s="84">
        <f>'BAR BB| Open rates'!W6*0.87*0.9</f>
        <v>6185.7</v>
      </c>
      <c r="X6" s="84">
        <f>'BAR BB| Open rates'!X6*0.87*0.9</f>
        <v>5481</v>
      </c>
      <c r="Y6" s="84">
        <f>'BAR BB| Open rates'!Y6*0.87*0.9</f>
        <v>6185.7</v>
      </c>
      <c r="Z6" s="84">
        <f>'BAR BB| Open rates'!Z6*0.87*0.9</f>
        <v>5481</v>
      </c>
      <c r="AA6" s="84">
        <f>'BAR BB| Open rates'!AA6*0.87*0.9</f>
        <v>6185.7</v>
      </c>
      <c r="AB6" s="84">
        <f>'BAR BB| Open rates'!AB6*0.87*0.9</f>
        <v>5481</v>
      </c>
      <c r="AC6" s="84">
        <f>'BAR BB| Open rates'!AC6*0.87*0.9</f>
        <v>6185.7</v>
      </c>
      <c r="AD6" s="84">
        <f>'BAR BB| Open rates'!AD6*0.87*0.9</f>
        <v>5481</v>
      </c>
      <c r="AE6" s="84">
        <f>'BAR BB| Open rates'!AE6*0.87*0.9</f>
        <v>5481</v>
      </c>
      <c r="AF6" s="84">
        <f>'BAR BB| Open rates'!AF6*0.87*0.9</f>
        <v>6185.7</v>
      </c>
      <c r="AG6" s="84">
        <f>'BAR BB| Open rates'!AG6*0.87*0.9</f>
        <v>5481</v>
      </c>
      <c r="AH6" s="84">
        <f>'BAR BB| Open rates'!AH6*0.87*0.9</f>
        <v>6185.7</v>
      </c>
      <c r="AI6" s="84">
        <f>'BAR BB| Open rates'!AI6*0.87*0.9</f>
        <v>5481</v>
      </c>
      <c r="AJ6" s="84">
        <f>'BAR BB| Open rates'!AJ6*0.87*0.9</f>
        <v>6185.7</v>
      </c>
      <c r="AK6" s="84">
        <f>'BAR BB| Open rates'!AK6*0.87*0.9</f>
        <v>5481</v>
      </c>
      <c r="AL6" s="84">
        <f>'BAR BB| Open rates'!AL6*0.87*0.9</f>
        <v>6185.7</v>
      </c>
      <c r="AM6" s="84">
        <f>'BAR BB| Open rates'!AM6*0.87*0.9</f>
        <v>5481</v>
      </c>
      <c r="AN6" s="84">
        <f>'BAR BB| Open rates'!AN6*0.87*0.9</f>
        <v>5481</v>
      </c>
      <c r="AO6" s="84">
        <f>'BAR BB| Open rates'!AO6*0.87*0.9</f>
        <v>4384.8</v>
      </c>
      <c r="AP6" s="84">
        <f>'BAR BB| Open rates'!AP6*0.87*0.9</f>
        <v>5167.8</v>
      </c>
      <c r="AQ6" s="84">
        <f>'BAR BB| Open rates'!AQ6*0.87*0.9</f>
        <v>4384.8</v>
      </c>
      <c r="AR6" s="84">
        <f>'BAR BB| Open rates'!AR6*0.87*0.9</f>
        <v>5167.8</v>
      </c>
      <c r="AS6" s="84">
        <f>'BAR BB| Open rates'!AS6*0.87*0.9</f>
        <v>4384.8</v>
      </c>
      <c r="AT6" s="84">
        <f>'BAR BB| Open rates'!AT6*0.87*0.9</f>
        <v>5167.8</v>
      </c>
      <c r="AU6" s="84">
        <f>'BAR BB| Open rates'!AU6*0.87*0.9</f>
        <v>4384.8</v>
      </c>
      <c r="AV6" s="84">
        <f>'BAR BB| Open rates'!AV6*0.87*0.9</f>
        <v>5167.8</v>
      </c>
      <c r="AW6" s="84">
        <f>'BAR BB| Open rates'!AW6*0.87*0.9</f>
        <v>4384.8</v>
      </c>
      <c r="AX6" s="84">
        <f>'BAR BB| Open rates'!AX6*0.87*0.9</f>
        <v>4384.8</v>
      </c>
      <c r="AY6" s="84">
        <f>'BAR BB| Open rates'!AY6*0.87*0.9</f>
        <v>5167.8</v>
      </c>
      <c r="AZ6" s="84">
        <f>'BAR BB| Open rates'!AZ6*0.87*0.9</f>
        <v>4384.8</v>
      </c>
      <c r="BA6" s="84">
        <f>'BAR BB| Open rates'!BA6*0.87*0.9</f>
        <v>5167.8</v>
      </c>
      <c r="BB6" s="84">
        <f>'BAR BB| Open rates'!BB6*0.87*0.9</f>
        <v>4384.8</v>
      </c>
      <c r="BC6" s="84">
        <f>'BAR BB| Open rates'!BC6*0.87*0.9</f>
        <v>5167.8</v>
      </c>
    </row>
    <row r="7" spans="1:55" s="14" customFormat="1" ht="12" customHeight="1" x14ac:dyDescent="0.2">
      <c r="A7" s="42">
        <v>2</v>
      </c>
      <c r="B7" s="84">
        <f>'BAR BB| Open rates'!B7*0.87*0.9</f>
        <v>8143.2</v>
      </c>
      <c r="C7" s="84">
        <f>'BAR BB| Open rates'!C7*0.87*0.9</f>
        <v>6655.5</v>
      </c>
      <c r="D7" s="84">
        <f>'BAR BB| Open rates'!D7*0.87*0.9</f>
        <v>5872.5</v>
      </c>
      <c r="E7" s="84">
        <f>'BAR BB| Open rates'!E7*0.87*0.9</f>
        <v>14407.2</v>
      </c>
      <c r="F7" s="84">
        <f>'BAR BB| Open rates'!F7*0.87*0.9</f>
        <v>5559.3</v>
      </c>
      <c r="G7" s="84">
        <f>'BAR BB| Open rates'!G7*0.87*0.9</f>
        <v>8299.8000000000011</v>
      </c>
      <c r="H7" s="84">
        <f>'BAR BB| Open rates'!H7*0.87*0.9</f>
        <v>7360.2</v>
      </c>
      <c r="I7" s="84">
        <f>'BAR BB| Open rates'!I7*0.87*0.9</f>
        <v>6655.5</v>
      </c>
      <c r="J7" s="84">
        <f>'BAR BB| Open rates'!J7*0.87*0.9</f>
        <v>7360.2</v>
      </c>
      <c r="K7" s="84">
        <f>'BAR BB| Open rates'!K7*0.87*0.9</f>
        <v>6655.5</v>
      </c>
      <c r="L7" s="84">
        <f>'BAR BB| Open rates'!L7*0.87*0.9</f>
        <v>7360.2</v>
      </c>
      <c r="M7" s="84">
        <f>'BAR BB| Open rates'!M7*0.87*0.9</f>
        <v>6655.5</v>
      </c>
      <c r="N7" s="84">
        <f>'BAR BB| Open rates'!N7*0.87*0.9</f>
        <v>7360.2</v>
      </c>
      <c r="O7" s="84">
        <f>'BAR BB| Open rates'!O7*0.87*0.9</f>
        <v>6655.5</v>
      </c>
      <c r="P7" s="84">
        <f>'BAR BB| Open rates'!P7*0.87*0.9</f>
        <v>7360.2</v>
      </c>
      <c r="Q7" s="84">
        <f>'BAR BB| Open rates'!Q7*0.87*0.9</f>
        <v>6655.5</v>
      </c>
      <c r="R7" s="84">
        <f>'BAR BB| Open rates'!R7*0.87*0.9</f>
        <v>7360.2</v>
      </c>
      <c r="S7" s="84">
        <f>'BAR BB| Open rates'!S7*0.87*0.9</f>
        <v>6655.5</v>
      </c>
      <c r="T7" s="84">
        <f>'BAR BB| Open rates'!T7*0.87*0.9</f>
        <v>7360.2</v>
      </c>
      <c r="U7" s="84">
        <f>'BAR BB| Open rates'!U7*0.87*0.9</f>
        <v>6655.5</v>
      </c>
      <c r="V7" s="84">
        <f>'BAR BB| Open rates'!V7*0.87*0.9</f>
        <v>6655.5</v>
      </c>
      <c r="W7" s="84">
        <f>'BAR BB| Open rates'!W7*0.87*0.9</f>
        <v>7360.2</v>
      </c>
      <c r="X7" s="84">
        <f>'BAR BB| Open rates'!X7*0.87*0.9</f>
        <v>6655.5</v>
      </c>
      <c r="Y7" s="84">
        <f>'BAR BB| Open rates'!Y7*0.87*0.9</f>
        <v>7360.2</v>
      </c>
      <c r="Z7" s="84">
        <f>'BAR BB| Open rates'!Z7*0.87*0.9</f>
        <v>6655.5</v>
      </c>
      <c r="AA7" s="84">
        <f>'BAR BB| Open rates'!AA7*0.87*0.9</f>
        <v>7360.2</v>
      </c>
      <c r="AB7" s="84">
        <f>'BAR BB| Open rates'!AB7*0.87*0.9</f>
        <v>6655.5</v>
      </c>
      <c r="AC7" s="84">
        <f>'BAR BB| Open rates'!AC7*0.87*0.9</f>
        <v>7360.2</v>
      </c>
      <c r="AD7" s="84">
        <f>'BAR BB| Open rates'!AD7*0.87*0.9</f>
        <v>6655.5</v>
      </c>
      <c r="AE7" s="84">
        <f>'BAR BB| Open rates'!AE7*0.87*0.9</f>
        <v>6655.5</v>
      </c>
      <c r="AF7" s="84">
        <f>'BAR BB| Open rates'!AF7*0.87*0.9</f>
        <v>7360.2</v>
      </c>
      <c r="AG7" s="84">
        <f>'BAR BB| Open rates'!AG7*0.87*0.9</f>
        <v>6655.5</v>
      </c>
      <c r="AH7" s="84">
        <f>'BAR BB| Open rates'!AH7*0.87*0.9</f>
        <v>7360.2</v>
      </c>
      <c r="AI7" s="84">
        <f>'BAR BB| Open rates'!AI7*0.87*0.9</f>
        <v>6655.5</v>
      </c>
      <c r="AJ7" s="84">
        <f>'BAR BB| Open rates'!AJ7*0.87*0.9</f>
        <v>7360.2</v>
      </c>
      <c r="AK7" s="84">
        <f>'BAR BB| Open rates'!AK7*0.87*0.9</f>
        <v>6655.5</v>
      </c>
      <c r="AL7" s="84">
        <f>'BAR BB| Open rates'!AL7*0.87*0.9</f>
        <v>7360.2</v>
      </c>
      <c r="AM7" s="84">
        <f>'BAR BB| Open rates'!AM7*0.87*0.9</f>
        <v>6655.5</v>
      </c>
      <c r="AN7" s="84">
        <f>'BAR BB| Open rates'!AN7*0.87*0.9</f>
        <v>6655.5</v>
      </c>
      <c r="AO7" s="84">
        <f>'BAR BB| Open rates'!AO7*0.87*0.9</f>
        <v>5559.3</v>
      </c>
      <c r="AP7" s="84">
        <f>'BAR BB| Open rates'!AP7*0.87*0.9</f>
        <v>6342.3</v>
      </c>
      <c r="AQ7" s="84">
        <f>'BAR BB| Open rates'!AQ7*0.87*0.9</f>
        <v>5559.3</v>
      </c>
      <c r="AR7" s="84">
        <f>'BAR BB| Open rates'!AR7*0.87*0.9</f>
        <v>6342.3</v>
      </c>
      <c r="AS7" s="84">
        <f>'BAR BB| Open rates'!AS7*0.87*0.9</f>
        <v>5559.3</v>
      </c>
      <c r="AT7" s="84">
        <f>'BAR BB| Open rates'!AT7*0.87*0.9</f>
        <v>6342.3</v>
      </c>
      <c r="AU7" s="84">
        <f>'BAR BB| Open rates'!AU7*0.87*0.9</f>
        <v>5559.3</v>
      </c>
      <c r="AV7" s="84">
        <f>'BAR BB| Open rates'!AV7*0.87*0.9</f>
        <v>6342.3</v>
      </c>
      <c r="AW7" s="84">
        <f>'BAR BB| Open rates'!AW7*0.87*0.9</f>
        <v>5559.3</v>
      </c>
      <c r="AX7" s="84">
        <f>'BAR BB| Open rates'!AX7*0.87*0.9</f>
        <v>5559.3</v>
      </c>
      <c r="AY7" s="84">
        <f>'BAR BB| Open rates'!AY7*0.87*0.9</f>
        <v>6342.3</v>
      </c>
      <c r="AZ7" s="84">
        <f>'BAR BB| Open rates'!AZ7*0.87*0.9</f>
        <v>5559.3</v>
      </c>
      <c r="BA7" s="84">
        <f>'BAR BB| Open rates'!BA7*0.87*0.9</f>
        <v>6342.3</v>
      </c>
      <c r="BB7" s="84">
        <f>'BAR BB| Open rates'!BB7*0.87*0.9</f>
        <v>5559.3</v>
      </c>
      <c r="BC7" s="84">
        <f>'BAR BB| Open rates'!BC7*0.87*0.9</f>
        <v>6342.3</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rates'!B9*0.87*0.9</f>
        <v>8534.7000000000007</v>
      </c>
      <c r="C9" s="84">
        <f>'BAR BB| Open rates'!C9*0.87*0.9</f>
        <v>7047</v>
      </c>
      <c r="D9" s="84">
        <f>'BAR BB| Open rates'!D9*0.87*0.9</f>
        <v>6264</v>
      </c>
      <c r="E9" s="84">
        <f>'BAR BB| Open rates'!E9*0.87*0.9</f>
        <v>14798.7</v>
      </c>
      <c r="F9" s="84">
        <f>'BAR BB| Open rates'!F9*0.87*0.9</f>
        <v>5950.8</v>
      </c>
      <c r="G9" s="84">
        <f>'BAR BB| Open rates'!G9*0.87*0.9</f>
        <v>8691.3000000000011</v>
      </c>
      <c r="H9" s="84">
        <f>'BAR BB| Open rates'!H9*0.87*0.9</f>
        <v>7751.7</v>
      </c>
      <c r="I9" s="84">
        <f>'BAR BB| Open rates'!I9*0.87*0.9</f>
        <v>7047</v>
      </c>
      <c r="J9" s="84">
        <f>'BAR BB| Open rates'!J9*0.87*0.9</f>
        <v>7751.7</v>
      </c>
      <c r="K9" s="84">
        <f>'BAR BB| Open rates'!K9*0.87*0.9</f>
        <v>7047</v>
      </c>
      <c r="L9" s="84">
        <f>'BAR BB| Open rates'!L9*0.87*0.9</f>
        <v>7751.7</v>
      </c>
      <c r="M9" s="84">
        <f>'BAR BB| Open rates'!M9*0.87*0.9</f>
        <v>7047</v>
      </c>
      <c r="N9" s="84">
        <f>'BAR BB| Open rates'!N9*0.87*0.9</f>
        <v>7751.7</v>
      </c>
      <c r="O9" s="84">
        <f>'BAR BB| Open rates'!O9*0.87*0.9</f>
        <v>7047</v>
      </c>
      <c r="P9" s="84">
        <f>'BAR BB| Open rates'!P9*0.87*0.9</f>
        <v>7751.7</v>
      </c>
      <c r="Q9" s="84">
        <f>'BAR BB| Open rates'!Q9*0.87*0.9</f>
        <v>7047</v>
      </c>
      <c r="R9" s="84">
        <f>'BAR BB| Open rates'!R9*0.87*0.9</f>
        <v>7751.7</v>
      </c>
      <c r="S9" s="84">
        <f>'BAR BB| Open rates'!S9*0.87*0.9</f>
        <v>7047</v>
      </c>
      <c r="T9" s="84">
        <f>'BAR BB| Open rates'!T9*0.87*0.9</f>
        <v>7751.7</v>
      </c>
      <c r="U9" s="84">
        <f>'BAR BB| Open rates'!U9*0.87*0.9</f>
        <v>7047</v>
      </c>
      <c r="V9" s="84">
        <f>'BAR BB| Open rates'!V9*0.87*0.9</f>
        <v>7047</v>
      </c>
      <c r="W9" s="84">
        <f>'BAR BB| Open rates'!W9*0.87*0.9</f>
        <v>7751.7</v>
      </c>
      <c r="X9" s="84">
        <f>'BAR BB| Open rates'!X9*0.87*0.9</f>
        <v>7047</v>
      </c>
      <c r="Y9" s="84">
        <f>'BAR BB| Open rates'!Y9*0.87*0.9</f>
        <v>7751.7</v>
      </c>
      <c r="Z9" s="84">
        <f>'BAR BB| Open rates'!Z9*0.87*0.9</f>
        <v>7047</v>
      </c>
      <c r="AA9" s="84">
        <f>'BAR BB| Open rates'!AA9*0.87*0.9</f>
        <v>7751.7</v>
      </c>
      <c r="AB9" s="84">
        <f>'BAR BB| Open rates'!AB9*0.87*0.9</f>
        <v>7047</v>
      </c>
      <c r="AC9" s="84">
        <f>'BAR BB| Open rates'!AC9*0.87*0.9</f>
        <v>7751.7</v>
      </c>
      <c r="AD9" s="84">
        <f>'BAR BB| Open rates'!AD9*0.87*0.9</f>
        <v>7047</v>
      </c>
      <c r="AE9" s="84">
        <f>'BAR BB| Open rates'!AE9*0.87*0.9</f>
        <v>7047</v>
      </c>
      <c r="AF9" s="84">
        <f>'BAR BB| Open rates'!AF9*0.87*0.9</f>
        <v>7751.7</v>
      </c>
      <c r="AG9" s="84">
        <f>'BAR BB| Open rates'!AG9*0.87*0.9</f>
        <v>7047</v>
      </c>
      <c r="AH9" s="84">
        <f>'BAR BB| Open rates'!AH9*0.87*0.9</f>
        <v>7751.7</v>
      </c>
      <c r="AI9" s="84">
        <f>'BAR BB| Open rates'!AI9*0.87*0.9</f>
        <v>7047</v>
      </c>
      <c r="AJ9" s="84">
        <f>'BAR BB| Open rates'!AJ9*0.87*0.9</f>
        <v>7751.7</v>
      </c>
      <c r="AK9" s="84">
        <f>'BAR BB| Open rates'!AK9*0.87*0.9</f>
        <v>7047</v>
      </c>
      <c r="AL9" s="84">
        <f>'BAR BB| Open rates'!AL9*0.87*0.9</f>
        <v>7751.7</v>
      </c>
      <c r="AM9" s="84">
        <f>'BAR BB| Open rates'!AM9*0.87*0.9</f>
        <v>7047</v>
      </c>
      <c r="AN9" s="84">
        <f>'BAR BB| Open rates'!AN9*0.87*0.9</f>
        <v>7047</v>
      </c>
      <c r="AO9" s="84">
        <f>'BAR BB| Open rates'!AO9*0.87*0.9</f>
        <v>5950.8</v>
      </c>
      <c r="AP9" s="84">
        <f>'BAR BB| Open rates'!AP9*0.87*0.9</f>
        <v>6733.8</v>
      </c>
      <c r="AQ9" s="84">
        <f>'BAR BB| Open rates'!AQ9*0.87*0.9</f>
        <v>5950.8</v>
      </c>
      <c r="AR9" s="84">
        <f>'BAR BB| Open rates'!AR9*0.87*0.9</f>
        <v>6733.8</v>
      </c>
      <c r="AS9" s="84">
        <f>'BAR BB| Open rates'!AS9*0.87*0.9</f>
        <v>5950.8</v>
      </c>
      <c r="AT9" s="84">
        <f>'BAR BB| Open rates'!AT9*0.87*0.9</f>
        <v>6733.8</v>
      </c>
      <c r="AU9" s="84">
        <f>'BAR BB| Open rates'!AU9*0.87*0.9</f>
        <v>5950.8</v>
      </c>
      <c r="AV9" s="84">
        <f>'BAR BB| Open rates'!AV9*0.87*0.9</f>
        <v>6733.8</v>
      </c>
      <c r="AW9" s="84">
        <f>'BAR BB| Open rates'!AW9*0.87*0.9</f>
        <v>5950.8</v>
      </c>
      <c r="AX9" s="84">
        <f>'BAR BB| Open rates'!AX9*0.87*0.9</f>
        <v>5950.8</v>
      </c>
      <c r="AY9" s="84">
        <f>'BAR BB| Open rates'!AY9*0.87*0.9</f>
        <v>6733.8</v>
      </c>
      <c r="AZ9" s="84">
        <f>'BAR BB| Open rates'!AZ9*0.87*0.9</f>
        <v>5950.8</v>
      </c>
      <c r="BA9" s="84">
        <f>'BAR BB| Open rates'!BA9*0.87*0.9</f>
        <v>6733.8</v>
      </c>
      <c r="BB9" s="84">
        <f>'BAR BB| Open rates'!BB9*0.87*0.9</f>
        <v>5950.8</v>
      </c>
      <c r="BC9" s="84">
        <f>'BAR BB| Open rates'!BC9*0.87*0.9</f>
        <v>6733.8</v>
      </c>
    </row>
    <row r="10" spans="1:55" s="14" customFormat="1" ht="12" customHeight="1" x14ac:dyDescent="0.2">
      <c r="A10" s="149">
        <v>2</v>
      </c>
      <c r="B10" s="84">
        <f>'BAR BB| Open rates'!B10*0.87*0.9</f>
        <v>9709.2000000000007</v>
      </c>
      <c r="C10" s="84">
        <f>'BAR BB| Open rates'!C10*0.87*0.9</f>
        <v>8221.5</v>
      </c>
      <c r="D10" s="84">
        <f>'BAR BB| Open rates'!D10*0.87*0.9</f>
        <v>7438.5</v>
      </c>
      <c r="E10" s="84">
        <f>'BAR BB| Open rates'!E10*0.87*0.9</f>
        <v>15973.2</v>
      </c>
      <c r="F10" s="84">
        <f>'BAR BB| Open rates'!F10*0.87*0.9</f>
        <v>7125.3</v>
      </c>
      <c r="G10" s="84">
        <f>'BAR BB| Open rates'!G10*0.87*0.9</f>
        <v>9865.8000000000011</v>
      </c>
      <c r="H10" s="84">
        <f>'BAR BB| Open rates'!H10*0.87*0.9</f>
        <v>8926.2000000000007</v>
      </c>
      <c r="I10" s="84">
        <f>'BAR BB| Open rates'!I10*0.87*0.9</f>
        <v>8221.5</v>
      </c>
      <c r="J10" s="84">
        <f>'BAR BB| Open rates'!J10*0.87*0.9</f>
        <v>8926.2000000000007</v>
      </c>
      <c r="K10" s="84">
        <f>'BAR BB| Open rates'!K10*0.87*0.9</f>
        <v>8221.5</v>
      </c>
      <c r="L10" s="84">
        <f>'BAR BB| Open rates'!L10*0.87*0.9</f>
        <v>8926.2000000000007</v>
      </c>
      <c r="M10" s="84">
        <f>'BAR BB| Open rates'!M10*0.87*0.9</f>
        <v>8221.5</v>
      </c>
      <c r="N10" s="84">
        <f>'BAR BB| Open rates'!N10*0.87*0.9</f>
        <v>8926.2000000000007</v>
      </c>
      <c r="O10" s="84">
        <f>'BAR BB| Open rates'!O10*0.87*0.9</f>
        <v>8221.5</v>
      </c>
      <c r="P10" s="84">
        <f>'BAR BB| Open rates'!P10*0.87*0.9</f>
        <v>8926.2000000000007</v>
      </c>
      <c r="Q10" s="84">
        <f>'BAR BB| Open rates'!Q10*0.87*0.9</f>
        <v>8221.5</v>
      </c>
      <c r="R10" s="84">
        <f>'BAR BB| Open rates'!R10*0.87*0.9</f>
        <v>8926.2000000000007</v>
      </c>
      <c r="S10" s="84">
        <f>'BAR BB| Open rates'!S10*0.87*0.9</f>
        <v>8221.5</v>
      </c>
      <c r="T10" s="84">
        <f>'BAR BB| Open rates'!T10*0.87*0.9</f>
        <v>8926.2000000000007</v>
      </c>
      <c r="U10" s="84">
        <f>'BAR BB| Open rates'!U10*0.87*0.9</f>
        <v>8221.5</v>
      </c>
      <c r="V10" s="84">
        <f>'BAR BB| Open rates'!V10*0.87*0.9</f>
        <v>8221.5</v>
      </c>
      <c r="W10" s="84">
        <f>'BAR BB| Open rates'!W10*0.87*0.9</f>
        <v>8926.2000000000007</v>
      </c>
      <c r="X10" s="84">
        <f>'BAR BB| Open rates'!X10*0.87*0.9</f>
        <v>8221.5</v>
      </c>
      <c r="Y10" s="84">
        <f>'BAR BB| Open rates'!Y10*0.87*0.9</f>
        <v>8926.2000000000007</v>
      </c>
      <c r="Z10" s="84">
        <f>'BAR BB| Open rates'!Z10*0.87*0.9</f>
        <v>8221.5</v>
      </c>
      <c r="AA10" s="84">
        <f>'BAR BB| Open rates'!AA10*0.87*0.9</f>
        <v>8926.2000000000007</v>
      </c>
      <c r="AB10" s="84">
        <f>'BAR BB| Open rates'!AB10*0.87*0.9</f>
        <v>8221.5</v>
      </c>
      <c r="AC10" s="84">
        <f>'BAR BB| Open rates'!AC10*0.87*0.9</f>
        <v>8926.2000000000007</v>
      </c>
      <c r="AD10" s="84">
        <f>'BAR BB| Open rates'!AD10*0.87*0.9</f>
        <v>8221.5</v>
      </c>
      <c r="AE10" s="84">
        <f>'BAR BB| Open rates'!AE10*0.87*0.9</f>
        <v>8221.5</v>
      </c>
      <c r="AF10" s="84">
        <f>'BAR BB| Open rates'!AF10*0.87*0.9</f>
        <v>8926.2000000000007</v>
      </c>
      <c r="AG10" s="84">
        <f>'BAR BB| Open rates'!AG10*0.87*0.9</f>
        <v>8221.5</v>
      </c>
      <c r="AH10" s="84">
        <f>'BAR BB| Open rates'!AH10*0.87*0.9</f>
        <v>8926.2000000000007</v>
      </c>
      <c r="AI10" s="84">
        <f>'BAR BB| Open rates'!AI10*0.87*0.9</f>
        <v>8221.5</v>
      </c>
      <c r="AJ10" s="84">
        <f>'BAR BB| Open rates'!AJ10*0.87*0.9</f>
        <v>8926.2000000000007</v>
      </c>
      <c r="AK10" s="84">
        <f>'BAR BB| Open rates'!AK10*0.87*0.9</f>
        <v>8221.5</v>
      </c>
      <c r="AL10" s="84">
        <f>'BAR BB| Open rates'!AL10*0.87*0.9</f>
        <v>8926.2000000000007</v>
      </c>
      <c r="AM10" s="84">
        <f>'BAR BB| Open rates'!AM10*0.87*0.9</f>
        <v>8221.5</v>
      </c>
      <c r="AN10" s="84">
        <f>'BAR BB| Open rates'!AN10*0.87*0.9</f>
        <v>8221.5</v>
      </c>
      <c r="AO10" s="84">
        <f>'BAR BB| Open rates'!AO10*0.87*0.9</f>
        <v>7125.3</v>
      </c>
      <c r="AP10" s="84">
        <f>'BAR BB| Open rates'!AP10*0.87*0.9</f>
        <v>7908.3</v>
      </c>
      <c r="AQ10" s="84">
        <f>'BAR BB| Open rates'!AQ10*0.87*0.9</f>
        <v>7125.3</v>
      </c>
      <c r="AR10" s="84">
        <f>'BAR BB| Open rates'!AR10*0.87*0.9</f>
        <v>7908.3</v>
      </c>
      <c r="AS10" s="84">
        <f>'BAR BB| Open rates'!AS10*0.87*0.9</f>
        <v>7125.3</v>
      </c>
      <c r="AT10" s="84">
        <f>'BAR BB| Open rates'!AT10*0.87*0.9</f>
        <v>7908.3</v>
      </c>
      <c r="AU10" s="84">
        <f>'BAR BB| Open rates'!AU10*0.87*0.9</f>
        <v>7125.3</v>
      </c>
      <c r="AV10" s="84">
        <f>'BAR BB| Open rates'!AV10*0.87*0.9</f>
        <v>7908.3</v>
      </c>
      <c r="AW10" s="84">
        <f>'BAR BB| Open rates'!AW10*0.87*0.9</f>
        <v>7125.3</v>
      </c>
      <c r="AX10" s="84">
        <f>'BAR BB| Open rates'!AX10*0.87*0.9</f>
        <v>7125.3</v>
      </c>
      <c r="AY10" s="84">
        <f>'BAR BB| Open rates'!AY10*0.87*0.9</f>
        <v>7908.3</v>
      </c>
      <c r="AZ10" s="84">
        <f>'BAR BB| Open rates'!AZ10*0.87*0.9</f>
        <v>7125.3</v>
      </c>
      <c r="BA10" s="84">
        <f>'BAR BB| Open rates'!BA10*0.87*0.9</f>
        <v>7908.3</v>
      </c>
      <c r="BB10" s="84">
        <f>'BAR BB| Open rates'!BB10*0.87*0.9</f>
        <v>7125.3</v>
      </c>
      <c r="BC10" s="84">
        <f>'BAR BB| Open rates'!BC10*0.87*0.9</f>
        <v>7908.3</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rates'!B12*0.87*0.9</f>
        <v>9317.7000000000007</v>
      </c>
      <c r="C12" s="84">
        <f>'BAR BB| Open rates'!C12*0.87*0.9</f>
        <v>7830</v>
      </c>
      <c r="D12" s="84">
        <f>'BAR BB| Open rates'!D12*0.87*0.9</f>
        <v>7047</v>
      </c>
      <c r="E12" s="84">
        <f>'BAR BB| Open rates'!E12*0.87*0.9</f>
        <v>15581.7</v>
      </c>
      <c r="F12" s="84">
        <f>'BAR BB| Open rates'!F12*0.87*0.9</f>
        <v>6733.8</v>
      </c>
      <c r="G12" s="84">
        <f>'BAR BB| Open rates'!G12*0.87*0.9</f>
        <v>9474.3000000000011</v>
      </c>
      <c r="H12" s="84">
        <f>'BAR BB| Open rates'!H12*0.87*0.9</f>
        <v>8534.7000000000007</v>
      </c>
      <c r="I12" s="84">
        <f>'BAR BB| Open rates'!I12*0.87*0.9</f>
        <v>7830</v>
      </c>
      <c r="J12" s="84">
        <f>'BAR BB| Open rates'!J12*0.87*0.9</f>
        <v>8534.7000000000007</v>
      </c>
      <c r="K12" s="84">
        <f>'BAR BB| Open rates'!K12*0.87*0.9</f>
        <v>7830</v>
      </c>
      <c r="L12" s="84">
        <f>'BAR BB| Open rates'!L12*0.87*0.9</f>
        <v>8534.7000000000007</v>
      </c>
      <c r="M12" s="84">
        <f>'BAR BB| Open rates'!M12*0.87*0.9</f>
        <v>7830</v>
      </c>
      <c r="N12" s="84">
        <f>'BAR BB| Open rates'!N12*0.87*0.9</f>
        <v>8534.7000000000007</v>
      </c>
      <c r="O12" s="84">
        <f>'BAR BB| Open rates'!O12*0.87*0.9</f>
        <v>7830</v>
      </c>
      <c r="P12" s="84">
        <f>'BAR BB| Open rates'!P12*0.87*0.9</f>
        <v>8534.7000000000007</v>
      </c>
      <c r="Q12" s="84">
        <f>'BAR BB| Open rates'!Q12*0.87*0.9</f>
        <v>7830</v>
      </c>
      <c r="R12" s="84">
        <f>'BAR BB| Open rates'!R12*0.87*0.9</f>
        <v>8534.7000000000007</v>
      </c>
      <c r="S12" s="84">
        <f>'BAR BB| Open rates'!S12*0.87*0.9</f>
        <v>7830</v>
      </c>
      <c r="T12" s="84">
        <f>'BAR BB| Open rates'!T12*0.87*0.9</f>
        <v>8534.7000000000007</v>
      </c>
      <c r="U12" s="84">
        <f>'BAR BB| Open rates'!U12*0.87*0.9</f>
        <v>7830</v>
      </c>
      <c r="V12" s="84">
        <f>'BAR BB| Open rates'!V12*0.87*0.9</f>
        <v>7830</v>
      </c>
      <c r="W12" s="84">
        <f>'BAR BB| Open rates'!W12*0.87*0.9</f>
        <v>8534.7000000000007</v>
      </c>
      <c r="X12" s="84">
        <f>'BAR BB| Open rates'!X12*0.87*0.9</f>
        <v>7830</v>
      </c>
      <c r="Y12" s="84">
        <f>'BAR BB| Open rates'!Y12*0.87*0.9</f>
        <v>8534.7000000000007</v>
      </c>
      <c r="Z12" s="84">
        <f>'BAR BB| Open rates'!Z12*0.87*0.9</f>
        <v>7830</v>
      </c>
      <c r="AA12" s="84">
        <f>'BAR BB| Open rates'!AA12*0.87*0.9</f>
        <v>8534.7000000000007</v>
      </c>
      <c r="AB12" s="84">
        <f>'BAR BB| Open rates'!AB12*0.87*0.9</f>
        <v>7830</v>
      </c>
      <c r="AC12" s="84">
        <f>'BAR BB| Open rates'!AC12*0.87*0.9</f>
        <v>8534.7000000000007</v>
      </c>
      <c r="AD12" s="84">
        <f>'BAR BB| Open rates'!AD12*0.87*0.9</f>
        <v>7830</v>
      </c>
      <c r="AE12" s="84">
        <f>'BAR BB| Open rates'!AE12*0.87*0.9</f>
        <v>7830</v>
      </c>
      <c r="AF12" s="84">
        <f>'BAR BB| Open rates'!AF12*0.87*0.9</f>
        <v>8534.7000000000007</v>
      </c>
      <c r="AG12" s="84">
        <f>'BAR BB| Open rates'!AG12*0.87*0.9</f>
        <v>7830</v>
      </c>
      <c r="AH12" s="84">
        <f>'BAR BB| Open rates'!AH12*0.87*0.9</f>
        <v>8534.7000000000007</v>
      </c>
      <c r="AI12" s="84">
        <f>'BAR BB| Open rates'!AI12*0.87*0.9</f>
        <v>7830</v>
      </c>
      <c r="AJ12" s="84">
        <f>'BAR BB| Open rates'!AJ12*0.87*0.9</f>
        <v>8534.7000000000007</v>
      </c>
      <c r="AK12" s="84">
        <f>'BAR BB| Open rates'!AK12*0.87*0.9</f>
        <v>7830</v>
      </c>
      <c r="AL12" s="84">
        <f>'BAR BB| Open rates'!AL12*0.87*0.9</f>
        <v>8534.7000000000007</v>
      </c>
      <c r="AM12" s="84">
        <f>'BAR BB| Open rates'!AM12*0.87*0.9</f>
        <v>7830</v>
      </c>
      <c r="AN12" s="84">
        <f>'BAR BB| Open rates'!AN12*0.87*0.9</f>
        <v>7830</v>
      </c>
      <c r="AO12" s="84">
        <f>'BAR BB| Open rates'!AO12*0.87*0.9</f>
        <v>6733.8</v>
      </c>
      <c r="AP12" s="84">
        <f>'BAR BB| Open rates'!AP12*0.87*0.9</f>
        <v>7516.8</v>
      </c>
      <c r="AQ12" s="84">
        <f>'BAR BB| Open rates'!AQ12*0.87*0.9</f>
        <v>6733.8</v>
      </c>
      <c r="AR12" s="84">
        <f>'BAR BB| Open rates'!AR12*0.87*0.9</f>
        <v>7516.8</v>
      </c>
      <c r="AS12" s="84">
        <f>'BAR BB| Open rates'!AS12*0.87*0.9</f>
        <v>6733.8</v>
      </c>
      <c r="AT12" s="84">
        <f>'BAR BB| Open rates'!AT12*0.87*0.9</f>
        <v>7516.8</v>
      </c>
      <c r="AU12" s="84">
        <f>'BAR BB| Open rates'!AU12*0.87*0.9</f>
        <v>6733.8</v>
      </c>
      <c r="AV12" s="84">
        <f>'BAR BB| Open rates'!AV12*0.87*0.9</f>
        <v>7516.8</v>
      </c>
      <c r="AW12" s="84">
        <f>'BAR BB| Open rates'!AW12*0.87*0.9</f>
        <v>6733.8</v>
      </c>
      <c r="AX12" s="84">
        <f>'BAR BB| Open rates'!AX12*0.87*0.9</f>
        <v>6733.8</v>
      </c>
      <c r="AY12" s="84">
        <f>'BAR BB| Open rates'!AY12*0.87*0.9</f>
        <v>7516.8</v>
      </c>
      <c r="AZ12" s="84">
        <f>'BAR BB| Open rates'!AZ12*0.87*0.9</f>
        <v>6733.8</v>
      </c>
      <c r="BA12" s="84">
        <f>'BAR BB| Open rates'!BA12*0.87*0.9</f>
        <v>7516.8</v>
      </c>
      <c r="BB12" s="84">
        <f>'BAR BB| Open rates'!BB12*0.87*0.9</f>
        <v>6733.8</v>
      </c>
      <c r="BC12" s="84">
        <f>'BAR BB| Open rates'!BC12*0.87*0.9</f>
        <v>7516.8</v>
      </c>
    </row>
    <row r="13" spans="1:55" s="14" customFormat="1" ht="12" customHeight="1" x14ac:dyDescent="0.2">
      <c r="A13" s="149">
        <v>2</v>
      </c>
      <c r="B13" s="84">
        <f>'BAR BB| Open rates'!B13*0.87*0.9</f>
        <v>10492.2</v>
      </c>
      <c r="C13" s="84">
        <f>'BAR BB| Open rates'!C13*0.87*0.9</f>
        <v>9004.5</v>
      </c>
      <c r="D13" s="84">
        <f>'BAR BB| Open rates'!D13*0.87*0.9</f>
        <v>8221.5</v>
      </c>
      <c r="E13" s="84">
        <f>'BAR BB| Open rates'!E13*0.87*0.9</f>
        <v>16756.2</v>
      </c>
      <c r="F13" s="84">
        <f>'BAR BB| Open rates'!F13*0.87*0.9</f>
        <v>7908.3</v>
      </c>
      <c r="G13" s="84">
        <f>'BAR BB| Open rates'!G13*0.87*0.9</f>
        <v>10648.800000000001</v>
      </c>
      <c r="H13" s="84">
        <f>'BAR BB| Open rates'!H13*0.87*0.9</f>
        <v>9709.2000000000007</v>
      </c>
      <c r="I13" s="84">
        <f>'BAR BB| Open rates'!I13*0.87*0.9</f>
        <v>9004.5</v>
      </c>
      <c r="J13" s="84">
        <f>'BAR BB| Open rates'!J13*0.87*0.9</f>
        <v>9709.2000000000007</v>
      </c>
      <c r="K13" s="84">
        <f>'BAR BB| Open rates'!K13*0.87*0.9</f>
        <v>9004.5</v>
      </c>
      <c r="L13" s="84">
        <f>'BAR BB| Open rates'!L13*0.87*0.9</f>
        <v>9709.2000000000007</v>
      </c>
      <c r="M13" s="84">
        <f>'BAR BB| Open rates'!M13*0.87*0.9</f>
        <v>9004.5</v>
      </c>
      <c r="N13" s="84">
        <f>'BAR BB| Open rates'!N13*0.87*0.9</f>
        <v>9709.2000000000007</v>
      </c>
      <c r="O13" s="84">
        <f>'BAR BB| Open rates'!O13*0.87*0.9</f>
        <v>9004.5</v>
      </c>
      <c r="P13" s="84">
        <f>'BAR BB| Open rates'!P13*0.87*0.9</f>
        <v>9709.2000000000007</v>
      </c>
      <c r="Q13" s="84">
        <f>'BAR BB| Open rates'!Q13*0.87*0.9</f>
        <v>9004.5</v>
      </c>
      <c r="R13" s="84">
        <f>'BAR BB| Open rates'!R13*0.87*0.9</f>
        <v>9709.2000000000007</v>
      </c>
      <c r="S13" s="84">
        <f>'BAR BB| Open rates'!S13*0.87*0.9</f>
        <v>9004.5</v>
      </c>
      <c r="T13" s="84">
        <f>'BAR BB| Open rates'!T13*0.87*0.9</f>
        <v>9709.2000000000007</v>
      </c>
      <c r="U13" s="84">
        <f>'BAR BB| Open rates'!U13*0.87*0.9</f>
        <v>9004.5</v>
      </c>
      <c r="V13" s="84">
        <f>'BAR BB| Open rates'!V13*0.87*0.9</f>
        <v>9004.5</v>
      </c>
      <c r="W13" s="84">
        <f>'BAR BB| Open rates'!W13*0.87*0.9</f>
        <v>9709.2000000000007</v>
      </c>
      <c r="X13" s="84">
        <f>'BAR BB| Open rates'!X13*0.87*0.9</f>
        <v>9004.5</v>
      </c>
      <c r="Y13" s="84">
        <f>'BAR BB| Open rates'!Y13*0.87*0.9</f>
        <v>9709.2000000000007</v>
      </c>
      <c r="Z13" s="84">
        <f>'BAR BB| Open rates'!Z13*0.87*0.9</f>
        <v>9004.5</v>
      </c>
      <c r="AA13" s="84">
        <f>'BAR BB| Open rates'!AA13*0.87*0.9</f>
        <v>9709.2000000000007</v>
      </c>
      <c r="AB13" s="84">
        <f>'BAR BB| Open rates'!AB13*0.87*0.9</f>
        <v>9004.5</v>
      </c>
      <c r="AC13" s="84">
        <f>'BAR BB| Open rates'!AC13*0.87*0.9</f>
        <v>9709.2000000000007</v>
      </c>
      <c r="AD13" s="84">
        <f>'BAR BB| Open rates'!AD13*0.87*0.9</f>
        <v>9004.5</v>
      </c>
      <c r="AE13" s="84">
        <f>'BAR BB| Open rates'!AE13*0.87*0.9</f>
        <v>9004.5</v>
      </c>
      <c r="AF13" s="84">
        <f>'BAR BB| Open rates'!AF13*0.87*0.9</f>
        <v>9709.2000000000007</v>
      </c>
      <c r="AG13" s="84">
        <f>'BAR BB| Open rates'!AG13*0.87*0.9</f>
        <v>9004.5</v>
      </c>
      <c r="AH13" s="84">
        <f>'BAR BB| Open rates'!AH13*0.87*0.9</f>
        <v>9709.2000000000007</v>
      </c>
      <c r="AI13" s="84">
        <f>'BAR BB| Open rates'!AI13*0.87*0.9</f>
        <v>9004.5</v>
      </c>
      <c r="AJ13" s="84">
        <f>'BAR BB| Open rates'!AJ13*0.87*0.9</f>
        <v>9709.2000000000007</v>
      </c>
      <c r="AK13" s="84">
        <f>'BAR BB| Open rates'!AK13*0.87*0.9</f>
        <v>9004.5</v>
      </c>
      <c r="AL13" s="84">
        <f>'BAR BB| Open rates'!AL13*0.87*0.9</f>
        <v>9709.2000000000007</v>
      </c>
      <c r="AM13" s="84">
        <f>'BAR BB| Open rates'!AM13*0.87*0.9</f>
        <v>9004.5</v>
      </c>
      <c r="AN13" s="84">
        <f>'BAR BB| Open rates'!AN13*0.87*0.9</f>
        <v>9004.5</v>
      </c>
      <c r="AO13" s="84">
        <f>'BAR BB| Open rates'!AO13*0.87*0.9</f>
        <v>7908.3</v>
      </c>
      <c r="AP13" s="84">
        <f>'BAR BB| Open rates'!AP13*0.87*0.9</f>
        <v>8691.3000000000011</v>
      </c>
      <c r="AQ13" s="84">
        <f>'BAR BB| Open rates'!AQ13*0.87*0.9</f>
        <v>7908.3</v>
      </c>
      <c r="AR13" s="84">
        <f>'BAR BB| Open rates'!AR13*0.87*0.9</f>
        <v>8691.3000000000011</v>
      </c>
      <c r="AS13" s="84">
        <f>'BAR BB| Open rates'!AS13*0.87*0.9</f>
        <v>7908.3</v>
      </c>
      <c r="AT13" s="84">
        <f>'BAR BB| Open rates'!AT13*0.87*0.9</f>
        <v>8691.3000000000011</v>
      </c>
      <c r="AU13" s="84">
        <f>'BAR BB| Open rates'!AU13*0.87*0.9</f>
        <v>7908.3</v>
      </c>
      <c r="AV13" s="84">
        <f>'BAR BB| Open rates'!AV13*0.87*0.9</f>
        <v>8691.3000000000011</v>
      </c>
      <c r="AW13" s="84">
        <f>'BAR BB| Open rates'!AW13*0.87*0.9</f>
        <v>7908.3</v>
      </c>
      <c r="AX13" s="84">
        <f>'BAR BB| Open rates'!AX13*0.87*0.9</f>
        <v>7908.3</v>
      </c>
      <c r="AY13" s="84">
        <f>'BAR BB| Open rates'!AY13*0.87*0.9</f>
        <v>8691.3000000000011</v>
      </c>
      <c r="AZ13" s="84">
        <f>'BAR BB| Open rates'!AZ13*0.87*0.9</f>
        <v>7908.3</v>
      </c>
      <c r="BA13" s="84">
        <f>'BAR BB| Open rates'!BA13*0.87*0.9</f>
        <v>8691.3000000000011</v>
      </c>
      <c r="BB13" s="84">
        <f>'BAR BB| Open rates'!BB13*0.87*0.9</f>
        <v>7908.3</v>
      </c>
      <c r="BC13" s="84">
        <f>'BAR BB| Open rates'!BC13*0.87*0.9</f>
        <v>8691.3000000000011</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rates'!B15*0.87*0.9</f>
        <v>12136.5</v>
      </c>
      <c r="C15" s="84">
        <f>'BAR BB| Open rates'!C15*0.87*0.9</f>
        <v>10648.800000000001</v>
      </c>
      <c r="D15" s="84">
        <f>'BAR BB| Open rates'!D15*0.87*0.9</f>
        <v>9865.8000000000011</v>
      </c>
      <c r="E15" s="84">
        <f>'BAR BB| Open rates'!E15*0.87*0.9</f>
        <v>18400.5</v>
      </c>
      <c r="F15" s="84">
        <f>'BAR BB| Open rates'!F15*0.87*0.9</f>
        <v>9552.6</v>
      </c>
      <c r="G15" s="84">
        <f>'BAR BB| Open rates'!G15*0.87*0.9</f>
        <v>13076.1</v>
      </c>
      <c r="H15" s="84">
        <f>'BAR BB| Open rates'!H15*0.87*0.9</f>
        <v>12136.5</v>
      </c>
      <c r="I15" s="84">
        <f>'BAR BB| Open rates'!I15*0.87*0.9</f>
        <v>11431.800000000001</v>
      </c>
      <c r="J15" s="84">
        <f>'BAR BB| Open rates'!J15*0.87*0.9</f>
        <v>12136.5</v>
      </c>
      <c r="K15" s="84">
        <f>'BAR BB| Open rates'!K15*0.87*0.9</f>
        <v>11431.800000000001</v>
      </c>
      <c r="L15" s="84">
        <f>'BAR BB| Open rates'!L15*0.87*0.9</f>
        <v>12136.5</v>
      </c>
      <c r="M15" s="84">
        <f>'BAR BB| Open rates'!M15*0.87*0.9</f>
        <v>11431.800000000001</v>
      </c>
      <c r="N15" s="84">
        <f>'BAR BB| Open rates'!N15*0.87*0.9</f>
        <v>12136.5</v>
      </c>
      <c r="O15" s="84">
        <f>'BAR BB| Open rates'!O15*0.87*0.9</f>
        <v>11431.800000000001</v>
      </c>
      <c r="P15" s="84">
        <f>'BAR BB| Open rates'!P15*0.87*0.9</f>
        <v>12136.5</v>
      </c>
      <c r="Q15" s="84">
        <f>'BAR BB| Open rates'!Q15*0.87*0.9</f>
        <v>11431.800000000001</v>
      </c>
      <c r="R15" s="84">
        <f>'BAR BB| Open rates'!R15*0.87*0.9</f>
        <v>12136.5</v>
      </c>
      <c r="S15" s="84">
        <f>'BAR BB| Open rates'!S15*0.87*0.9</f>
        <v>11431.800000000001</v>
      </c>
      <c r="T15" s="84">
        <f>'BAR BB| Open rates'!T15*0.87*0.9</f>
        <v>12136.5</v>
      </c>
      <c r="U15" s="84">
        <f>'BAR BB| Open rates'!U15*0.87*0.9</f>
        <v>11431.800000000001</v>
      </c>
      <c r="V15" s="84">
        <f>'BAR BB| Open rates'!V15*0.87*0.9</f>
        <v>11431.800000000001</v>
      </c>
      <c r="W15" s="84">
        <f>'BAR BB| Open rates'!W15*0.87*0.9</f>
        <v>12136.5</v>
      </c>
      <c r="X15" s="84">
        <f>'BAR BB| Open rates'!X15*0.87*0.9</f>
        <v>11431.800000000001</v>
      </c>
      <c r="Y15" s="84">
        <f>'BAR BB| Open rates'!Y15*0.87*0.9</f>
        <v>12136.5</v>
      </c>
      <c r="Z15" s="84">
        <f>'BAR BB| Open rates'!Z15*0.87*0.9</f>
        <v>11431.800000000001</v>
      </c>
      <c r="AA15" s="84">
        <f>'BAR BB| Open rates'!AA15*0.87*0.9</f>
        <v>12136.5</v>
      </c>
      <c r="AB15" s="84">
        <f>'BAR BB| Open rates'!AB15*0.87*0.9</f>
        <v>11431.800000000001</v>
      </c>
      <c r="AC15" s="84">
        <f>'BAR BB| Open rates'!AC15*0.87*0.9</f>
        <v>12136.5</v>
      </c>
      <c r="AD15" s="84">
        <f>'BAR BB| Open rates'!AD15*0.87*0.9</f>
        <v>11431.800000000001</v>
      </c>
      <c r="AE15" s="84">
        <f>'BAR BB| Open rates'!AE15*0.87*0.9</f>
        <v>10648.800000000001</v>
      </c>
      <c r="AF15" s="84">
        <f>'BAR BB| Open rates'!AF15*0.87*0.9</f>
        <v>11353.5</v>
      </c>
      <c r="AG15" s="84">
        <f>'BAR BB| Open rates'!AG15*0.87*0.9</f>
        <v>10648.800000000001</v>
      </c>
      <c r="AH15" s="84">
        <f>'BAR BB| Open rates'!AH15*0.87*0.9</f>
        <v>11353.5</v>
      </c>
      <c r="AI15" s="84">
        <f>'BAR BB| Open rates'!AI15*0.87*0.9</f>
        <v>10648.800000000001</v>
      </c>
      <c r="AJ15" s="84">
        <f>'BAR BB| Open rates'!AJ15*0.87*0.9</f>
        <v>11353.5</v>
      </c>
      <c r="AK15" s="84">
        <f>'BAR BB| Open rates'!AK15*0.87*0.9</f>
        <v>10648.800000000001</v>
      </c>
      <c r="AL15" s="84">
        <f>'BAR BB| Open rates'!AL15*0.87*0.9</f>
        <v>11353.5</v>
      </c>
      <c r="AM15" s="84">
        <f>'BAR BB| Open rates'!AM15*0.87*0.9</f>
        <v>10648.800000000001</v>
      </c>
      <c r="AN15" s="84">
        <f>'BAR BB| Open rates'!AN15*0.87*0.9</f>
        <v>10648.800000000001</v>
      </c>
      <c r="AO15" s="84">
        <f>'BAR BB| Open rates'!AO15*0.87*0.9</f>
        <v>9552.6</v>
      </c>
      <c r="AP15" s="84">
        <f>'BAR BB| Open rates'!AP15*0.87*0.9</f>
        <v>10335.6</v>
      </c>
      <c r="AQ15" s="84">
        <f>'BAR BB| Open rates'!AQ15*0.87*0.9</f>
        <v>9552.6</v>
      </c>
      <c r="AR15" s="84">
        <f>'BAR BB| Open rates'!AR15*0.87*0.9</f>
        <v>10335.6</v>
      </c>
      <c r="AS15" s="84">
        <f>'BAR BB| Open rates'!AS15*0.87*0.9</f>
        <v>9552.6</v>
      </c>
      <c r="AT15" s="84">
        <f>'BAR BB| Open rates'!AT15*0.87*0.9</f>
        <v>10335.6</v>
      </c>
      <c r="AU15" s="84">
        <f>'BAR BB| Open rates'!AU15*0.87*0.9</f>
        <v>9552.6</v>
      </c>
      <c r="AV15" s="84">
        <f>'BAR BB| Open rates'!AV15*0.87*0.9</f>
        <v>10335.6</v>
      </c>
      <c r="AW15" s="84">
        <f>'BAR BB| Open rates'!AW15*0.87*0.9</f>
        <v>9552.6</v>
      </c>
      <c r="AX15" s="84">
        <f>'BAR BB| Open rates'!AX15*0.87*0.9</f>
        <v>9552.6</v>
      </c>
      <c r="AY15" s="84">
        <f>'BAR BB| Open rates'!AY15*0.87*0.9</f>
        <v>10335.6</v>
      </c>
      <c r="AZ15" s="84">
        <f>'BAR BB| Open rates'!AZ15*0.87*0.9</f>
        <v>9552.6</v>
      </c>
      <c r="BA15" s="84">
        <f>'BAR BB| Open rates'!BA15*0.87*0.9</f>
        <v>10335.6</v>
      </c>
      <c r="BB15" s="84">
        <f>'BAR BB| Open rates'!BB15*0.87*0.9</f>
        <v>9552.6</v>
      </c>
      <c r="BC15" s="84">
        <f>'BAR BB| Open rates'!BC15*0.87*0.9</f>
        <v>10335.6</v>
      </c>
    </row>
    <row r="16" spans="1:55" s="14" customFormat="1" ht="12" customHeight="1" x14ac:dyDescent="0.2">
      <c r="A16" s="42">
        <v>2</v>
      </c>
      <c r="B16" s="84">
        <f>'BAR BB| Open rates'!B16*0.87*0.9</f>
        <v>13311</v>
      </c>
      <c r="C16" s="84">
        <f>'BAR BB| Open rates'!C16*0.87*0.9</f>
        <v>11823.300000000001</v>
      </c>
      <c r="D16" s="84">
        <f>'BAR BB| Open rates'!D16*0.87*0.9</f>
        <v>11040.300000000001</v>
      </c>
      <c r="E16" s="84">
        <f>'BAR BB| Open rates'!E16*0.87*0.9</f>
        <v>19575</v>
      </c>
      <c r="F16" s="84">
        <f>'BAR BB| Open rates'!F16*0.87*0.9</f>
        <v>10727.1</v>
      </c>
      <c r="G16" s="84">
        <f>'BAR BB| Open rates'!G16*0.87*0.9</f>
        <v>14250.6</v>
      </c>
      <c r="H16" s="84">
        <f>'BAR BB| Open rates'!H16*0.87*0.9</f>
        <v>13311</v>
      </c>
      <c r="I16" s="84">
        <f>'BAR BB| Open rates'!I16*0.87*0.9</f>
        <v>12606.300000000001</v>
      </c>
      <c r="J16" s="84">
        <f>'BAR BB| Open rates'!J16*0.87*0.9</f>
        <v>13311</v>
      </c>
      <c r="K16" s="84">
        <f>'BAR BB| Open rates'!K16*0.87*0.9</f>
        <v>12606.300000000001</v>
      </c>
      <c r="L16" s="84">
        <f>'BAR BB| Open rates'!L16*0.87*0.9</f>
        <v>13311</v>
      </c>
      <c r="M16" s="84">
        <f>'BAR BB| Open rates'!M16*0.87*0.9</f>
        <v>12606.300000000001</v>
      </c>
      <c r="N16" s="84">
        <f>'BAR BB| Open rates'!N16*0.87*0.9</f>
        <v>13311</v>
      </c>
      <c r="O16" s="84">
        <f>'BAR BB| Open rates'!O16*0.87*0.9</f>
        <v>12606.300000000001</v>
      </c>
      <c r="P16" s="84">
        <f>'BAR BB| Open rates'!P16*0.87*0.9</f>
        <v>13311</v>
      </c>
      <c r="Q16" s="84">
        <f>'BAR BB| Open rates'!Q16*0.87*0.9</f>
        <v>12606.300000000001</v>
      </c>
      <c r="R16" s="84">
        <f>'BAR BB| Open rates'!R16*0.87*0.9</f>
        <v>13311</v>
      </c>
      <c r="S16" s="84">
        <f>'BAR BB| Open rates'!S16*0.87*0.9</f>
        <v>12606.300000000001</v>
      </c>
      <c r="T16" s="84">
        <f>'BAR BB| Open rates'!T16*0.87*0.9</f>
        <v>13311</v>
      </c>
      <c r="U16" s="84">
        <f>'BAR BB| Open rates'!U16*0.87*0.9</f>
        <v>12606.300000000001</v>
      </c>
      <c r="V16" s="84">
        <f>'BAR BB| Open rates'!V16*0.87*0.9</f>
        <v>12606.300000000001</v>
      </c>
      <c r="W16" s="84">
        <f>'BAR BB| Open rates'!W16*0.87*0.9</f>
        <v>13311</v>
      </c>
      <c r="X16" s="84">
        <f>'BAR BB| Open rates'!X16*0.87*0.9</f>
        <v>12606.300000000001</v>
      </c>
      <c r="Y16" s="84">
        <f>'BAR BB| Open rates'!Y16*0.87*0.9</f>
        <v>13311</v>
      </c>
      <c r="Z16" s="84">
        <f>'BAR BB| Open rates'!Z16*0.87*0.9</f>
        <v>12606.300000000001</v>
      </c>
      <c r="AA16" s="84">
        <f>'BAR BB| Open rates'!AA16*0.87*0.9</f>
        <v>13311</v>
      </c>
      <c r="AB16" s="84">
        <f>'BAR BB| Open rates'!AB16*0.87*0.9</f>
        <v>12606.300000000001</v>
      </c>
      <c r="AC16" s="84">
        <f>'BAR BB| Open rates'!AC16*0.87*0.9</f>
        <v>13311</v>
      </c>
      <c r="AD16" s="84">
        <f>'BAR BB| Open rates'!AD16*0.87*0.9</f>
        <v>12606.300000000001</v>
      </c>
      <c r="AE16" s="84">
        <f>'BAR BB| Open rates'!AE16*0.87*0.9</f>
        <v>11823.300000000001</v>
      </c>
      <c r="AF16" s="84">
        <f>'BAR BB| Open rates'!AF16*0.87*0.9</f>
        <v>12528</v>
      </c>
      <c r="AG16" s="84">
        <f>'BAR BB| Open rates'!AG16*0.87*0.9</f>
        <v>11823.300000000001</v>
      </c>
      <c r="AH16" s="84">
        <f>'BAR BB| Open rates'!AH16*0.87*0.9</f>
        <v>12528</v>
      </c>
      <c r="AI16" s="84">
        <f>'BAR BB| Open rates'!AI16*0.87*0.9</f>
        <v>11823.300000000001</v>
      </c>
      <c r="AJ16" s="84">
        <f>'BAR BB| Open rates'!AJ16*0.87*0.9</f>
        <v>12528</v>
      </c>
      <c r="AK16" s="84">
        <f>'BAR BB| Open rates'!AK16*0.87*0.9</f>
        <v>11823.300000000001</v>
      </c>
      <c r="AL16" s="84">
        <f>'BAR BB| Open rates'!AL16*0.87*0.9</f>
        <v>12528</v>
      </c>
      <c r="AM16" s="84">
        <f>'BAR BB| Open rates'!AM16*0.87*0.9</f>
        <v>11823.300000000001</v>
      </c>
      <c r="AN16" s="84">
        <f>'BAR BB| Open rates'!AN16*0.87*0.9</f>
        <v>11823.300000000001</v>
      </c>
      <c r="AO16" s="84">
        <f>'BAR BB| Open rates'!AO16*0.87*0.9</f>
        <v>10727.1</v>
      </c>
      <c r="AP16" s="84">
        <f>'BAR BB| Open rates'!AP16*0.87*0.9</f>
        <v>11510.1</v>
      </c>
      <c r="AQ16" s="84">
        <f>'BAR BB| Open rates'!AQ16*0.87*0.9</f>
        <v>10727.1</v>
      </c>
      <c r="AR16" s="84">
        <f>'BAR BB| Open rates'!AR16*0.87*0.9</f>
        <v>11510.1</v>
      </c>
      <c r="AS16" s="84">
        <f>'BAR BB| Open rates'!AS16*0.87*0.9</f>
        <v>10727.1</v>
      </c>
      <c r="AT16" s="84">
        <f>'BAR BB| Open rates'!AT16*0.87*0.9</f>
        <v>11510.1</v>
      </c>
      <c r="AU16" s="84">
        <f>'BAR BB| Open rates'!AU16*0.87*0.9</f>
        <v>10727.1</v>
      </c>
      <c r="AV16" s="84">
        <f>'BAR BB| Open rates'!AV16*0.87*0.9</f>
        <v>11510.1</v>
      </c>
      <c r="AW16" s="84">
        <f>'BAR BB| Open rates'!AW16*0.87*0.9</f>
        <v>10727.1</v>
      </c>
      <c r="AX16" s="84">
        <f>'BAR BB| Open rates'!AX16*0.87*0.9</f>
        <v>10727.1</v>
      </c>
      <c r="AY16" s="84">
        <f>'BAR BB| Open rates'!AY16*0.87*0.9</f>
        <v>11510.1</v>
      </c>
      <c r="AZ16" s="84">
        <f>'BAR BB| Open rates'!AZ16*0.87*0.9</f>
        <v>10727.1</v>
      </c>
      <c r="BA16" s="84">
        <f>'BAR BB| Open rates'!BA16*0.87*0.9</f>
        <v>11510.1</v>
      </c>
      <c r="BB16" s="84">
        <f>'BAR BB| Open rates'!BB16*0.87*0.9</f>
        <v>10727.1</v>
      </c>
      <c r="BC16" s="84">
        <f>'BAR BB| Open rates'!BC16*0.87*0.9</f>
        <v>11510.1</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rates'!B18*0.87*0.9</f>
        <v>12528</v>
      </c>
      <c r="C18" s="84">
        <f>'BAR BB| Open rates'!C18*0.87*0.9</f>
        <v>11040.300000000001</v>
      </c>
      <c r="D18" s="84">
        <f>'BAR BB| Open rates'!D18*0.87*0.9</f>
        <v>10257.300000000001</v>
      </c>
      <c r="E18" s="84">
        <f>'BAR BB| Open rates'!E18*0.87*0.9</f>
        <v>18792</v>
      </c>
      <c r="F18" s="84">
        <f>'BAR BB| Open rates'!F18*0.87*0.9</f>
        <v>9944.1</v>
      </c>
      <c r="G18" s="84">
        <f>'BAR BB| Open rates'!G18*0.87*0.9</f>
        <v>14642.1</v>
      </c>
      <c r="H18" s="84">
        <f>'BAR BB| Open rates'!H18*0.87*0.9</f>
        <v>13702.5</v>
      </c>
      <c r="I18" s="84">
        <f>'BAR BB| Open rates'!I18*0.87*0.9</f>
        <v>12997.800000000001</v>
      </c>
      <c r="J18" s="84">
        <f>'BAR BB| Open rates'!J18*0.87*0.9</f>
        <v>13702.5</v>
      </c>
      <c r="K18" s="84">
        <f>'BAR BB| Open rates'!K18*0.87*0.9</f>
        <v>12997.800000000001</v>
      </c>
      <c r="L18" s="84">
        <f>'BAR BB| Open rates'!L18*0.87*0.9</f>
        <v>13702.5</v>
      </c>
      <c r="M18" s="84">
        <f>'BAR BB| Open rates'!M18*0.87*0.9</f>
        <v>12997.800000000001</v>
      </c>
      <c r="N18" s="84">
        <f>'BAR BB| Open rates'!N18*0.87*0.9</f>
        <v>13702.5</v>
      </c>
      <c r="O18" s="84">
        <f>'BAR BB| Open rates'!O18*0.87*0.9</f>
        <v>12997.800000000001</v>
      </c>
      <c r="P18" s="84">
        <f>'BAR BB| Open rates'!P18*0.87*0.9</f>
        <v>13702.5</v>
      </c>
      <c r="Q18" s="84">
        <f>'BAR BB| Open rates'!Q18*0.87*0.9</f>
        <v>12997.800000000001</v>
      </c>
      <c r="R18" s="84">
        <f>'BAR BB| Open rates'!R18*0.87*0.9</f>
        <v>13702.5</v>
      </c>
      <c r="S18" s="84">
        <f>'BAR BB| Open rates'!S18*0.87*0.9</f>
        <v>12997.800000000001</v>
      </c>
      <c r="T18" s="84">
        <f>'BAR BB| Open rates'!T18*0.87*0.9</f>
        <v>13702.5</v>
      </c>
      <c r="U18" s="84">
        <f>'BAR BB| Open rates'!U18*0.87*0.9</f>
        <v>12997.800000000001</v>
      </c>
      <c r="V18" s="84">
        <f>'BAR BB| Open rates'!V18*0.87*0.9</f>
        <v>12997.800000000001</v>
      </c>
      <c r="W18" s="84">
        <f>'BAR BB| Open rates'!W18*0.87*0.9</f>
        <v>13702.5</v>
      </c>
      <c r="X18" s="84">
        <f>'BAR BB| Open rates'!X18*0.87*0.9</f>
        <v>12997.800000000001</v>
      </c>
      <c r="Y18" s="84">
        <f>'BAR BB| Open rates'!Y18*0.87*0.9</f>
        <v>13702.5</v>
      </c>
      <c r="Z18" s="84">
        <f>'BAR BB| Open rates'!Z18*0.87*0.9</f>
        <v>12997.800000000001</v>
      </c>
      <c r="AA18" s="84">
        <f>'BAR BB| Open rates'!AA18*0.87*0.9</f>
        <v>13702.5</v>
      </c>
      <c r="AB18" s="84">
        <f>'BAR BB| Open rates'!AB18*0.87*0.9</f>
        <v>12997.800000000001</v>
      </c>
      <c r="AC18" s="84">
        <f>'BAR BB| Open rates'!AC18*0.87*0.9</f>
        <v>13702.5</v>
      </c>
      <c r="AD18" s="84">
        <f>'BAR BB| Open rates'!AD18*0.87*0.9</f>
        <v>12997.800000000001</v>
      </c>
      <c r="AE18" s="84">
        <f>'BAR BB| Open rates'!AE18*0.87*0.9</f>
        <v>11040.300000000001</v>
      </c>
      <c r="AF18" s="84">
        <f>'BAR BB| Open rates'!AF18*0.87*0.9</f>
        <v>11745</v>
      </c>
      <c r="AG18" s="84">
        <f>'BAR BB| Open rates'!AG18*0.87*0.9</f>
        <v>11040.300000000001</v>
      </c>
      <c r="AH18" s="84">
        <f>'BAR BB| Open rates'!AH18*0.87*0.9</f>
        <v>11745</v>
      </c>
      <c r="AI18" s="84">
        <f>'BAR BB| Open rates'!AI18*0.87*0.9</f>
        <v>11040.300000000001</v>
      </c>
      <c r="AJ18" s="84">
        <f>'BAR BB| Open rates'!AJ18*0.87*0.9</f>
        <v>11745</v>
      </c>
      <c r="AK18" s="84">
        <f>'BAR BB| Open rates'!AK18*0.87*0.9</f>
        <v>11040.300000000001</v>
      </c>
      <c r="AL18" s="84">
        <f>'BAR BB| Open rates'!AL18*0.87*0.9</f>
        <v>11745</v>
      </c>
      <c r="AM18" s="84">
        <f>'BAR BB| Open rates'!AM18*0.87*0.9</f>
        <v>11040.300000000001</v>
      </c>
      <c r="AN18" s="84">
        <f>'BAR BB| Open rates'!AN18*0.87*0.9</f>
        <v>11040.300000000001</v>
      </c>
      <c r="AO18" s="84">
        <f>'BAR BB| Open rates'!AO18*0.87*0.9</f>
        <v>9944.1</v>
      </c>
      <c r="AP18" s="84">
        <f>'BAR BB| Open rates'!AP18*0.87*0.9</f>
        <v>10727.1</v>
      </c>
      <c r="AQ18" s="84">
        <f>'BAR BB| Open rates'!AQ18*0.87*0.9</f>
        <v>9944.1</v>
      </c>
      <c r="AR18" s="84">
        <f>'BAR BB| Open rates'!AR18*0.87*0.9</f>
        <v>10727.1</v>
      </c>
      <c r="AS18" s="84">
        <f>'BAR BB| Open rates'!AS18*0.87*0.9</f>
        <v>9944.1</v>
      </c>
      <c r="AT18" s="84">
        <f>'BAR BB| Open rates'!AT18*0.87*0.9</f>
        <v>10727.1</v>
      </c>
      <c r="AU18" s="84">
        <f>'BAR BB| Open rates'!AU18*0.87*0.9</f>
        <v>9944.1</v>
      </c>
      <c r="AV18" s="84">
        <f>'BAR BB| Open rates'!AV18*0.87*0.9</f>
        <v>10727.1</v>
      </c>
      <c r="AW18" s="84">
        <f>'BAR BB| Open rates'!AW18*0.87*0.9</f>
        <v>9944.1</v>
      </c>
      <c r="AX18" s="84">
        <f>'BAR BB| Open rates'!AX18*0.87*0.9</f>
        <v>9944.1</v>
      </c>
      <c r="AY18" s="84">
        <f>'BAR BB| Open rates'!AY18*0.87*0.9</f>
        <v>10727.1</v>
      </c>
      <c r="AZ18" s="84">
        <f>'BAR BB| Open rates'!AZ18*0.87*0.9</f>
        <v>9944.1</v>
      </c>
      <c r="BA18" s="84">
        <f>'BAR BB| Open rates'!BA18*0.87*0.9</f>
        <v>10727.1</v>
      </c>
      <c r="BB18" s="84">
        <f>'BAR BB| Open rates'!BB18*0.87*0.9</f>
        <v>9944.1</v>
      </c>
      <c r="BC18" s="84">
        <f>'BAR BB| Open rates'!BC18*0.87*0.9</f>
        <v>10727.1</v>
      </c>
    </row>
    <row r="19" spans="1:55" s="14" customFormat="1" ht="12" customHeight="1" x14ac:dyDescent="0.2">
      <c r="A19" s="42">
        <v>2</v>
      </c>
      <c r="B19" s="84">
        <f>'BAR BB| Open rates'!B19*0.87*0.9</f>
        <v>13702.5</v>
      </c>
      <c r="C19" s="84">
        <f>'BAR BB| Open rates'!C19*0.87*0.9</f>
        <v>12214.800000000001</v>
      </c>
      <c r="D19" s="84">
        <f>'BAR BB| Open rates'!D19*0.87*0.9</f>
        <v>11431.800000000001</v>
      </c>
      <c r="E19" s="84">
        <f>'BAR BB| Open rates'!E19*0.87*0.9</f>
        <v>19966.5</v>
      </c>
      <c r="F19" s="84">
        <f>'BAR BB| Open rates'!F19*0.87*0.9</f>
        <v>11118.6</v>
      </c>
      <c r="G19" s="84">
        <f>'BAR BB| Open rates'!G19*0.87*0.9</f>
        <v>15816.6</v>
      </c>
      <c r="H19" s="84">
        <f>'BAR BB| Open rates'!H19*0.87*0.9</f>
        <v>14877</v>
      </c>
      <c r="I19" s="84">
        <f>'BAR BB| Open rates'!I19*0.87*0.9</f>
        <v>14172.300000000001</v>
      </c>
      <c r="J19" s="84">
        <f>'BAR BB| Open rates'!J19*0.87*0.9</f>
        <v>14877</v>
      </c>
      <c r="K19" s="84">
        <f>'BAR BB| Open rates'!K19*0.87*0.9</f>
        <v>14172.300000000001</v>
      </c>
      <c r="L19" s="84">
        <f>'BAR BB| Open rates'!L19*0.87*0.9</f>
        <v>14877</v>
      </c>
      <c r="M19" s="84">
        <f>'BAR BB| Open rates'!M19*0.87*0.9</f>
        <v>14172.300000000001</v>
      </c>
      <c r="N19" s="84">
        <f>'BAR BB| Open rates'!N19*0.87*0.9</f>
        <v>14877</v>
      </c>
      <c r="O19" s="84">
        <f>'BAR BB| Open rates'!O19*0.87*0.9</f>
        <v>14172.300000000001</v>
      </c>
      <c r="P19" s="84">
        <f>'BAR BB| Open rates'!P19*0.87*0.9</f>
        <v>14877</v>
      </c>
      <c r="Q19" s="84">
        <f>'BAR BB| Open rates'!Q19*0.87*0.9</f>
        <v>14172.300000000001</v>
      </c>
      <c r="R19" s="84">
        <f>'BAR BB| Open rates'!R19*0.87*0.9</f>
        <v>14877</v>
      </c>
      <c r="S19" s="84">
        <f>'BAR BB| Open rates'!S19*0.87*0.9</f>
        <v>14172.300000000001</v>
      </c>
      <c r="T19" s="84">
        <f>'BAR BB| Open rates'!T19*0.87*0.9</f>
        <v>14877</v>
      </c>
      <c r="U19" s="84">
        <f>'BAR BB| Open rates'!U19*0.87*0.9</f>
        <v>14172.300000000001</v>
      </c>
      <c r="V19" s="84">
        <f>'BAR BB| Open rates'!V19*0.87*0.9</f>
        <v>14172.300000000001</v>
      </c>
      <c r="W19" s="84">
        <f>'BAR BB| Open rates'!W19*0.87*0.9</f>
        <v>14877</v>
      </c>
      <c r="X19" s="84">
        <f>'BAR BB| Open rates'!X19*0.87*0.9</f>
        <v>14172.300000000001</v>
      </c>
      <c r="Y19" s="84">
        <f>'BAR BB| Open rates'!Y19*0.87*0.9</f>
        <v>14877</v>
      </c>
      <c r="Z19" s="84">
        <f>'BAR BB| Open rates'!Z19*0.87*0.9</f>
        <v>14172.300000000001</v>
      </c>
      <c r="AA19" s="84">
        <f>'BAR BB| Open rates'!AA19*0.87*0.9</f>
        <v>14877</v>
      </c>
      <c r="AB19" s="84">
        <f>'BAR BB| Open rates'!AB19*0.87*0.9</f>
        <v>14172.300000000001</v>
      </c>
      <c r="AC19" s="84">
        <f>'BAR BB| Open rates'!AC19*0.87*0.9</f>
        <v>14877</v>
      </c>
      <c r="AD19" s="84">
        <f>'BAR BB| Open rates'!AD19*0.87*0.9</f>
        <v>14172.300000000001</v>
      </c>
      <c r="AE19" s="84">
        <f>'BAR BB| Open rates'!AE19*0.87*0.9</f>
        <v>12214.800000000001</v>
      </c>
      <c r="AF19" s="84">
        <f>'BAR BB| Open rates'!AF19*0.87*0.9</f>
        <v>12919.5</v>
      </c>
      <c r="AG19" s="84">
        <f>'BAR BB| Open rates'!AG19*0.87*0.9</f>
        <v>12214.800000000001</v>
      </c>
      <c r="AH19" s="84">
        <f>'BAR BB| Open rates'!AH19*0.87*0.9</f>
        <v>12919.5</v>
      </c>
      <c r="AI19" s="84">
        <f>'BAR BB| Open rates'!AI19*0.87*0.9</f>
        <v>12214.800000000001</v>
      </c>
      <c r="AJ19" s="84">
        <f>'BAR BB| Open rates'!AJ19*0.87*0.9</f>
        <v>12919.5</v>
      </c>
      <c r="AK19" s="84">
        <f>'BAR BB| Open rates'!AK19*0.87*0.9</f>
        <v>12214.800000000001</v>
      </c>
      <c r="AL19" s="84">
        <f>'BAR BB| Open rates'!AL19*0.87*0.9</f>
        <v>12919.5</v>
      </c>
      <c r="AM19" s="84">
        <f>'BAR BB| Open rates'!AM19*0.87*0.9</f>
        <v>12214.800000000001</v>
      </c>
      <c r="AN19" s="84">
        <f>'BAR BB| Open rates'!AN19*0.87*0.9</f>
        <v>12214.800000000001</v>
      </c>
      <c r="AO19" s="84">
        <f>'BAR BB| Open rates'!AO19*0.87*0.9</f>
        <v>11118.6</v>
      </c>
      <c r="AP19" s="84">
        <f>'BAR BB| Open rates'!AP19*0.87*0.9</f>
        <v>11901.6</v>
      </c>
      <c r="AQ19" s="84">
        <f>'BAR BB| Open rates'!AQ19*0.87*0.9</f>
        <v>11118.6</v>
      </c>
      <c r="AR19" s="84">
        <f>'BAR BB| Open rates'!AR19*0.87*0.9</f>
        <v>11901.6</v>
      </c>
      <c r="AS19" s="84">
        <f>'BAR BB| Open rates'!AS19*0.87*0.9</f>
        <v>11118.6</v>
      </c>
      <c r="AT19" s="84">
        <f>'BAR BB| Open rates'!AT19*0.87*0.9</f>
        <v>11901.6</v>
      </c>
      <c r="AU19" s="84">
        <f>'BAR BB| Open rates'!AU19*0.87*0.9</f>
        <v>11118.6</v>
      </c>
      <c r="AV19" s="84">
        <f>'BAR BB| Open rates'!AV19*0.87*0.9</f>
        <v>11901.6</v>
      </c>
      <c r="AW19" s="84">
        <f>'BAR BB| Open rates'!AW19*0.87*0.9</f>
        <v>11118.6</v>
      </c>
      <c r="AX19" s="84">
        <f>'BAR BB| Open rates'!AX19*0.87*0.9</f>
        <v>11118.6</v>
      </c>
      <c r="AY19" s="84">
        <f>'BAR BB| Open rates'!AY19*0.87*0.9</f>
        <v>11901.6</v>
      </c>
      <c r="AZ19" s="84">
        <f>'BAR BB| Open rates'!AZ19*0.87*0.9</f>
        <v>11118.6</v>
      </c>
      <c r="BA19" s="84">
        <f>'BAR BB| Open rates'!BA19*0.87*0.9</f>
        <v>11901.6</v>
      </c>
      <c r="BB19" s="84">
        <f>'BAR BB| Open rates'!BB19*0.87*0.9</f>
        <v>11118.6</v>
      </c>
      <c r="BC19" s="84">
        <f>'BAR BB| Open rates'!BC19*0.87*0.9</f>
        <v>11901.6</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rates'!B21*0.87*0.9</f>
        <v>14015.7</v>
      </c>
      <c r="C21" s="84">
        <f>'BAR BB| Open rates'!C21*0.87*0.9</f>
        <v>12528</v>
      </c>
      <c r="D21" s="84">
        <f>'BAR BB| Open rates'!D21*0.87*0.9</f>
        <v>11745</v>
      </c>
      <c r="E21" s="84">
        <f>'BAR BB| Open rates'!E21*0.87*0.9</f>
        <v>20279.7</v>
      </c>
      <c r="F21" s="84">
        <f>'BAR BB| Open rates'!F21*0.87*0.9</f>
        <v>11431.800000000001</v>
      </c>
      <c r="G21" s="84">
        <f>'BAR BB| Open rates'!G21*0.87*0.9</f>
        <v>18870.3</v>
      </c>
      <c r="H21" s="84">
        <f>'BAR BB| Open rates'!H21*0.87*0.9</f>
        <v>17930.7</v>
      </c>
      <c r="I21" s="84">
        <f>'BAR BB| Open rates'!I21*0.87*0.9</f>
        <v>17226</v>
      </c>
      <c r="J21" s="84">
        <f>'BAR BB| Open rates'!J21*0.87*0.9</f>
        <v>17930.7</v>
      </c>
      <c r="K21" s="84">
        <f>'BAR BB| Open rates'!K21*0.87*0.9</f>
        <v>17226</v>
      </c>
      <c r="L21" s="84">
        <f>'BAR BB| Open rates'!L21*0.87*0.9</f>
        <v>17930.7</v>
      </c>
      <c r="M21" s="84">
        <f>'BAR BB| Open rates'!M21*0.87*0.9</f>
        <v>17226</v>
      </c>
      <c r="N21" s="84">
        <f>'BAR BB| Open rates'!N21*0.87*0.9</f>
        <v>17930.7</v>
      </c>
      <c r="O21" s="84">
        <f>'BAR BB| Open rates'!O21*0.87*0.9</f>
        <v>17226</v>
      </c>
      <c r="P21" s="84">
        <f>'BAR BB| Open rates'!P21*0.87*0.9</f>
        <v>17930.7</v>
      </c>
      <c r="Q21" s="84">
        <f>'BAR BB| Open rates'!Q21*0.87*0.9</f>
        <v>17226</v>
      </c>
      <c r="R21" s="84">
        <f>'BAR BB| Open rates'!R21*0.87*0.9</f>
        <v>17930.7</v>
      </c>
      <c r="S21" s="84">
        <f>'BAR BB| Open rates'!S21*0.87*0.9</f>
        <v>17226</v>
      </c>
      <c r="T21" s="84">
        <f>'BAR BB| Open rates'!T21*0.87*0.9</f>
        <v>17930.7</v>
      </c>
      <c r="U21" s="84">
        <f>'BAR BB| Open rates'!U21*0.87*0.9</f>
        <v>17226</v>
      </c>
      <c r="V21" s="84">
        <f>'BAR BB| Open rates'!V21*0.87*0.9</f>
        <v>17226</v>
      </c>
      <c r="W21" s="84">
        <f>'BAR BB| Open rates'!W21*0.87*0.9</f>
        <v>17930.7</v>
      </c>
      <c r="X21" s="84">
        <f>'BAR BB| Open rates'!X21*0.87*0.9</f>
        <v>17226</v>
      </c>
      <c r="Y21" s="84">
        <f>'BAR BB| Open rates'!Y21*0.87*0.9</f>
        <v>17930.7</v>
      </c>
      <c r="Z21" s="84">
        <f>'BAR BB| Open rates'!Z21*0.87*0.9</f>
        <v>17226</v>
      </c>
      <c r="AA21" s="84">
        <f>'BAR BB| Open rates'!AA21*0.87*0.9</f>
        <v>17930.7</v>
      </c>
      <c r="AB21" s="84">
        <f>'BAR BB| Open rates'!AB21*0.87*0.9</f>
        <v>17226</v>
      </c>
      <c r="AC21" s="84">
        <f>'BAR BB| Open rates'!AC21*0.87*0.9</f>
        <v>17930.7</v>
      </c>
      <c r="AD21" s="84">
        <f>'BAR BB| Open rates'!AD21*0.87*0.9</f>
        <v>17226</v>
      </c>
      <c r="AE21" s="84">
        <f>'BAR BB| Open rates'!AE21*0.87*0.9</f>
        <v>12528</v>
      </c>
      <c r="AF21" s="84">
        <f>'BAR BB| Open rates'!AF21*0.87*0.9</f>
        <v>13232.7</v>
      </c>
      <c r="AG21" s="84">
        <f>'BAR BB| Open rates'!AG21*0.87*0.9</f>
        <v>12528</v>
      </c>
      <c r="AH21" s="84">
        <f>'BAR BB| Open rates'!AH21*0.87*0.9</f>
        <v>13232.7</v>
      </c>
      <c r="AI21" s="84">
        <f>'BAR BB| Open rates'!AI21*0.87*0.9</f>
        <v>12528</v>
      </c>
      <c r="AJ21" s="84">
        <f>'BAR BB| Open rates'!AJ21*0.87*0.9</f>
        <v>13232.7</v>
      </c>
      <c r="AK21" s="84">
        <f>'BAR BB| Open rates'!AK21*0.87*0.9</f>
        <v>12528</v>
      </c>
      <c r="AL21" s="84">
        <f>'BAR BB| Open rates'!AL21*0.87*0.9</f>
        <v>13232.7</v>
      </c>
      <c r="AM21" s="84">
        <f>'BAR BB| Open rates'!AM21*0.87*0.9</f>
        <v>12528</v>
      </c>
      <c r="AN21" s="84">
        <f>'BAR BB| Open rates'!AN21*0.87*0.9</f>
        <v>12528</v>
      </c>
      <c r="AO21" s="84">
        <f>'BAR BB| Open rates'!AO21*0.87*0.9</f>
        <v>11431.800000000001</v>
      </c>
      <c r="AP21" s="84">
        <f>'BAR BB| Open rates'!AP21*0.87*0.9</f>
        <v>12214.800000000001</v>
      </c>
      <c r="AQ21" s="84">
        <f>'BAR BB| Open rates'!AQ21*0.87*0.9</f>
        <v>11431.800000000001</v>
      </c>
      <c r="AR21" s="84">
        <f>'BAR BB| Open rates'!AR21*0.87*0.9</f>
        <v>12214.800000000001</v>
      </c>
      <c r="AS21" s="84">
        <f>'BAR BB| Open rates'!AS21*0.87*0.9</f>
        <v>11431.800000000001</v>
      </c>
      <c r="AT21" s="84">
        <f>'BAR BB| Open rates'!AT21*0.87*0.9</f>
        <v>12214.800000000001</v>
      </c>
      <c r="AU21" s="84">
        <f>'BAR BB| Open rates'!AU21*0.87*0.9</f>
        <v>11431.800000000001</v>
      </c>
      <c r="AV21" s="84">
        <f>'BAR BB| Open rates'!AV21*0.87*0.9</f>
        <v>12214.800000000001</v>
      </c>
      <c r="AW21" s="84">
        <f>'BAR BB| Open rates'!AW21*0.87*0.9</f>
        <v>11431.800000000001</v>
      </c>
      <c r="AX21" s="84">
        <f>'BAR BB| Open rates'!AX21*0.87*0.9</f>
        <v>11431.800000000001</v>
      </c>
      <c r="AY21" s="84">
        <f>'BAR BB| Open rates'!AY21*0.87*0.9</f>
        <v>12214.800000000001</v>
      </c>
      <c r="AZ21" s="84">
        <f>'BAR BB| Open rates'!AZ21*0.87*0.9</f>
        <v>11431.800000000001</v>
      </c>
      <c r="BA21" s="84">
        <f>'BAR BB| Open rates'!BA21*0.87*0.9</f>
        <v>12214.800000000001</v>
      </c>
      <c r="BB21" s="84">
        <f>'BAR BB| Open rates'!BB21*0.87*0.9</f>
        <v>11431.800000000001</v>
      </c>
      <c r="BC21" s="84">
        <f>'BAR BB| Open rates'!BC21*0.87*0.9</f>
        <v>12214.800000000001</v>
      </c>
    </row>
    <row r="22" spans="1:55" s="14" customFormat="1" ht="12" customHeight="1" x14ac:dyDescent="0.2">
      <c r="A22" s="42">
        <v>2</v>
      </c>
      <c r="B22" s="84">
        <f>'BAR BB| Open rates'!B22*0.87*0.9</f>
        <v>15190.2</v>
      </c>
      <c r="C22" s="84">
        <f>'BAR BB| Open rates'!C22*0.87*0.9</f>
        <v>13702.5</v>
      </c>
      <c r="D22" s="84">
        <f>'BAR BB| Open rates'!D22*0.87*0.9</f>
        <v>12919.5</v>
      </c>
      <c r="E22" s="84">
        <f>'BAR BB| Open rates'!E22*0.87*0.9</f>
        <v>21454.2</v>
      </c>
      <c r="F22" s="84">
        <f>'BAR BB| Open rates'!F22*0.87*0.9</f>
        <v>12606.300000000001</v>
      </c>
      <c r="G22" s="84">
        <f>'BAR BB| Open rates'!G22*0.87*0.9</f>
        <v>20044.8</v>
      </c>
      <c r="H22" s="84">
        <f>'BAR BB| Open rates'!H22*0.87*0.9</f>
        <v>19105.2</v>
      </c>
      <c r="I22" s="84">
        <f>'BAR BB| Open rates'!I22*0.87*0.9</f>
        <v>18400.5</v>
      </c>
      <c r="J22" s="84">
        <f>'BAR BB| Open rates'!J22*0.87*0.9</f>
        <v>19105.2</v>
      </c>
      <c r="K22" s="84">
        <f>'BAR BB| Open rates'!K22*0.87*0.9</f>
        <v>18400.5</v>
      </c>
      <c r="L22" s="84">
        <f>'BAR BB| Open rates'!L22*0.87*0.9</f>
        <v>19105.2</v>
      </c>
      <c r="M22" s="84">
        <f>'BAR BB| Open rates'!M22*0.87*0.9</f>
        <v>18400.5</v>
      </c>
      <c r="N22" s="84">
        <f>'BAR BB| Open rates'!N22*0.87*0.9</f>
        <v>19105.2</v>
      </c>
      <c r="O22" s="84">
        <f>'BAR BB| Open rates'!O22*0.87*0.9</f>
        <v>18400.5</v>
      </c>
      <c r="P22" s="84">
        <f>'BAR BB| Open rates'!P22*0.87*0.9</f>
        <v>19105.2</v>
      </c>
      <c r="Q22" s="84">
        <f>'BAR BB| Open rates'!Q22*0.87*0.9</f>
        <v>18400.5</v>
      </c>
      <c r="R22" s="84">
        <f>'BAR BB| Open rates'!R22*0.87*0.9</f>
        <v>19105.2</v>
      </c>
      <c r="S22" s="84">
        <f>'BAR BB| Open rates'!S22*0.87*0.9</f>
        <v>18400.5</v>
      </c>
      <c r="T22" s="84">
        <f>'BAR BB| Open rates'!T22*0.87*0.9</f>
        <v>19105.2</v>
      </c>
      <c r="U22" s="84">
        <f>'BAR BB| Open rates'!U22*0.87*0.9</f>
        <v>18400.5</v>
      </c>
      <c r="V22" s="84">
        <f>'BAR BB| Open rates'!V22*0.87*0.9</f>
        <v>18400.5</v>
      </c>
      <c r="W22" s="84">
        <f>'BAR BB| Open rates'!W22*0.87*0.9</f>
        <v>19105.2</v>
      </c>
      <c r="X22" s="84">
        <f>'BAR BB| Open rates'!X22*0.87*0.9</f>
        <v>18400.5</v>
      </c>
      <c r="Y22" s="84">
        <f>'BAR BB| Open rates'!Y22*0.87*0.9</f>
        <v>19105.2</v>
      </c>
      <c r="Z22" s="84">
        <f>'BAR BB| Open rates'!Z22*0.87*0.9</f>
        <v>18400.5</v>
      </c>
      <c r="AA22" s="84">
        <f>'BAR BB| Open rates'!AA22*0.87*0.9</f>
        <v>19105.2</v>
      </c>
      <c r="AB22" s="84">
        <f>'BAR BB| Open rates'!AB22*0.87*0.9</f>
        <v>18400.5</v>
      </c>
      <c r="AC22" s="84">
        <f>'BAR BB| Open rates'!AC22*0.87*0.9</f>
        <v>19105.2</v>
      </c>
      <c r="AD22" s="84">
        <f>'BAR BB| Open rates'!AD22*0.87*0.9</f>
        <v>18400.5</v>
      </c>
      <c r="AE22" s="84">
        <f>'BAR BB| Open rates'!AE22*0.87*0.9</f>
        <v>13702.5</v>
      </c>
      <c r="AF22" s="84">
        <f>'BAR BB| Open rates'!AF22*0.87*0.9</f>
        <v>14407.2</v>
      </c>
      <c r="AG22" s="84">
        <f>'BAR BB| Open rates'!AG22*0.87*0.9</f>
        <v>13702.5</v>
      </c>
      <c r="AH22" s="84">
        <f>'BAR BB| Open rates'!AH22*0.87*0.9</f>
        <v>14407.2</v>
      </c>
      <c r="AI22" s="84">
        <f>'BAR BB| Open rates'!AI22*0.87*0.9</f>
        <v>13702.5</v>
      </c>
      <c r="AJ22" s="84">
        <f>'BAR BB| Open rates'!AJ22*0.87*0.9</f>
        <v>14407.2</v>
      </c>
      <c r="AK22" s="84">
        <f>'BAR BB| Open rates'!AK22*0.87*0.9</f>
        <v>13702.5</v>
      </c>
      <c r="AL22" s="84">
        <f>'BAR BB| Open rates'!AL22*0.87*0.9</f>
        <v>14407.2</v>
      </c>
      <c r="AM22" s="84">
        <f>'BAR BB| Open rates'!AM22*0.87*0.9</f>
        <v>13702.5</v>
      </c>
      <c r="AN22" s="84">
        <f>'BAR BB| Open rates'!AN22*0.87*0.9</f>
        <v>13702.5</v>
      </c>
      <c r="AO22" s="84">
        <f>'BAR BB| Open rates'!AO22*0.87*0.9</f>
        <v>12606.300000000001</v>
      </c>
      <c r="AP22" s="84">
        <f>'BAR BB| Open rates'!AP22*0.87*0.9</f>
        <v>13389.300000000001</v>
      </c>
      <c r="AQ22" s="84">
        <f>'BAR BB| Open rates'!AQ22*0.87*0.9</f>
        <v>12606.300000000001</v>
      </c>
      <c r="AR22" s="84">
        <f>'BAR BB| Open rates'!AR22*0.87*0.9</f>
        <v>13389.300000000001</v>
      </c>
      <c r="AS22" s="84">
        <f>'BAR BB| Open rates'!AS22*0.87*0.9</f>
        <v>12606.300000000001</v>
      </c>
      <c r="AT22" s="84">
        <f>'BAR BB| Open rates'!AT22*0.87*0.9</f>
        <v>13389.300000000001</v>
      </c>
      <c r="AU22" s="84">
        <f>'BAR BB| Open rates'!AU22*0.87*0.9</f>
        <v>12606.300000000001</v>
      </c>
      <c r="AV22" s="84">
        <f>'BAR BB| Open rates'!AV22*0.87*0.9</f>
        <v>13389.300000000001</v>
      </c>
      <c r="AW22" s="84">
        <f>'BAR BB| Open rates'!AW22*0.87*0.9</f>
        <v>12606.300000000001</v>
      </c>
      <c r="AX22" s="84">
        <f>'BAR BB| Open rates'!AX22*0.87*0.9</f>
        <v>12606.300000000001</v>
      </c>
      <c r="AY22" s="84">
        <f>'BAR BB| Open rates'!AY22*0.87*0.9</f>
        <v>13389.300000000001</v>
      </c>
      <c r="AZ22" s="84">
        <f>'BAR BB| Open rates'!AZ22*0.87*0.9</f>
        <v>12606.300000000001</v>
      </c>
      <c r="BA22" s="84">
        <f>'BAR BB| Open rates'!BA22*0.87*0.9</f>
        <v>13389.300000000001</v>
      </c>
      <c r="BB22" s="84">
        <f>'BAR BB| Open rates'!BB22*0.87*0.9</f>
        <v>12606.300000000001</v>
      </c>
      <c r="BC22" s="84">
        <f>'BAR BB| Open rates'!BC22*0.87*0.9</f>
        <v>13389.300000000001</v>
      </c>
    </row>
    <row r="23" spans="1:55" s="14" customFormat="1" ht="12" customHeight="1" x14ac:dyDescent="0.2">
      <c r="A23" s="42">
        <v>3</v>
      </c>
      <c r="B23" s="84">
        <f>'BAR BB| Open rates'!B23*0.87*0.9</f>
        <v>16364.7</v>
      </c>
      <c r="C23" s="84">
        <f>'BAR BB| Open rates'!C23*0.87*0.9</f>
        <v>14877</v>
      </c>
      <c r="D23" s="84">
        <f>'BAR BB| Open rates'!D23*0.87*0.9</f>
        <v>14094</v>
      </c>
      <c r="E23" s="84">
        <f>'BAR BB| Open rates'!E23*0.87*0.9</f>
        <v>22628.7</v>
      </c>
      <c r="F23" s="84">
        <f>'BAR BB| Open rates'!F23*0.87*0.9</f>
        <v>13780.800000000001</v>
      </c>
      <c r="G23" s="84">
        <f>'BAR BB| Open rates'!G23*0.87*0.9</f>
        <v>21219.3</v>
      </c>
      <c r="H23" s="84">
        <f>'BAR BB| Open rates'!H23*0.87*0.9</f>
        <v>20279.7</v>
      </c>
      <c r="I23" s="84">
        <f>'BAR BB| Open rates'!I23*0.87*0.9</f>
        <v>19575</v>
      </c>
      <c r="J23" s="84">
        <f>'BAR BB| Open rates'!J23*0.87*0.9</f>
        <v>20279.7</v>
      </c>
      <c r="K23" s="84">
        <f>'BAR BB| Open rates'!K23*0.87*0.9</f>
        <v>19575</v>
      </c>
      <c r="L23" s="84">
        <f>'BAR BB| Open rates'!L23*0.87*0.9</f>
        <v>20279.7</v>
      </c>
      <c r="M23" s="84">
        <f>'BAR BB| Open rates'!M23*0.87*0.9</f>
        <v>19575</v>
      </c>
      <c r="N23" s="84">
        <f>'BAR BB| Open rates'!N23*0.87*0.9</f>
        <v>20279.7</v>
      </c>
      <c r="O23" s="84">
        <f>'BAR BB| Open rates'!O23*0.87*0.9</f>
        <v>19575</v>
      </c>
      <c r="P23" s="84">
        <f>'BAR BB| Open rates'!P23*0.87*0.9</f>
        <v>20279.7</v>
      </c>
      <c r="Q23" s="84">
        <f>'BAR BB| Open rates'!Q23*0.87*0.9</f>
        <v>19575</v>
      </c>
      <c r="R23" s="84">
        <f>'BAR BB| Open rates'!R23*0.87*0.9</f>
        <v>20279.7</v>
      </c>
      <c r="S23" s="84">
        <f>'BAR BB| Open rates'!S23*0.87*0.9</f>
        <v>19575</v>
      </c>
      <c r="T23" s="84">
        <f>'BAR BB| Open rates'!T23*0.87*0.9</f>
        <v>20279.7</v>
      </c>
      <c r="U23" s="84">
        <f>'BAR BB| Open rates'!U23*0.87*0.9</f>
        <v>19575</v>
      </c>
      <c r="V23" s="84">
        <f>'BAR BB| Open rates'!V23*0.87*0.9</f>
        <v>19575</v>
      </c>
      <c r="W23" s="84">
        <f>'BAR BB| Open rates'!W23*0.87*0.9</f>
        <v>20279.7</v>
      </c>
      <c r="X23" s="84">
        <f>'BAR BB| Open rates'!X23*0.87*0.9</f>
        <v>19575</v>
      </c>
      <c r="Y23" s="84">
        <f>'BAR BB| Open rates'!Y23*0.87*0.9</f>
        <v>20279.7</v>
      </c>
      <c r="Z23" s="84">
        <f>'BAR BB| Open rates'!Z23*0.87*0.9</f>
        <v>19575</v>
      </c>
      <c r="AA23" s="84">
        <f>'BAR BB| Open rates'!AA23*0.87*0.9</f>
        <v>20279.7</v>
      </c>
      <c r="AB23" s="84">
        <f>'BAR BB| Open rates'!AB23*0.87*0.9</f>
        <v>19575</v>
      </c>
      <c r="AC23" s="84">
        <f>'BAR BB| Open rates'!AC23*0.87*0.9</f>
        <v>20279.7</v>
      </c>
      <c r="AD23" s="84">
        <f>'BAR BB| Open rates'!AD23*0.87*0.9</f>
        <v>19575</v>
      </c>
      <c r="AE23" s="84">
        <f>'BAR BB| Open rates'!AE23*0.87*0.9</f>
        <v>14877</v>
      </c>
      <c r="AF23" s="84">
        <f>'BAR BB| Open rates'!AF23*0.87*0.9</f>
        <v>15581.7</v>
      </c>
      <c r="AG23" s="84">
        <f>'BAR BB| Open rates'!AG23*0.87*0.9</f>
        <v>14877</v>
      </c>
      <c r="AH23" s="84">
        <f>'BAR BB| Open rates'!AH23*0.87*0.9</f>
        <v>15581.7</v>
      </c>
      <c r="AI23" s="84">
        <f>'BAR BB| Open rates'!AI23*0.87*0.9</f>
        <v>14877</v>
      </c>
      <c r="AJ23" s="84">
        <f>'BAR BB| Open rates'!AJ23*0.87*0.9</f>
        <v>15581.7</v>
      </c>
      <c r="AK23" s="84">
        <f>'BAR BB| Open rates'!AK23*0.87*0.9</f>
        <v>14877</v>
      </c>
      <c r="AL23" s="84">
        <f>'BAR BB| Open rates'!AL23*0.87*0.9</f>
        <v>15581.7</v>
      </c>
      <c r="AM23" s="84">
        <f>'BAR BB| Open rates'!AM23*0.87*0.9</f>
        <v>14877</v>
      </c>
      <c r="AN23" s="84">
        <f>'BAR BB| Open rates'!AN23*0.87*0.9</f>
        <v>14877</v>
      </c>
      <c r="AO23" s="84">
        <f>'BAR BB| Open rates'!AO23*0.87*0.9</f>
        <v>13780.800000000001</v>
      </c>
      <c r="AP23" s="84">
        <f>'BAR BB| Open rates'!AP23*0.87*0.9</f>
        <v>14563.800000000001</v>
      </c>
      <c r="AQ23" s="84">
        <f>'BAR BB| Open rates'!AQ23*0.87*0.9</f>
        <v>13780.800000000001</v>
      </c>
      <c r="AR23" s="84">
        <f>'BAR BB| Open rates'!AR23*0.87*0.9</f>
        <v>14563.800000000001</v>
      </c>
      <c r="AS23" s="84">
        <f>'BAR BB| Open rates'!AS23*0.87*0.9</f>
        <v>13780.800000000001</v>
      </c>
      <c r="AT23" s="84">
        <f>'BAR BB| Open rates'!AT23*0.87*0.9</f>
        <v>14563.800000000001</v>
      </c>
      <c r="AU23" s="84">
        <f>'BAR BB| Open rates'!AU23*0.87*0.9</f>
        <v>13780.800000000001</v>
      </c>
      <c r="AV23" s="84">
        <f>'BAR BB| Open rates'!AV23*0.87*0.9</f>
        <v>14563.800000000001</v>
      </c>
      <c r="AW23" s="84">
        <f>'BAR BB| Open rates'!AW23*0.87*0.9</f>
        <v>13780.800000000001</v>
      </c>
      <c r="AX23" s="84">
        <f>'BAR BB| Open rates'!AX23*0.87*0.9</f>
        <v>13780.800000000001</v>
      </c>
      <c r="AY23" s="84">
        <f>'BAR BB| Open rates'!AY23*0.87*0.9</f>
        <v>14563.800000000001</v>
      </c>
      <c r="AZ23" s="84">
        <f>'BAR BB| Open rates'!AZ23*0.87*0.9</f>
        <v>13780.800000000001</v>
      </c>
      <c r="BA23" s="84">
        <f>'BAR BB| Open rates'!BA23*0.87*0.9</f>
        <v>14563.800000000001</v>
      </c>
      <c r="BB23" s="84">
        <f>'BAR BB| Open rates'!BB23*0.87*0.9</f>
        <v>13780.800000000001</v>
      </c>
      <c r="BC23" s="84">
        <f>'BAR BB| Open rates'!BC23*0.87*0.9</f>
        <v>14563.800000000001</v>
      </c>
    </row>
    <row r="24" spans="1:55" s="14" customFormat="1" ht="12" customHeight="1" x14ac:dyDescent="0.2">
      <c r="A24" s="42">
        <v>4</v>
      </c>
      <c r="B24" s="84">
        <f>'BAR BB| Open rates'!B24*0.87*0.9</f>
        <v>17539.2</v>
      </c>
      <c r="C24" s="84">
        <f>'BAR BB| Open rates'!C24*0.87*0.9</f>
        <v>16051.5</v>
      </c>
      <c r="D24" s="84">
        <f>'BAR BB| Open rates'!D24*0.87*0.9</f>
        <v>15268.5</v>
      </c>
      <c r="E24" s="84">
        <f>'BAR BB| Open rates'!E24*0.87*0.9</f>
        <v>23803.200000000001</v>
      </c>
      <c r="F24" s="84">
        <f>'BAR BB| Open rates'!F24*0.87*0.9</f>
        <v>14955.300000000001</v>
      </c>
      <c r="G24" s="84">
        <f>'BAR BB| Open rates'!G24*0.87*0.9</f>
        <v>22393.8</v>
      </c>
      <c r="H24" s="84">
        <f>'BAR BB| Open rates'!H24*0.87*0.9</f>
        <v>21454.2</v>
      </c>
      <c r="I24" s="84">
        <f>'BAR BB| Open rates'!I24*0.87*0.9</f>
        <v>20749.5</v>
      </c>
      <c r="J24" s="84">
        <f>'BAR BB| Open rates'!J24*0.87*0.9</f>
        <v>21454.2</v>
      </c>
      <c r="K24" s="84">
        <f>'BAR BB| Open rates'!K24*0.87*0.9</f>
        <v>20749.5</v>
      </c>
      <c r="L24" s="84">
        <f>'BAR BB| Open rates'!L24*0.87*0.9</f>
        <v>21454.2</v>
      </c>
      <c r="M24" s="84">
        <f>'BAR BB| Open rates'!M24*0.87*0.9</f>
        <v>20749.5</v>
      </c>
      <c r="N24" s="84">
        <f>'BAR BB| Open rates'!N24*0.87*0.9</f>
        <v>21454.2</v>
      </c>
      <c r="O24" s="84">
        <f>'BAR BB| Open rates'!O24*0.87*0.9</f>
        <v>20749.5</v>
      </c>
      <c r="P24" s="84">
        <f>'BAR BB| Open rates'!P24*0.87*0.9</f>
        <v>21454.2</v>
      </c>
      <c r="Q24" s="84">
        <f>'BAR BB| Open rates'!Q24*0.87*0.9</f>
        <v>20749.5</v>
      </c>
      <c r="R24" s="84">
        <f>'BAR BB| Open rates'!R24*0.87*0.9</f>
        <v>21454.2</v>
      </c>
      <c r="S24" s="84">
        <f>'BAR BB| Open rates'!S24*0.87*0.9</f>
        <v>20749.5</v>
      </c>
      <c r="T24" s="84">
        <f>'BAR BB| Open rates'!T24*0.87*0.9</f>
        <v>21454.2</v>
      </c>
      <c r="U24" s="84">
        <f>'BAR BB| Open rates'!U24*0.87*0.9</f>
        <v>20749.5</v>
      </c>
      <c r="V24" s="84">
        <f>'BAR BB| Open rates'!V24*0.87*0.9</f>
        <v>20749.5</v>
      </c>
      <c r="W24" s="84">
        <f>'BAR BB| Open rates'!W24*0.87*0.9</f>
        <v>21454.2</v>
      </c>
      <c r="X24" s="84">
        <f>'BAR BB| Open rates'!X24*0.87*0.9</f>
        <v>20749.5</v>
      </c>
      <c r="Y24" s="84">
        <f>'BAR BB| Open rates'!Y24*0.87*0.9</f>
        <v>21454.2</v>
      </c>
      <c r="Z24" s="84">
        <f>'BAR BB| Open rates'!Z24*0.87*0.9</f>
        <v>20749.5</v>
      </c>
      <c r="AA24" s="84">
        <f>'BAR BB| Open rates'!AA24*0.87*0.9</f>
        <v>21454.2</v>
      </c>
      <c r="AB24" s="84">
        <f>'BAR BB| Open rates'!AB24*0.87*0.9</f>
        <v>20749.5</v>
      </c>
      <c r="AC24" s="84">
        <f>'BAR BB| Open rates'!AC24*0.87*0.9</f>
        <v>21454.2</v>
      </c>
      <c r="AD24" s="84">
        <f>'BAR BB| Open rates'!AD24*0.87*0.9</f>
        <v>20749.5</v>
      </c>
      <c r="AE24" s="84">
        <f>'BAR BB| Open rates'!AE24*0.87*0.9</f>
        <v>16051.5</v>
      </c>
      <c r="AF24" s="84">
        <f>'BAR BB| Open rates'!AF24*0.87*0.9</f>
        <v>16756.2</v>
      </c>
      <c r="AG24" s="84">
        <f>'BAR BB| Open rates'!AG24*0.87*0.9</f>
        <v>16051.5</v>
      </c>
      <c r="AH24" s="84">
        <f>'BAR BB| Open rates'!AH24*0.87*0.9</f>
        <v>16756.2</v>
      </c>
      <c r="AI24" s="84">
        <f>'BAR BB| Open rates'!AI24*0.87*0.9</f>
        <v>16051.5</v>
      </c>
      <c r="AJ24" s="84">
        <f>'BAR BB| Open rates'!AJ24*0.87*0.9</f>
        <v>16756.2</v>
      </c>
      <c r="AK24" s="84">
        <f>'BAR BB| Open rates'!AK24*0.87*0.9</f>
        <v>16051.5</v>
      </c>
      <c r="AL24" s="84">
        <f>'BAR BB| Open rates'!AL24*0.87*0.9</f>
        <v>16756.2</v>
      </c>
      <c r="AM24" s="84">
        <f>'BAR BB| Open rates'!AM24*0.87*0.9</f>
        <v>16051.5</v>
      </c>
      <c r="AN24" s="84">
        <f>'BAR BB| Open rates'!AN24*0.87*0.9</f>
        <v>16051.5</v>
      </c>
      <c r="AO24" s="84">
        <f>'BAR BB| Open rates'!AO24*0.87*0.9</f>
        <v>14955.300000000001</v>
      </c>
      <c r="AP24" s="84">
        <f>'BAR BB| Open rates'!AP24*0.87*0.9</f>
        <v>15738.300000000001</v>
      </c>
      <c r="AQ24" s="84">
        <f>'BAR BB| Open rates'!AQ24*0.87*0.9</f>
        <v>14955.300000000001</v>
      </c>
      <c r="AR24" s="84">
        <f>'BAR BB| Open rates'!AR24*0.87*0.9</f>
        <v>15738.300000000001</v>
      </c>
      <c r="AS24" s="84">
        <f>'BAR BB| Open rates'!AS24*0.87*0.9</f>
        <v>14955.300000000001</v>
      </c>
      <c r="AT24" s="84">
        <f>'BAR BB| Open rates'!AT24*0.87*0.9</f>
        <v>15738.300000000001</v>
      </c>
      <c r="AU24" s="84">
        <f>'BAR BB| Open rates'!AU24*0.87*0.9</f>
        <v>14955.300000000001</v>
      </c>
      <c r="AV24" s="84">
        <f>'BAR BB| Open rates'!AV24*0.87*0.9</f>
        <v>15738.300000000001</v>
      </c>
      <c r="AW24" s="84">
        <f>'BAR BB| Open rates'!AW24*0.87*0.9</f>
        <v>14955.300000000001</v>
      </c>
      <c r="AX24" s="84">
        <f>'BAR BB| Open rates'!AX24*0.87*0.9</f>
        <v>14955.300000000001</v>
      </c>
      <c r="AY24" s="84">
        <f>'BAR BB| Open rates'!AY24*0.87*0.9</f>
        <v>15738.300000000001</v>
      </c>
      <c r="AZ24" s="84">
        <f>'BAR BB| Open rates'!AZ24*0.87*0.9</f>
        <v>14955.300000000001</v>
      </c>
      <c r="BA24" s="84">
        <f>'BAR BB| Open rates'!BA24*0.87*0.9</f>
        <v>15738.300000000001</v>
      </c>
      <c r="BB24" s="84">
        <f>'BAR BB| Open rates'!BB24*0.87*0.9</f>
        <v>14955.300000000001</v>
      </c>
      <c r="BC24" s="84">
        <f>'BAR BB| Open rates'!BC24*0.87*0.9</f>
        <v>15738.300000000001</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rates'!B26*0.87*0.9</f>
        <v>18713.7</v>
      </c>
      <c r="C26" s="84">
        <f>'BAR BB| Open rates'!C26*0.87*0.9</f>
        <v>17226</v>
      </c>
      <c r="D26" s="84">
        <f>'BAR BB| Open rates'!D26*0.87*0.9</f>
        <v>16443</v>
      </c>
      <c r="E26" s="84">
        <f>'BAR BB| Open rates'!E26*0.87*0.9</f>
        <v>24977.7</v>
      </c>
      <c r="F26" s="84">
        <f>'BAR BB| Open rates'!F26*0.87*0.9</f>
        <v>16129.800000000001</v>
      </c>
      <c r="G26" s="84">
        <f>'BAR BB| Open rates'!G26*0.87*0.9</f>
        <v>24351.3</v>
      </c>
      <c r="H26" s="84">
        <f>'BAR BB| Open rates'!H26*0.87*0.9</f>
        <v>23411.7</v>
      </c>
      <c r="I26" s="84">
        <f>'BAR BB| Open rates'!I26*0.87*0.9</f>
        <v>22707</v>
      </c>
      <c r="J26" s="84">
        <f>'BAR BB| Open rates'!J26*0.87*0.9</f>
        <v>23411.7</v>
      </c>
      <c r="K26" s="84">
        <f>'BAR BB| Open rates'!K26*0.87*0.9</f>
        <v>22707</v>
      </c>
      <c r="L26" s="84">
        <f>'BAR BB| Open rates'!L26*0.87*0.9</f>
        <v>23411.7</v>
      </c>
      <c r="M26" s="84">
        <f>'BAR BB| Open rates'!M26*0.87*0.9</f>
        <v>22707</v>
      </c>
      <c r="N26" s="84">
        <f>'BAR BB| Open rates'!N26*0.87*0.9</f>
        <v>23411.7</v>
      </c>
      <c r="O26" s="84">
        <f>'BAR BB| Open rates'!O26*0.87*0.9</f>
        <v>22707</v>
      </c>
      <c r="P26" s="84">
        <f>'BAR BB| Open rates'!P26*0.87*0.9</f>
        <v>23411.7</v>
      </c>
      <c r="Q26" s="84">
        <f>'BAR BB| Open rates'!Q26*0.87*0.9</f>
        <v>22707</v>
      </c>
      <c r="R26" s="84">
        <f>'BAR BB| Open rates'!R26*0.87*0.9</f>
        <v>23411.7</v>
      </c>
      <c r="S26" s="84">
        <f>'BAR BB| Open rates'!S26*0.87*0.9</f>
        <v>22707</v>
      </c>
      <c r="T26" s="84">
        <f>'BAR BB| Open rates'!T26*0.87*0.9</f>
        <v>23411.7</v>
      </c>
      <c r="U26" s="84">
        <f>'BAR BB| Open rates'!U26*0.87*0.9</f>
        <v>22707</v>
      </c>
      <c r="V26" s="84">
        <f>'BAR BB| Open rates'!V26*0.87*0.9</f>
        <v>22707</v>
      </c>
      <c r="W26" s="84">
        <f>'BAR BB| Open rates'!W26*0.87*0.9</f>
        <v>23411.7</v>
      </c>
      <c r="X26" s="84">
        <f>'BAR BB| Open rates'!X26*0.87*0.9</f>
        <v>22707</v>
      </c>
      <c r="Y26" s="84">
        <f>'BAR BB| Open rates'!Y26*0.87*0.9</f>
        <v>23411.7</v>
      </c>
      <c r="Z26" s="84">
        <f>'BAR BB| Open rates'!Z26*0.87*0.9</f>
        <v>22707</v>
      </c>
      <c r="AA26" s="84">
        <f>'BAR BB| Open rates'!AA26*0.87*0.9</f>
        <v>23411.7</v>
      </c>
      <c r="AB26" s="84">
        <f>'BAR BB| Open rates'!AB26*0.87*0.9</f>
        <v>22707</v>
      </c>
      <c r="AC26" s="84">
        <f>'BAR BB| Open rates'!AC26*0.87*0.9</f>
        <v>23411.7</v>
      </c>
      <c r="AD26" s="84">
        <f>'BAR BB| Open rates'!AD26*0.87*0.9</f>
        <v>22707</v>
      </c>
      <c r="AE26" s="84">
        <f>'BAR BB| Open rates'!AE26*0.87*0.9</f>
        <v>17226</v>
      </c>
      <c r="AF26" s="84">
        <f>'BAR BB| Open rates'!AF26*0.87*0.9</f>
        <v>17930.7</v>
      </c>
      <c r="AG26" s="84">
        <f>'BAR BB| Open rates'!AG26*0.87*0.9</f>
        <v>17226</v>
      </c>
      <c r="AH26" s="84">
        <f>'BAR BB| Open rates'!AH26*0.87*0.9</f>
        <v>17930.7</v>
      </c>
      <c r="AI26" s="84">
        <f>'BAR BB| Open rates'!AI26*0.87*0.9</f>
        <v>17226</v>
      </c>
      <c r="AJ26" s="84">
        <f>'BAR BB| Open rates'!AJ26*0.87*0.9</f>
        <v>17930.7</v>
      </c>
      <c r="AK26" s="84">
        <f>'BAR BB| Open rates'!AK26*0.87*0.9</f>
        <v>17226</v>
      </c>
      <c r="AL26" s="84">
        <f>'BAR BB| Open rates'!AL26*0.87*0.9</f>
        <v>17930.7</v>
      </c>
      <c r="AM26" s="84">
        <f>'BAR BB| Open rates'!AM26*0.87*0.9</f>
        <v>17226</v>
      </c>
      <c r="AN26" s="84">
        <f>'BAR BB| Open rates'!AN26*0.87*0.9</f>
        <v>17226</v>
      </c>
      <c r="AO26" s="84">
        <f>'BAR BB| Open rates'!AO26*0.87*0.9</f>
        <v>16129.800000000001</v>
      </c>
      <c r="AP26" s="84">
        <f>'BAR BB| Open rates'!AP26*0.87*0.9</f>
        <v>16912.8</v>
      </c>
      <c r="AQ26" s="84">
        <f>'BAR BB| Open rates'!AQ26*0.87*0.9</f>
        <v>16129.800000000001</v>
      </c>
      <c r="AR26" s="84">
        <f>'BAR BB| Open rates'!AR26*0.87*0.9</f>
        <v>16912.8</v>
      </c>
      <c r="AS26" s="84">
        <f>'BAR BB| Open rates'!AS26*0.87*0.9</f>
        <v>16129.800000000001</v>
      </c>
      <c r="AT26" s="84">
        <f>'BAR BB| Open rates'!AT26*0.87*0.9</f>
        <v>16912.8</v>
      </c>
      <c r="AU26" s="84">
        <f>'BAR BB| Open rates'!AU26*0.87*0.9</f>
        <v>16129.800000000001</v>
      </c>
      <c r="AV26" s="84">
        <f>'BAR BB| Open rates'!AV26*0.87*0.9</f>
        <v>16912.8</v>
      </c>
      <c r="AW26" s="84">
        <f>'BAR BB| Open rates'!AW26*0.87*0.9</f>
        <v>16129.800000000001</v>
      </c>
      <c r="AX26" s="84">
        <f>'BAR BB| Open rates'!AX26*0.87*0.9</f>
        <v>16129.800000000001</v>
      </c>
      <c r="AY26" s="84">
        <f>'BAR BB| Open rates'!AY26*0.87*0.9</f>
        <v>16912.8</v>
      </c>
      <c r="AZ26" s="84">
        <f>'BAR BB| Open rates'!AZ26*0.87*0.9</f>
        <v>16129.800000000001</v>
      </c>
      <c r="BA26" s="84">
        <f>'BAR BB| Open rates'!BA26*0.87*0.9</f>
        <v>16912.8</v>
      </c>
      <c r="BB26" s="84">
        <f>'BAR BB| Open rates'!BB26*0.87*0.9</f>
        <v>16129.800000000001</v>
      </c>
      <c r="BC26" s="84">
        <f>'BAR BB| Open rates'!BC26*0.87*0.9</f>
        <v>16912.8</v>
      </c>
    </row>
    <row r="27" spans="1:55" s="14" customFormat="1" ht="12" customHeight="1" x14ac:dyDescent="0.2">
      <c r="A27" s="42">
        <v>2</v>
      </c>
      <c r="B27" s="84">
        <f>'BAR BB| Open rates'!B27*0.87*0.9</f>
        <v>19888.2</v>
      </c>
      <c r="C27" s="84">
        <f>'BAR BB| Open rates'!C27*0.87*0.9</f>
        <v>18400.5</v>
      </c>
      <c r="D27" s="84">
        <f>'BAR BB| Open rates'!D27*0.87*0.9</f>
        <v>17617.5</v>
      </c>
      <c r="E27" s="84">
        <f>'BAR BB| Open rates'!E27*0.87*0.9</f>
        <v>26152.2</v>
      </c>
      <c r="F27" s="84">
        <f>'BAR BB| Open rates'!F27*0.87*0.9</f>
        <v>17304.3</v>
      </c>
      <c r="G27" s="84">
        <f>'BAR BB| Open rates'!G27*0.87*0.9</f>
        <v>25525.8</v>
      </c>
      <c r="H27" s="84">
        <f>'BAR BB| Open rates'!H27*0.87*0.9</f>
        <v>24586.2</v>
      </c>
      <c r="I27" s="84">
        <f>'BAR BB| Open rates'!I27*0.87*0.9</f>
        <v>23881.5</v>
      </c>
      <c r="J27" s="84">
        <f>'BAR BB| Open rates'!J27*0.87*0.9</f>
        <v>24586.2</v>
      </c>
      <c r="K27" s="84">
        <f>'BAR BB| Open rates'!K27*0.87*0.9</f>
        <v>23881.5</v>
      </c>
      <c r="L27" s="84">
        <f>'BAR BB| Open rates'!L27*0.87*0.9</f>
        <v>24586.2</v>
      </c>
      <c r="M27" s="84">
        <f>'BAR BB| Open rates'!M27*0.87*0.9</f>
        <v>23881.5</v>
      </c>
      <c r="N27" s="84">
        <f>'BAR BB| Open rates'!N27*0.87*0.9</f>
        <v>24586.2</v>
      </c>
      <c r="O27" s="84">
        <f>'BAR BB| Open rates'!O27*0.87*0.9</f>
        <v>23881.5</v>
      </c>
      <c r="P27" s="84">
        <f>'BAR BB| Open rates'!P27*0.87*0.9</f>
        <v>24586.2</v>
      </c>
      <c r="Q27" s="84">
        <f>'BAR BB| Open rates'!Q27*0.87*0.9</f>
        <v>23881.5</v>
      </c>
      <c r="R27" s="84">
        <f>'BAR BB| Open rates'!R27*0.87*0.9</f>
        <v>24586.2</v>
      </c>
      <c r="S27" s="84">
        <f>'BAR BB| Open rates'!S27*0.87*0.9</f>
        <v>23881.5</v>
      </c>
      <c r="T27" s="84">
        <f>'BAR BB| Open rates'!T27*0.87*0.9</f>
        <v>24586.2</v>
      </c>
      <c r="U27" s="84">
        <f>'BAR BB| Open rates'!U27*0.87*0.9</f>
        <v>23881.5</v>
      </c>
      <c r="V27" s="84">
        <f>'BAR BB| Open rates'!V27*0.87*0.9</f>
        <v>23881.5</v>
      </c>
      <c r="W27" s="84">
        <f>'BAR BB| Open rates'!W27*0.87*0.9</f>
        <v>24586.2</v>
      </c>
      <c r="X27" s="84">
        <f>'BAR BB| Open rates'!X27*0.87*0.9</f>
        <v>23881.5</v>
      </c>
      <c r="Y27" s="84">
        <f>'BAR BB| Open rates'!Y27*0.87*0.9</f>
        <v>24586.2</v>
      </c>
      <c r="Z27" s="84">
        <f>'BAR BB| Open rates'!Z27*0.87*0.9</f>
        <v>23881.5</v>
      </c>
      <c r="AA27" s="84">
        <f>'BAR BB| Open rates'!AA27*0.87*0.9</f>
        <v>24586.2</v>
      </c>
      <c r="AB27" s="84">
        <f>'BAR BB| Open rates'!AB27*0.87*0.9</f>
        <v>23881.5</v>
      </c>
      <c r="AC27" s="84">
        <f>'BAR BB| Open rates'!AC27*0.87*0.9</f>
        <v>24586.2</v>
      </c>
      <c r="AD27" s="84">
        <f>'BAR BB| Open rates'!AD27*0.87*0.9</f>
        <v>23881.5</v>
      </c>
      <c r="AE27" s="84">
        <f>'BAR BB| Open rates'!AE27*0.87*0.9</f>
        <v>18400.5</v>
      </c>
      <c r="AF27" s="84">
        <f>'BAR BB| Open rates'!AF27*0.87*0.9</f>
        <v>19105.2</v>
      </c>
      <c r="AG27" s="84">
        <f>'BAR BB| Open rates'!AG27*0.87*0.9</f>
        <v>18400.5</v>
      </c>
      <c r="AH27" s="84">
        <f>'BAR BB| Open rates'!AH27*0.87*0.9</f>
        <v>19105.2</v>
      </c>
      <c r="AI27" s="84">
        <f>'BAR BB| Open rates'!AI27*0.87*0.9</f>
        <v>18400.5</v>
      </c>
      <c r="AJ27" s="84">
        <f>'BAR BB| Open rates'!AJ27*0.87*0.9</f>
        <v>19105.2</v>
      </c>
      <c r="AK27" s="84">
        <f>'BAR BB| Open rates'!AK27*0.87*0.9</f>
        <v>18400.5</v>
      </c>
      <c r="AL27" s="84">
        <f>'BAR BB| Open rates'!AL27*0.87*0.9</f>
        <v>19105.2</v>
      </c>
      <c r="AM27" s="84">
        <f>'BAR BB| Open rates'!AM27*0.87*0.9</f>
        <v>18400.5</v>
      </c>
      <c r="AN27" s="84">
        <f>'BAR BB| Open rates'!AN27*0.87*0.9</f>
        <v>18400.5</v>
      </c>
      <c r="AO27" s="84">
        <f>'BAR BB| Open rates'!AO27*0.87*0.9</f>
        <v>17304.3</v>
      </c>
      <c r="AP27" s="84">
        <f>'BAR BB| Open rates'!AP27*0.87*0.9</f>
        <v>18087.3</v>
      </c>
      <c r="AQ27" s="84">
        <f>'BAR BB| Open rates'!AQ27*0.87*0.9</f>
        <v>17304.3</v>
      </c>
      <c r="AR27" s="84">
        <f>'BAR BB| Open rates'!AR27*0.87*0.9</f>
        <v>18087.3</v>
      </c>
      <c r="AS27" s="84">
        <f>'BAR BB| Open rates'!AS27*0.87*0.9</f>
        <v>17304.3</v>
      </c>
      <c r="AT27" s="84">
        <f>'BAR BB| Open rates'!AT27*0.87*0.9</f>
        <v>18087.3</v>
      </c>
      <c r="AU27" s="84">
        <f>'BAR BB| Open rates'!AU27*0.87*0.9</f>
        <v>17304.3</v>
      </c>
      <c r="AV27" s="84">
        <f>'BAR BB| Open rates'!AV27*0.87*0.9</f>
        <v>18087.3</v>
      </c>
      <c r="AW27" s="84">
        <f>'BAR BB| Open rates'!AW27*0.87*0.9</f>
        <v>17304.3</v>
      </c>
      <c r="AX27" s="84">
        <f>'BAR BB| Open rates'!AX27*0.87*0.9</f>
        <v>17304.3</v>
      </c>
      <c r="AY27" s="84">
        <f>'BAR BB| Open rates'!AY27*0.87*0.9</f>
        <v>18087.3</v>
      </c>
      <c r="AZ27" s="84">
        <f>'BAR BB| Open rates'!AZ27*0.87*0.9</f>
        <v>17304.3</v>
      </c>
      <c r="BA27" s="84">
        <f>'BAR BB| Open rates'!BA27*0.87*0.9</f>
        <v>18087.3</v>
      </c>
      <c r="BB27" s="84">
        <f>'BAR BB| Open rates'!BB27*0.87*0.9</f>
        <v>17304.3</v>
      </c>
      <c r="BC27" s="84">
        <f>'BAR BB| Open rates'!BC27*0.87*0.9</f>
        <v>18087.3</v>
      </c>
    </row>
    <row r="28" spans="1:55" s="14" customFormat="1" ht="12" customHeight="1" x14ac:dyDescent="0.2">
      <c r="A28" s="42">
        <v>3</v>
      </c>
      <c r="B28" s="84">
        <f>'BAR BB| Open rates'!B28*0.87*0.9</f>
        <v>21062.7</v>
      </c>
      <c r="C28" s="84">
        <f>'BAR BB| Open rates'!C28*0.87*0.9</f>
        <v>19575</v>
      </c>
      <c r="D28" s="84">
        <f>'BAR BB| Open rates'!D28*0.87*0.9</f>
        <v>18792</v>
      </c>
      <c r="E28" s="84">
        <f>'BAR BB| Open rates'!E28*0.87*0.9</f>
        <v>27326.7</v>
      </c>
      <c r="F28" s="84">
        <f>'BAR BB| Open rates'!F28*0.87*0.9</f>
        <v>18478.8</v>
      </c>
      <c r="G28" s="84">
        <f>'BAR BB| Open rates'!G28*0.87*0.9</f>
        <v>26700.3</v>
      </c>
      <c r="H28" s="84">
        <f>'BAR BB| Open rates'!H28*0.87*0.9</f>
        <v>25760.7</v>
      </c>
      <c r="I28" s="84">
        <f>'BAR BB| Open rates'!I28*0.87*0.9</f>
        <v>25056</v>
      </c>
      <c r="J28" s="84">
        <f>'BAR BB| Open rates'!J28*0.87*0.9</f>
        <v>25760.7</v>
      </c>
      <c r="K28" s="84">
        <f>'BAR BB| Open rates'!K28*0.87*0.9</f>
        <v>25056</v>
      </c>
      <c r="L28" s="84">
        <f>'BAR BB| Open rates'!L28*0.87*0.9</f>
        <v>25760.7</v>
      </c>
      <c r="M28" s="84">
        <f>'BAR BB| Open rates'!M28*0.87*0.9</f>
        <v>25056</v>
      </c>
      <c r="N28" s="84">
        <f>'BAR BB| Open rates'!N28*0.87*0.9</f>
        <v>25760.7</v>
      </c>
      <c r="O28" s="84">
        <f>'BAR BB| Open rates'!O28*0.87*0.9</f>
        <v>25056</v>
      </c>
      <c r="P28" s="84">
        <f>'BAR BB| Open rates'!P28*0.87*0.9</f>
        <v>25760.7</v>
      </c>
      <c r="Q28" s="84">
        <f>'BAR BB| Open rates'!Q28*0.87*0.9</f>
        <v>25056</v>
      </c>
      <c r="R28" s="84">
        <f>'BAR BB| Open rates'!R28*0.87*0.9</f>
        <v>25760.7</v>
      </c>
      <c r="S28" s="84">
        <f>'BAR BB| Open rates'!S28*0.87*0.9</f>
        <v>25056</v>
      </c>
      <c r="T28" s="84">
        <f>'BAR BB| Open rates'!T28*0.87*0.9</f>
        <v>25760.7</v>
      </c>
      <c r="U28" s="84">
        <f>'BAR BB| Open rates'!U28*0.87*0.9</f>
        <v>25056</v>
      </c>
      <c r="V28" s="84">
        <f>'BAR BB| Open rates'!V28*0.87*0.9</f>
        <v>25056</v>
      </c>
      <c r="W28" s="84">
        <f>'BAR BB| Open rates'!W28*0.87*0.9</f>
        <v>25760.7</v>
      </c>
      <c r="X28" s="84">
        <f>'BAR BB| Open rates'!X28*0.87*0.9</f>
        <v>25056</v>
      </c>
      <c r="Y28" s="84">
        <f>'BAR BB| Open rates'!Y28*0.87*0.9</f>
        <v>25760.7</v>
      </c>
      <c r="Z28" s="84">
        <f>'BAR BB| Open rates'!Z28*0.87*0.9</f>
        <v>25056</v>
      </c>
      <c r="AA28" s="84">
        <f>'BAR BB| Open rates'!AA28*0.87*0.9</f>
        <v>25760.7</v>
      </c>
      <c r="AB28" s="84">
        <f>'BAR BB| Open rates'!AB28*0.87*0.9</f>
        <v>25056</v>
      </c>
      <c r="AC28" s="84">
        <f>'BAR BB| Open rates'!AC28*0.87*0.9</f>
        <v>25760.7</v>
      </c>
      <c r="AD28" s="84">
        <f>'BAR BB| Open rates'!AD28*0.87*0.9</f>
        <v>25056</v>
      </c>
      <c r="AE28" s="84">
        <f>'BAR BB| Open rates'!AE28*0.87*0.9</f>
        <v>19575</v>
      </c>
      <c r="AF28" s="84">
        <f>'BAR BB| Open rates'!AF28*0.87*0.9</f>
        <v>20279.7</v>
      </c>
      <c r="AG28" s="84">
        <f>'BAR BB| Open rates'!AG28*0.87*0.9</f>
        <v>19575</v>
      </c>
      <c r="AH28" s="84">
        <f>'BAR BB| Open rates'!AH28*0.87*0.9</f>
        <v>20279.7</v>
      </c>
      <c r="AI28" s="84">
        <f>'BAR BB| Open rates'!AI28*0.87*0.9</f>
        <v>19575</v>
      </c>
      <c r="AJ28" s="84">
        <f>'BAR BB| Open rates'!AJ28*0.87*0.9</f>
        <v>20279.7</v>
      </c>
      <c r="AK28" s="84">
        <f>'BAR BB| Open rates'!AK28*0.87*0.9</f>
        <v>19575</v>
      </c>
      <c r="AL28" s="84">
        <f>'BAR BB| Open rates'!AL28*0.87*0.9</f>
        <v>20279.7</v>
      </c>
      <c r="AM28" s="84">
        <f>'BAR BB| Open rates'!AM28*0.87*0.9</f>
        <v>19575</v>
      </c>
      <c r="AN28" s="84">
        <f>'BAR BB| Open rates'!AN28*0.87*0.9</f>
        <v>19575</v>
      </c>
      <c r="AO28" s="84">
        <f>'BAR BB| Open rates'!AO28*0.87*0.9</f>
        <v>18478.8</v>
      </c>
      <c r="AP28" s="84">
        <f>'BAR BB| Open rates'!AP28*0.87*0.9</f>
        <v>19261.8</v>
      </c>
      <c r="AQ28" s="84">
        <f>'BAR BB| Open rates'!AQ28*0.87*0.9</f>
        <v>18478.8</v>
      </c>
      <c r="AR28" s="84">
        <f>'BAR BB| Open rates'!AR28*0.87*0.9</f>
        <v>19261.8</v>
      </c>
      <c r="AS28" s="84">
        <f>'BAR BB| Open rates'!AS28*0.87*0.9</f>
        <v>18478.8</v>
      </c>
      <c r="AT28" s="84">
        <f>'BAR BB| Open rates'!AT28*0.87*0.9</f>
        <v>19261.8</v>
      </c>
      <c r="AU28" s="84">
        <f>'BAR BB| Open rates'!AU28*0.87*0.9</f>
        <v>18478.8</v>
      </c>
      <c r="AV28" s="84">
        <f>'BAR BB| Open rates'!AV28*0.87*0.9</f>
        <v>19261.8</v>
      </c>
      <c r="AW28" s="84">
        <f>'BAR BB| Open rates'!AW28*0.87*0.9</f>
        <v>18478.8</v>
      </c>
      <c r="AX28" s="84">
        <f>'BAR BB| Open rates'!AX28*0.87*0.9</f>
        <v>18478.8</v>
      </c>
      <c r="AY28" s="84">
        <f>'BAR BB| Open rates'!AY28*0.87*0.9</f>
        <v>19261.8</v>
      </c>
      <c r="AZ28" s="84">
        <f>'BAR BB| Open rates'!AZ28*0.87*0.9</f>
        <v>18478.8</v>
      </c>
      <c r="BA28" s="84">
        <f>'BAR BB| Open rates'!BA28*0.87*0.9</f>
        <v>19261.8</v>
      </c>
      <c r="BB28" s="84">
        <f>'BAR BB| Open rates'!BB28*0.87*0.9</f>
        <v>18478.8</v>
      </c>
      <c r="BC28" s="84">
        <f>'BAR BB| Open rates'!BC28*0.87*0.9</f>
        <v>19261.8</v>
      </c>
    </row>
    <row r="29" spans="1:55" s="14" customFormat="1" ht="12" customHeight="1" x14ac:dyDescent="0.2">
      <c r="A29" s="42">
        <v>4</v>
      </c>
      <c r="B29" s="84">
        <f>'BAR BB| Open rates'!B29*0.87*0.9</f>
        <v>22237.200000000001</v>
      </c>
      <c r="C29" s="84">
        <f>'BAR BB| Open rates'!C29*0.87*0.9</f>
        <v>20749.5</v>
      </c>
      <c r="D29" s="84">
        <f>'BAR BB| Open rates'!D29*0.87*0.9</f>
        <v>19966.5</v>
      </c>
      <c r="E29" s="84">
        <f>'BAR BB| Open rates'!E29*0.87*0.9</f>
        <v>28501.200000000001</v>
      </c>
      <c r="F29" s="84">
        <f>'BAR BB| Open rates'!F29*0.87*0.9</f>
        <v>19653.3</v>
      </c>
      <c r="G29" s="84">
        <f>'BAR BB| Open rates'!G29*0.87*0.9</f>
        <v>27874.799999999999</v>
      </c>
      <c r="H29" s="84">
        <f>'BAR BB| Open rates'!H29*0.87*0.9</f>
        <v>26935.200000000001</v>
      </c>
      <c r="I29" s="84">
        <f>'BAR BB| Open rates'!I29*0.87*0.9</f>
        <v>26230.5</v>
      </c>
      <c r="J29" s="84">
        <f>'BAR BB| Open rates'!J29*0.87*0.9</f>
        <v>26935.200000000001</v>
      </c>
      <c r="K29" s="84">
        <f>'BAR BB| Open rates'!K29*0.87*0.9</f>
        <v>26230.5</v>
      </c>
      <c r="L29" s="84">
        <f>'BAR BB| Open rates'!L29*0.87*0.9</f>
        <v>26935.200000000001</v>
      </c>
      <c r="M29" s="84">
        <f>'BAR BB| Open rates'!M29*0.87*0.9</f>
        <v>26230.5</v>
      </c>
      <c r="N29" s="84">
        <f>'BAR BB| Open rates'!N29*0.87*0.9</f>
        <v>26935.200000000001</v>
      </c>
      <c r="O29" s="84">
        <f>'BAR BB| Open rates'!O29*0.87*0.9</f>
        <v>26230.5</v>
      </c>
      <c r="P29" s="84">
        <f>'BAR BB| Open rates'!P29*0.87*0.9</f>
        <v>26935.200000000001</v>
      </c>
      <c r="Q29" s="84">
        <f>'BAR BB| Open rates'!Q29*0.87*0.9</f>
        <v>26230.5</v>
      </c>
      <c r="R29" s="84">
        <f>'BAR BB| Open rates'!R29*0.87*0.9</f>
        <v>26935.200000000001</v>
      </c>
      <c r="S29" s="84">
        <f>'BAR BB| Open rates'!S29*0.87*0.9</f>
        <v>26230.5</v>
      </c>
      <c r="T29" s="84">
        <f>'BAR BB| Open rates'!T29*0.87*0.9</f>
        <v>26935.200000000001</v>
      </c>
      <c r="U29" s="84">
        <f>'BAR BB| Open rates'!U29*0.87*0.9</f>
        <v>26230.5</v>
      </c>
      <c r="V29" s="84">
        <f>'BAR BB| Open rates'!V29*0.87*0.9</f>
        <v>26230.5</v>
      </c>
      <c r="W29" s="84">
        <f>'BAR BB| Open rates'!W29*0.87*0.9</f>
        <v>26935.200000000001</v>
      </c>
      <c r="X29" s="84">
        <f>'BAR BB| Open rates'!X29*0.87*0.9</f>
        <v>26230.5</v>
      </c>
      <c r="Y29" s="84">
        <f>'BAR BB| Open rates'!Y29*0.87*0.9</f>
        <v>26935.200000000001</v>
      </c>
      <c r="Z29" s="84">
        <f>'BAR BB| Open rates'!Z29*0.87*0.9</f>
        <v>26230.5</v>
      </c>
      <c r="AA29" s="84">
        <f>'BAR BB| Open rates'!AA29*0.87*0.9</f>
        <v>26935.200000000001</v>
      </c>
      <c r="AB29" s="84">
        <f>'BAR BB| Open rates'!AB29*0.87*0.9</f>
        <v>26230.5</v>
      </c>
      <c r="AC29" s="84">
        <f>'BAR BB| Open rates'!AC29*0.87*0.9</f>
        <v>26935.200000000001</v>
      </c>
      <c r="AD29" s="84">
        <f>'BAR BB| Open rates'!AD29*0.87*0.9</f>
        <v>26230.5</v>
      </c>
      <c r="AE29" s="84">
        <f>'BAR BB| Open rates'!AE29*0.87*0.9</f>
        <v>20749.5</v>
      </c>
      <c r="AF29" s="84">
        <f>'BAR BB| Open rates'!AF29*0.87*0.9</f>
        <v>21454.2</v>
      </c>
      <c r="AG29" s="84">
        <f>'BAR BB| Open rates'!AG29*0.87*0.9</f>
        <v>20749.5</v>
      </c>
      <c r="AH29" s="84">
        <f>'BAR BB| Open rates'!AH29*0.87*0.9</f>
        <v>21454.2</v>
      </c>
      <c r="AI29" s="84">
        <f>'BAR BB| Open rates'!AI29*0.87*0.9</f>
        <v>20749.5</v>
      </c>
      <c r="AJ29" s="84">
        <f>'BAR BB| Open rates'!AJ29*0.87*0.9</f>
        <v>21454.2</v>
      </c>
      <c r="AK29" s="84">
        <f>'BAR BB| Open rates'!AK29*0.87*0.9</f>
        <v>20749.5</v>
      </c>
      <c r="AL29" s="84">
        <f>'BAR BB| Open rates'!AL29*0.87*0.9</f>
        <v>21454.2</v>
      </c>
      <c r="AM29" s="84">
        <f>'BAR BB| Open rates'!AM29*0.87*0.9</f>
        <v>20749.5</v>
      </c>
      <c r="AN29" s="84">
        <f>'BAR BB| Open rates'!AN29*0.87*0.9</f>
        <v>20749.5</v>
      </c>
      <c r="AO29" s="84">
        <f>'BAR BB| Open rates'!AO29*0.87*0.9</f>
        <v>19653.3</v>
      </c>
      <c r="AP29" s="84">
        <f>'BAR BB| Open rates'!AP29*0.87*0.9</f>
        <v>20436.3</v>
      </c>
      <c r="AQ29" s="84">
        <f>'BAR BB| Open rates'!AQ29*0.87*0.9</f>
        <v>19653.3</v>
      </c>
      <c r="AR29" s="84">
        <f>'BAR BB| Open rates'!AR29*0.87*0.9</f>
        <v>20436.3</v>
      </c>
      <c r="AS29" s="84">
        <f>'BAR BB| Open rates'!AS29*0.87*0.9</f>
        <v>19653.3</v>
      </c>
      <c r="AT29" s="84">
        <f>'BAR BB| Open rates'!AT29*0.87*0.9</f>
        <v>20436.3</v>
      </c>
      <c r="AU29" s="84">
        <f>'BAR BB| Open rates'!AU29*0.87*0.9</f>
        <v>19653.3</v>
      </c>
      <c r="AV29" s="84">
        <f>'BAR BB| Open rates'!AV29*0.87*0.9</f>
        <v>20436.3</v>
      </c>
      <c r="AW29" s="84">
        <f>'BAR BB| Open rates'!AW29*0.87*0.9</f>
        <v>19653.3</v>
      </c>
      <c r="AX29" s="84">
        <f>'BAR BB| Open rates'!AX29*0.87*0.9</f>
        <v>19653.3</v>
      </c>
      <c r="AY29" s="84">
        <f>'BAR BB| Open rates'!AY29*0.87*0.9</f>
        <v>20436.3</v>
      </c>
      <c r="AZ29" s="84">
        <f>'BAR BB| Open rates'!AZ29*0.87*0.9</f>
        <v>19653.3</v>
      </c>
      <c r="BA29" s="84">
        <f>'BAR BB| Open rates'!BA29*0.87*0.9</f>
        <v>20436.3</v>
      </c>
      <c r="BB29" s="84">
        <f>'BAR BB| Open rates'!BB29*0.87*0.9</f>
        <v>19653.3</v>
      </c>
      <c r="BC29" s="84">
        <f>'BAR BB| Open rates'!BC29*0.87*0.9</f>
        <v>20436.3</v>
      </c>
    </row>
    <row r="30" spans="1:55" s="14" customFormat="1" ht="12" customHeight="1" x14ac:dyDescent="0.2">
      <c r="A30" s="123"/>
    </row>
    <row r="31" spans="1:55" s="14" customFormat="1" ht="12" customHeight="1" x14ac:dyDescent="0.2">
      <c r="A31" s="123"/>
    </row>
    <row r="32" spans="1:55" s="14" customFormat="1" ht="12" customHeight="1" x14ac:dyDescent="0.2">
      <c r="A32" s="240" t="s">
        <v>157</v>
      </c>
    </row>
    <row r="33" spans="1:1" s="14" customFormat="1" ht="12" customHeight="1" x14ac:dyDescent="0.2">
      <c r="A33" s="240"/>
    </row>
    <row r="34" spans="1:1" s="14" customFormat="1" ht="12" customHeight="1" x14ac:dyDescent="0.2">
      <c r="A34" s="240"/>
    </row>
    <row r="35" spans="1:1" s="14" customFormat="1" ht="12" customHeight="1" x14ac:dyDescent="0.2">
      <c r="A35" s="20"/>
    </row>
    <row r="36" spans="1:1" customFormat="1" ht="12.75" x14ac:dyDescent="0.2">
      <c r="A36" s="139" t="s">
        <v>80</v>
      </c>
    </row>
    <row r="37" spans="1:1" s="31" customFormat="1" ht="36" customHeight="1" x14ac:dyDescent="0.2">
      <c r="A37" s="210" t="s">
        <v>300</v>
      </c>
    </row>
    <row r="38" spans="1:1" customFormat="1" ht="36" customHeight="1" x14ac:dyDescent="0.2">
      <c r="A38" s="211"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9" t="s">
        <v>152</v>
      </c>
    </row>
    <row r="50" spans="1:1" x14ac:dyDescent="0.2">
      <c r="A50" s="270"/>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3"/>
  <sheetViews>
    <sheetView zoomScaleNormal="100" workbookViewId="0">
      <pane xSplit="1" topLeftCell="B1" activePane="topRight" state="frozen"/>
      <selection activeCell="BE26" sqref="BE26:BE27"/>
      <selection pane="topRight" activeCell="BC24" sqref="BC24"/>
    </sheetView>
  </sheetViews>
  <sheetFormatPr defaultColWidth="10.28515625" defaultRowHeight="12" x14ac:dyDescent="0.2"/>
  <cols>
    <col min="1" max="1" width="42.28515625" style="1" customWidth="1"/>
    <col min="2" max="16384" width="10.28515625" style="2"/>
  </cols>
  <sheetData>
    <row r="1" spans="1:55" s="5" customFormat="1" ht="25.5" customHeight="1" x14ac:dyDescent="0.2">
      <c r="A1" s="47" t="s">
        <v>50</v>
      </c>
    </row>
    <row r="2" spans="1:55" s="5" customFormat="1" ht="12.75" x14ac:dyDescent="0.2">
      <c r="A2" s="6" t="s">
        <v>187</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rates'!B6*0.87*0.9+25</f>
        <v>6993.7</v>
      </c>
      <c r="C6" s="84">
        <f>'BAR BB| Open rates'!C6*0.87*0.9+25</f>
        <v>5506</v>
      </c>
      <c r="D6" s="84">
        <f>'BAR BB| Open rates'!D6*0.87*0.9+25</f>
        <v>4723</v>
      </c>
      <c r="E6" s="84">
        <f>'BAR BB| Open rates'!E6*0.87*0.9+25</f>
        <v>13257.7</v>
      </c>
      <c r="F6" s="84">
        <f>'BAR BB| Open rates'!F6*0.87*0.9+25</f>
        <v>4409.8</v>
      </c>
      <c r="G6" s="84">
        <f>'BAR BB| Open rates'!G6*0.87*0.9+25</f>
        <v>7150.3</v>
      </c>
      <c r="H6" s="84">
        <f>'BAR BB| Open rates'!H6*0.87*0.9+25</f>
        <v>6210.7</v>
      </c>
      <c r="I6" s="84">
        <f>'BAR BB| Open rates'!I6*0.87*0.9+25</f>
        <v>5506</v>
      </c>
      <c r="J6" s="84">
        <f>'BAR BB| Open rates'!J6*0.87*0.9+25</f>
        <v>6210.7</v>
      </c>
      <c r="K6" s="84">
        <f>'BAR BB| Open rates'!K6*0.87*0.9+25</f>
        <v>5506</v>
      </c>
      <c r="L6" s="84">
        <f>'BAR BB| Open rates'!L6*0.87*0.9+25</f>
        <v>6210.7</v>
      </c>
      <c r="M6" s="84">
        <f>'BAR BB| Open rates'!M6*0.87*0.9+25</f>
        <v>5506</v>
      </c>
      <c r="N6" s="84">
        <f>'BAR BB| Open rates'!N6*0.87*0.9+25</f>
        <v>6210.7</v>
      </c>
      <c r="O6" s="84">
        <f>'BAR BB| Open rates'!O6*0.87*0.9+25</f>
        <v>5506</v>
      </c>
      <c r="P6" s="84">
        <f>'BAR BB| Open rates'!P6*0.87*0.9+25</f>
        <v>6210.7</v>
      </c>
      <c r="Q6" s="84">
        <f>'BAR BB| Open rates'!Q6*0.87*0.9+25</f>
        <v>5506</v>
      </c>
      <c r="R6" s="84">
        <f>'BAR BB| Open rates'!R6*0.87*0.9+25</f>
        <v>6210.7</v>
      </c>
      <c r="S6" s="84">
        <f>'BAR BB| Open rates'!S6*0.87*0.9+25</f>
        <v>5506</v>
      </c>
      <c r="T6" s="84">
        <f>'BAR BB| Open rates'!T6*0.87*0.9+25</f>
        <v>6210.7</v>
      </c>
      <c r="U6" s="84">
        <f>'BAR BB| Open rates'!U6*0.87*0.9+25</f>
        <v>5506</v>
      </c>
      <c r="V6" s="84">
        <f>'BAR BB| Open rates'!V6*0.87*0.9+25</f>
        <v>5506</v>
      </c>
      <c r="W6" s="84">
        <f>'BAR BB| Open rates'!W6*0.87*0.9+25</f>
        <v>6210.7</v>
      </c>
      <c r="X6" s="84">
        <f>'BAR BB| Open rates'!X6*0.87*0.9+25</f>
        <v>5506</v>
      </c>
      <c r="Y6" s="84">
        <f>'BAR BB| Open rates'!Y6*0.87*0.9+25</f>
        <v>6210.7</v>
      </c>
      <c r="Z6" s="84">
        <f>'BAR BB| Open rates'!Z6*0.87*0.9+25</f>
        <v>5506</v>
      </c>
      <c r="AA6" s="84">
        <f>'BAR BB| Open rates'!AA6*0.87*0.9+25</f>
        <v>6210.7</v>
      </c>
      <c r="AB6" s="84">
        <f>'BAR BB| Open rates'!AB6*0.87*0.9+25</f>
        <v>5506</v>
      </c>
      <c r="AC6" s="84">
        <f>'BAR BB| Open rates'!AC6*0.87*0.9+25</f>
        <v>6210.7</v>
      </c>
      <c r="AD6" s="84">
        <f>'BAR BB| Open rates'!AD6*0.87*0.9+25</f>
        <v>5506</v>
      </c>
      <c r="AE6" s="84">
        <f>'BAR BB| Open rates'!AE6*0.87*0.9+25</f>
        <v>5506</v>
      </c>
      <c r="AF6" s="84">
        <f>'BAR BB| Open rates'!AF6*0.87*0.9+25</f>
        <v>6210.7</v>
      </c>
      <c r="AG6" s="84">
        <f>'BAR BB| Open rates'!AG6*0.87*0.9+25</f>
        <v>5506</v>
      </c>
      <c r="AH6" s="84">
        <f>'BAR BB| Open rates'!AH6*0.87*0.9+25</f>
        <v>6210.7</v>
      </c>
      <c r="AI6" s="84">
        <f>'BAR BB| Open rates'!AI6*0.87*0.9+25</f>
        <v>5506</v>
      </c>
      <c r="AJ6" s="84">
        <f>'BAR BB| Open rates'!AJ6*0.87*0.9+25</f>
        <v>6210.7</v>
      </c>
      <c r="AK6" s="84">
        <f>'BAR BB| Open rates'!AK6*0.87*0.9+25</f>
        <v>5506</v>
      </c>
      <c r="AL6" s="84">
        <f>'BAR BB| Open rates'!AL6*0.87*0.9+25</f>
        <v>6210.7</v>
      </c>
      <c r="AM6" s="84">
        <f>'BAR BB| Open rates'!AM6*0.87*0.9+25</f>
        <v>5506</v>
      </c>
      <c r="AN6" s="84">
        <f>'BAR BB| Open rates'!AN6*0.87*0.9+25</f>
        <v>5506</v>
      </c>
      <c r="AO6" s="84">
        <f>'BAR BB| Open rates'!AO6*0.87*0.9+25</f>
        <v>4409.8</v>
      </c>
      <c r="AP6" s="84">
        <f>'BAR BB| Open rates'!AP6*0.87*0.9+25</f>
        <v>5192.8</v>
      </c>
      <c r="AQ6" s="84">
        <f>'BAR BB| Open rates'!AQ6*0.87*0.9+25</f>
        <v>4409.8</v>
      </c>
      <c r="AR6" s="84">
        <f>'BAR BB| Open rates'!AR6*0.87*0.9+25</f>
        <v>5192.8</v>
      </c>
      <c r="AS6" s="84">
        <f>'BAR BB| Open rates'!AS6*0.87*0.9+25</f>
        <v>4409.8</v>
      </c>
      <c r="AT6" s="84">
        <f>'BAR BB| Open rates'!AT6*0.87*0.9+25</f>
        <v>5192.8</v>
      </c>
      <c r="AU6" s="84">
        <f>'BAR BB| Open rates'!AU6*0.87*0.9+25</f>
        <v>4409.8</v>
      </c>
      <c r="AV6" s="84">
        <f>'BAR BB| Open rates'!AV6*0.87*0.9+25</f>
        <v>5192.8</v>
      </c>
      <c r="AW6" s="84">
        <f>'BAR BB| Open rates'!AW6*0.87*0.9+25</f>
        <v>4409.8</v>
      </c>
      <c r="AX6" s="84">
        <f>'BAR BB| Open rates'!AX6*0.87*0.9+25</f>
        <v>4409.8</v>
      </c>
      <c r="AY6" s="84">
        <f>'BAR BB| Open rates'!AY6*0.87*0.9+25</f>
        <v>5192.8</v>
      </c>
      <c r="AZ6" s="84">
        <f>'BAR BB| Open rates'!AZ6*0.87*0.9+25</f>
        <v>4409.8</v>
      </c>
      <c r="BA6" s="84">
        <f>'BAR BB| Open rates'!BA6*0.87*0.9+25</f>
        <v>5192.8</v>
      </c>
      <c r="BB6" s="84">
        <f>'BAR BB| Open rates'!BB6*0.87*0.9+25</f>
        <v>4409.8</v>
      </c>
      <c r="BC6" s="84">
        <f>'BAR BB| Open rates'!BC6*0.87*0.9+25</f>
        <v>5192.8</v>
      </c>
    </row>
    <row r="7" spans="1:55" s="14" customFormat="1" ht="12" customHeight="1" x14ac:dyDescent="0.2">
      <c r="A7" s="42">
        <v>2</v>
      </c>
      <c r="B7" s="84">
        <f>'BAR BB| Open rates'!B7*0.87*0.9+25</f>
        <v>8168.2</v>
      </c>
      <c r="C7" s="84">
        <f>'BAR BB| Open rates'!C7*0.87*0.9+25</f>
        <v>6680.5</v>
      </c>
      <c r="D7" s="84">
        <f>'BAR BB| Open rates'!D7*0.87*0.9+25</f>
        <v>5897.5</v>
      </c>
      <c r="E7" s="84">
        <f>'BAR BB| Open rates'!E7*0.87*0.9+25</f>
        <v>14432.2</v>
      </c>
      <c r="F7" s="84">
        <f>'BAR BB| Open rates'!F7*0.87*0.9+25</f>
        <v>5584.3</v>
      </c>
      <c r="G7" s="84">
        <f>'BAR BB| Open rates'!G7*0.87*0.9+25</f>
        <v>8324.8000000000011</v>
      </c>
      <c r="H7" s="84">
        <f>'BAR BB| Open rates'!H7*0.87*0.9+25</f>
        <v>7385.2</v>
      </c>
      <c r="I7" s="84">
        <f>'BAR BB| Open rates'!I7*0.87*0.9+25</f>
        <v>6680.5</v>
      </c>
      <c r="J7" s="84">
        <f>'BAR BB| Open rates'!J7*0.87*0.9+25</f>
        <v>7385.2</v>
      </c>
      <c r="K7" s="84">
        <f>'BAR BB| Open rates'!K7*0.87*0.9+25</f>
        <v>6680.5</v>
      </c>
      <c r="L7" s="84">
        <f>'BAR BB| Open rates'!L7*0.87*0.9+25</f>
        <v>7385.2</v>
      </c>
      <c r="M7" s="84">
        <f>'BAR BB| Open rates'!M7*0.87*0.9+25</f>
        <v>6680.5</v>
      </c>
      <c r="N7" s="84">
        <f>'BAR BB| Open rates'!N7*0.87*0.9+25</f>
        <v>7385.2</v>
      </c>
      <c r="O7" s="84">
        <f>'BAR BB| Open rates'!O7*0.87*0.9+25</f>
        <v>6680.5</v>
      </c>
      <c r="P7" s="84">
        <f>'BAR BB| Open rates'!P7*0.87*0.9+25</f>
        <v>7385.2</v>
      </c>
      <c r="Q7" s="84">
        <f>'BAR BB| Open rates'!Q7*0.87*0.9+25</f>
        <v>6680.5</v>
      </c>
      <c r="R7" s="84">
        <f>'BAR BB| Open rates'!R7*0.87*0.9+25</f>
        <v>7385.2</v>
      </c>
      <c r="S7" s="84">
        <f>'BAR BB| Open rates'!S7*0.87*0.9+25</f>
        <v>6680.5</v>
      </c>
      <c r="T7" s="84">
        <f>'BAR BB| Open rates'!T7*0.87*0.9+25</f>
        <v>7385.2</v>
      </c>
      <c r="U7" s="84">
        <f>'BAR BB| Open rates'!U7*0.87*0.9+25</f>
        <v>6680.5</v>
      </c>
      <c r="V7" s="84">
        <f>'BAR BB| Open rates'!V7*0.87*0.9+25</f>
        <v>6680.5</v>
      </c>
      <c r="W7" s="84">
        <f>'BAR BB| Open rates'!W7*0.87*0.9+25</f>
        <v>7385.2</v>
      </c>
      <c r="X7" s="84">
        <f>'BAR BB| Open rates'!X7*0.87*0.9+25</f>
        <v>6680.5</v>
      </c>
      <c r="Y7" s="84">
        <f>'BAR BB| Open rates'!Y7*0.87*0.9+25</f>
        <v>7385.2</v>
      </c>
      <c r="Z7" s="84">
        <f>'BAR BB| Open rates'!Z7*0.87*0.9+25</f>
        <v>6680.5</v>
      </c>
      <c r="AA7" s="84">
        <f>'BAR BB| Open rates'!AA7*0.87*0.9+25</f>
        <v>7385.2</v>
      </c>
      <c r="AB7" s="84">
        <f>'BAR BB| Open rates'!AB7*0.87*0.9+25</f>
        <v>6680.5</v>
      </c>
      <c r="AC7" s="84">
        <f>'BAR BB| Open rates'!AC7*0.87*0.9+25</f>
        <v>7385.2</v>
      </c>
      <c r="AD7" s="84">
        <f>'BAR BB| Open rates'!AD7*0.87*0.9+25</f>
        <v>6680.5</v>
      </c>
      <c r="AE7" s="84">
        <f>'BAR BB| Open rates'!AE7*0.87*0.9+25</f>
        <v>6680.5</v>
      </c>
      <c r="AF7" s="84">
        <f>'BAR BB| Open rates'!AF7*0.87*0.9+25</f>
        <v>7385.2</v>
      </c>
      <c r="AG7" s="84">
        <f>'BAR BB| Open rates'!AG7*0.87*0.9+25</f>
        <v>6680.5</v>
      </c>
      <c r="AH7" s="84">
        <f>'BAR BB| Open rates'!AH7*0.87*0.9+25</f>
        <v>7385.2</v>
      </c>
      <c r="AI7" s="84">
        <f>'BAR BB| Open rates'!AI7*0.87*0.9+25</f>
        <v>6680.5</v>
      </c>
      <c r="AJ7" s="84">
        <f>'BAR BB| Open rates'!AJ7*0.87*0.9+25</f>
        <v>7385.2</v>
      </c>
      <c r="AK7" s="84">
        <f>'BAR BB| Open rates'!AK7*0.87*0.9+25</f>
        <v>6680.5</v>
      </c>
      <c r="AL7" s="84">
        <f>'BAR BB| Open rates'!AL7*0.87*0.9+25</f>
        <v>7385.2</v>
      </c>
      <c r="AM7" s="84">
        <f>'BAR BB| Open rates'!AM7*0.87*0.9+25</f>
        <v>6680.5</v>
      </c>
      <c r="AN7" s="84">
        <f>'BAR BB| Open rates'!AN7*0.87*0.9+25</f>
        <v>6680.5</v>
      </c>
      <c r="AO7" s="84">
        <f>'BAR BB| Open rates'!AO7*0.87*0.9+25</f>
        <v>5584.3</v>
      </c>
      <c r="AP7" s="84">
        <f>'BAR BB| Open rates'!AP7*0.87*0.9+25</f>
        <v>6367.3</v>
      </c>
      <c r="AQ7" s="84">
        <f>'BAR BB| Open rates'!AQ7*0.87*0.9+25</f>
        <v>5584.3</v>
      </c>
      <c r="AR7" s="84">
        <f>'BAR BB| Open rates'!AR7*0.87*0.9+25</f>
        <v>6367.3</v>
      </c>
      <c r="AS7" s="84">
        <f>'BAR BB| Open rates'!AS7*0.87*0.9+25</f>
        <v>5584.3</v>
      </c>
      <c r="AT7" s="84">
        <f>'BAR BB| Open rates'!AT7*0.87*0.9+25</f>
        <v>6367.3</v>
      </c>
      <c r="AU7" s="84">
        <f>'BAR BB| Open rates'!AU7*0.87*0.9+25</f>
        <v>5584.3</v>
      </c>
      <c r="AV7" s="84">
        <f>'BAR BB| Open rates'!AV7*0.87*0.9+25</f>
        <v>6367.3</v>
      </c>
      <c r="AW7" s="84">
        <f>'BAR BB| Open rates'!AW7*0.87*0.9+25</f>
        <v>5584.3</v>
      </c>
      <c r="AX7" s="84">
        <f>'BAR BB| Open rates'!AX7*0.87*0.9+25</f>
        <v>5584.3</v>
      </c>
      <c r="AY7" s="84">
        <f>'BAR BB| Open rates'!AY7*0.87*0.9+25</f>
        <v>6367.3</v>
      </c>
      <c r="AZ7" s="84">
        <f>'BAR BB| Open rates'!AZ7*0.87*0.9+25</f>
        <v>5584.3</v>
      </c>
      <c r="BA7" s="84">
        <f>'BAR BB| Open rates'!BA7*0.87*0.9+25</f>
        <v>6367.3</v>
      </c>
      <c r="BB7" s="84">
        <f>'BAR BB| Open rates'!BB7*0.87*0.9+25</f>
        <v>5584.3</v>
      </c>
      <c r="BC7" s="84">
        <f>'BAR BB| Open rates'!BC7*0.87*0.9+25</f>
        <v>6367.3</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rates'!B9*0.87*0.9+25</f>
        <v>8559.7000000000007</v>
      </c>
      <c r="C9" s="84">
        <f>'BAR BB| Open rates'!C9*0.87*0.9+25</f>
        <v>7072</v>
      </c>
      <c r="D9" s="84">
        <f>'BAR BB| Open rates'!D9*0.87*0.9+25</f>
        <v>6289</v>
      </c>
      <c r="E9" s="84">
        <f>'BAR BB| Open rates'!E9*0.87*0.9+25</f>
        <v>14823.7</v>
      </c>
      <c r="F9" s="84">
        <f>'BAR BB| Open rates'!F9*0.87*0.9+25</f>
        <v>5975.8</v>
      </c>
      <c r="G9" s="84">
        <f>'BAR BB| Open rates'!G9*0.87*0.9+25</f>
        <v>8716.3000000000011</v>
      </c>
      <c r="H9" s="84">
        <f>'BAR BB| Open rates'!H9*0.87*0.9+25</f>
        <v>7776.7</v>
      </c>
      <c r="I9" s="84">
        <f>'BAR BB| Open rates'!I9*0.87*0.9+25</f>
        <v>7072</v>
      </c>
      <c r="J9" s="84">
        <f>'BAR BB| Open rates'!J9*0.87*0.9+25</f>
        <v>7776.7</v>
      </c>
      <c r="K9" s="84">
        <f>'BAR BB| Open rates'!K9*0.87*0.9+25</f>
        <v>7072</v>
      </c>
      <c r="L9" s="84">
        <f>'BAR BB| Open rates'!L9*0.87*0.9+25</f>
        <v>7776.7</v>
      </c>
      <c r="M9" s="84">
        <f>'BAR BB| Open rates'!M9*0.87*0.9+25</f>
        <v>7072</v>
      </c>
      <c r="N9" s="84">
        <f>'BAR BB| Open rates'!N9*0.87*0.9+25</f>
        <v>7776.7</v>
      </c>
      <c r="O9" s="84">
        <f>'BAR BB| Open rates'!O9*0.87*0.9+25</f>
        <v>7072</v>
      </c>
      <c r="P9" s="84">
        <f>'BAR BB| Open rates'!P9*0.87*0.9+25</f>
        <v>7776.7</v>
      </c>
      <c r="Q9" s="84">
        <f>'BAR BB| Open rates'!Q9*0.87*0.9+25</f>
        <v>7072</v>
      </c>
      <c r="R9" s="84">
        <f>'BAR BB| Open rates'!R9*0.87*0.9+25</f>
        <v>7776.7</v>
      </c>
      <c r="S9" s="84">
        <f>'BAR BB| Open rates'!S9*0.87*0.9+25</f>
        <v>7072</v>
      </c>
      <c r="T9" s="84">
        <f>'BAR BB| Open rates'!T9*0.87*0.9+25</f>
        <v>7776.7</v>
      </c>
      <c r="U9" s="84">
        <f>'BAR BB| Open rates'!U9*0.87*0.9+25</f>
        <v>7072</v>
      </c>
      <c r="V9" s="84">
        <f>'BAR BB| Open rates'!V9*0.87*0.9+25</f>
        <v>7072</v>
      </c>
      <c r="W9" s="84">
        <f>'BAR BB| Open rates'!W9*0.87*0.9+25</f>
        <v>7776.7</v>
      </c>
      <c r="X9" s="84">
        <f>'BAR BB| Open rates'!X9*0.87*0.9+25</f>
        <v>7072</v>
      </c>
      <c r="Y9" s="84">
        <f>'BAR BB| Open rates'!Y9*0.87*0.9+25</f>
        <v>7776.7</v>
      </c>
      <c r="Z9" s="84">
        <f>'BAR BB| Open rates'!Z9*0.87*0.9+25</f>
        <v>7072</v>
      </c>
      <c r="AA9" s="84">
        <f>'BAR BB| Open rates'!AA9*0.87*0.9+25</f>
        <v>7776.7</v>
      </c>
      <c r="AB9" s="84">
        <f>'BAR BB| Open rates'!AB9*0.87*0.9+25</f>
        <v>7072</v>
      </c>
      <c r="AC9" s="84">
        <f>'BAR BB| Open rates'!AC9*0.87*0.9+25</f>
        <v>7776.7</v>
      </c>
      <c r="AD9" s="84">
        <f>'BAR BB| Open rates'!AD9*0.87*0.9+25</f>
        <v>7072</v>
      </c>
      <c r="AE9" s="84">
        <f>'BAR BB| Open rates'!AE9*0.87*0.9+25</f>
        <v>7072</v>
      </c>
      <c r="AF9" s="84">
        <f>'BAR BB| Open rates'!AF9*0.87*0.9+25</f>
        <v>7776.7</v>
      </c>
      <c r="AG9" s="84">
        <f>'BAR BB| Open rates'!AG9*0.87*0.9+25</f>
        <v>7072</v>
      </c>
      <c r="AH9" s="84">
        <f>'BAR BB| Open rates'!AH9*0.87*0.9+25</f>
        <v>7776.7</v>
      </c>
      <c r="AI9" s="84">
        <f>'BAR BB| Open rates'!AI9*0.87*0.9+25</f>
        <v>7072</v>
      </c>
      <c r="AJ9" s="84">
        <f>'BAR BB| Open rates'!AJ9*0.87*0.9+25</f>
        <v>7776.7</v>
      </c>
      <c r="AK9" s="84">
        <f>'BAR BB| Open rates'!AK9*0.87*0.9+25</f>
        <v>7072</v>
      </c>
      <c r="AL9" s="84">
        <f>'BAR BB| Open rates'!AL9*0.87*0.9+25</f>
        <v>7776.7</v>
      </c>
      <c r="AM9" s="84">
        <f>'BAR BB| Open rates'!AM9*0.87*0.9+25</f>
        <v>7072</v>
      </c>
      <c r="AN9" s="84">
        <f>'BAR BB| Open rates'!AN9*0.87*0.9+25</f>
        <v>7072</v>
      </c>
      <c r="AO9" s="84">
        <f>'BAR BB| Open rates'!AO9*0.87*0.9+25</f>
        <v>5975.8</v>
      </c>
      <c r="AP9" s="84">
        <f>'BAR BB| Open rates'!AP9*0.87*0.9+25</f>
        <v>6758.8</v>
      </c>
      <c r="AQ9" s="84">
        <f>'BAR BB| Open rates'!AQ9*0.87*0.9+25</f>
        <v>5975.8</v>
      </c>
      <c r="AR9" s="84">
        <f>'BAR BB| Open rates'!AR9*0.87*0.9+25</f>
        <v>6758.8</v>
      </c>
      <c r="AS9" s="84">
        <f>'BAR BB| Open rates'!AS9*0.87*0.9+25</f>
        <v>5975.8</v>
      </c>
      <c r="AT9" s="84">
        <f>'BAR BB| Open rates'!AT9*0.87*0.9+25</f>
        <v>6758.8</v>
      </c>
      <c r="AU9" s="84">
        <f>'BAR BB| Open rates'!AU9*0.87*0.9+25</f>
        <v>5975.8</v>
      </c>
      <c r="AV9" s="84">
        <f>'BAR BB| Open rates'!AV9*0.87*0.9+25</f>
        <v>6758.8</v>
      </c>
      <c r="AW9" s="84">
        <f>'BAR BB| Open rates'!AW9*0.87*0.9+25</f>
        <v>5975.8</v>
      </c>
      <c r="AX9" s="84">
        <f>'BAR BB| Open rates'!AX9*0.87*0.9+25</f>
        <v>5975.8</v>
      </c>
      <c r="AY9" s="84">
        <f>'BAR BB| Open rates'!AY9*0.87*0.9+25</f>
        <v>6758.8</v>
      </c>
      <c r="AZ9" s="84">
        <f>'BAR BB| Open rates'!AZ9*0.87*0.9+25</f>
        <v>5975.8</v>
      </c>
      <c r="BA9" s="84">
        <f>'BAR BB| Open rates'!BA9*0.87*0.9+25</f>
        <v>6758.8</v>
      </c>
      <c r="BB9" s="84">
        <f>'BAR BB| Open rates'!BB9*0.87*0.9+25</f>
        <v>5975.8</v>
      </c>
      <c r="BC9" s="84">
        <f>'BAR BB| Open rates'!BC9*0.87*0.9+25</f>
        <v>6758.8</v>
      </c>
    </row>
    <row r="10" spans="1:55" s="14" customFormat="1" ht="12" customHeight="1" x14ac:dyDescent="0.2">
      <c r="A10" s="149">
        <v>2</v>
      </c>
      <c r="B10" s="84">
        <f>'BAR BB| Open rates'!B10*0.87*0.9+25</f>
        <v>9734.2000000000007</v>
      </c>
      <c r="C10" s="84">
        <f>'BAR BB| Open rates'!C10*0.87*0.9+25</f>
        <v>8246.5</v>
      </c>
      <c r="D10" s="84">
        <f>'BAR BB| Open rates'!D10*0.87*0.9+25</f>
        <v>7463.5</v>
      </c>
      <c r="E10" s="84">
        <f>'BAR BB| Open rates'!E10*0.87*0.9+25</f>
        <v>15998.2</v>
      </c>
      <c r="F10" s="84">
        <f>'BAR BB| Open rates'!F10*0.87*0.9+25</f>
        <v>7150.3</v>
      </c>
      <c r="G10" s="84">
        <f>'BAR BB| Open rates'!G10*0.87*0.9+25</f>
        <v>9890.8000000000011</v>
      </c>
      <c r="H10" s="84">
        <f>'BAR BB| Open rates'!H10*0.87*0.9+25</f>
        <v>8951.2000000000007</v>
      </c>
      <c r="I10" s="84">
        <f>'BAR BB| Open rates'!I10*0.87*0.9+25</f>
        <v>8246.5</v>
      </c>
      <c r="J10" s="84">
        <f>'BAR BB| Open rates'!J10*0.87*0.9+25</f>
        <v>8951.2000000000007</v>
      </c>
      <c r="K10" s="84">
        <f>'BAR BB| Open rates'!K10*0.87*0.9+25</f>
        <v>8246.5</v>
      </c>
      <c r="L10" s="84">
        <f>'BAR BB| Open rates'!L10*0.87*0.9+25</f>
        <v>8951.2000000000007</v>
      </c>
      <c r="M10" s="84">
        <f>'BAR BB| Open rates'!M10*0.87*0.9+25</f>
        <v>8246.5</v>
      </c>
      <c r="N10" s="84">
        <f>'BAR BB| Open rates'!N10*0.87*0.9+25</f>
        <v>8951.2000000000007</v>
      </c>
      <c r="O10" s="84">
        <f>'BAR BB| Open rates'!O10*0.87*0.9+25</f>
        <v>8246.5</v>
      </c>
      <c r="P10" s="84">
        <f>'BAR BB| Open rates'!P10*0.87*0.9+25</f>
        <v>8951.2000000000007</v>
      </c>
      <c r="Q10" s="84">
        <f>'BAR BB| Open rates'!Q10*0.87*0.9+25</f>
        <v>8246.5</v>
      </c>
      <c r="R10" s="84">
        <f>'BAR BB| Open rates'!R10*0.87*0.9+25</f>
        <v>8951.2000000000007</v>
      </c>
      <c r="S10" s="84">
        <f>'BAR BB| Open rates'!S10*0.87*0.9+25</f>
        <v>8246.5</v>
      </c>
      <c r="T10" s="84">
        <f>'BAR BB| Open rates'!T10*0.87*0.9+25</f>
        <v>8951.2000000000007</v>
      </c>
      <c r="U10" s="84">
        <f>'BAR BB| Open rates'!U10*0.87*0.9+25</f>
        <v>8246.5</v>
      </c>
      <c r="V10" s="84">
        <f>'BAR BB| Open rates'!V10*0.87*0.9+25</f>
        <v>8246.5</v>
      </c>
      <c r="W10" s="84">
        <f>'BAR BB| Open rates'!W10*0.87*0.9+25</f>
        <v>8951.2000000000007</v>
      </c>
      <c r="X10" s="84">
        <f>'BAR BB| Open rates'!X10*0.87*0.9+25</f>
        <v>8246.5</v>
      </c>
      <c r="Y10" s="84">
        <f>'BAR BB| Open rates'!Y10*0.87*0.9+25</f>
        <v>8951.2000000000007</v>
      </c>
      <c r="Z10" s="84">
        <f>'BAR BB| Open rates'!Z10*0.87*0.9+25</f>
        <v>8246.5</v>
      </c>
      <c r="AA10" s="84">
        <f>'BAR BB| Open rates'!AA10*0.87*0.9+25</f>
        <v>8951.2000000000007</v>
      </c>
      <c r="AB10" s="84">
        <f>'BAR BB| Open rates'!AB10*0.87*0.9+25</f>
        <v>8246.5</v>
      </c>
      <c r="AC10" s="84">
        <f>'BAR BB| Open rates'!AC10*0.87*0.9+25</f>
        <v>8951.2000000000007</v>
      </c>
      <c r="AD10" s="84">
        <f>'BAR BB| Open rates'!AD10*0.87*0.9+25</f>
        <v>8246.5</v>
      </c>
      <c r="AE10" s="84">
        <f>'BAR BB| Open rates'!AE10*0.87*0.9+25</f>
        <v>8246.5</v>
      </c>
      <c r="AF10" s="84">
        <f>'BAR BB| Open rates'!AF10*0.87*0.9+25</f>
        <v>8951.2000000000007</v>
      </c>
      <c r="AG10" s="84">
        <f>'BAR BB| Open rates'!AG10*0.87*0.9+25</f>
        <v>8246.5</v>
      </c>
      <c r="AH10" s="84">
        <f>'BAR BB| Open rates'!AH10*0.87*0.9+25</f>
        <v>8951.2000000000007</v>
      </c>
      <c r="AI10" s="84">
        <f>'BAR BB| Open rates'!AI10*0.87*0.9+25</f>
        <v>8246.5</v>
      </c>
      <c r="AJ10" s="84">
        <f>'BAR BB| Open rates'!AJ10*0.87*0.9+25</f>
        <v>8951.2000000000007</v>
      </c>
      <c r="AK10" s="84">
        <f>'BAR BB| Open rates'!AK10*0.87*0.9+25</f>
        <v>8246.5</v>
      </c>
      <c r="AL10" s="84">
        <f>'BAR BB| Open rates'!AL10*0.87*0.9+25</f>
        <v>8951.2000000000007</v>
      </c>
      <c r="AM10" s="84">
        <f>'BAR BB| Open rates'!AM10*0.87*0.9+25</f>
        <v>8246.5</v>
      </c>
      <c r="AN10" s="84">
        <f>'BAR BB| Open rates'!AN10*0.87*0.9+25</f>
        <v>8246.5</v>
      </c>
      <c r="AO10" s="84">
        <f>'BAR BB| Open rates'!AO10*0.87*0.9+25</f>
        <v>7150.3</v>
      </c>
      <c r="AP10" s="84">
        <f>'BAR BB| Open rates'!AP10*0.87*0.9+25</f>
        <v>7933.3</v>
      </c>
      <c r="AQ10" s="84">
        <f>'BAR BB| Open rates'!AQ10*0.87*0.9+25</f>
        <v>7150.3</v>
      </c>
      <c r="AR10" s="84">
        <f>'BAR BB| Open rates'!AR10*0.87*0.9+25</f>
        <v>7933.3</v>
      </c>
      <c r="AS10" s="84">
        <f>'BAR BB| Open rates'!AS10*0.87*0.9+25</f>
        <v>7150.3</v>
      </c>
      <c r="AT10" s="84">
        <f>'BAR BB| Open rates'!AT10*0.87*0.9+25</f>
        <v>7933.3</v>
      </c>
      <c r="AU10" s="84">
        <f>'BAR BB| Open rates'!AU10*0.87*0.9+25</f>
        <v>7150.3</v>
      </c>
      <c r="AV10" s="84">
        <f>'BAR BB| Open rates'!AV10*0.87*0.9+25</f>
        <v>7933.3</v>
      </c>
      <c r="AW10" s="84">
        <f>'BAR BB| Open rates'!AW10*0.87*0.9+25</f>
        <v>7150.3</v>
      </c>
      <c r="AX10" s="84">
        <f>'BAR BB| Open rates'!AX10*0.87*0.9+25</f>
        <v>7150.3</v>
      </c>
      <c r="AY10" s="84">
        <f>'BAR BB| Open rates'!AY10*0.87*0.9+25</f>
        <v>7933.3</v>
      </c>
      <c r="AZ10" s="84">
        <f>'BAR BB| Open rates'!AZ10*0.87*0.9+25</f>
        <v>7150.3</v>
      </c>
      <c r="BA10" s="84">
        <f>'BAR BB| Open rates'!BA10*0.87*0.9+25</f>
        <v>7933.3</v>
      </c>
      <c r="BB10" s="84">
        <f>'BAR BB| Open rates'!BB10*0.87*0.9+25</f>
        <v>7150.3</v>
      </c>
      <c r="BC10" s="84">
        <f>'BAR BB| Open rates'!BC10*0.87*0.9+25</f>
        <v>7933.3</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rates'!B12*0.87*0.9+25</f>
        <v>9342.7000000000007</v>
      </c>
      <c r="C12" s="84">
        <f>'BAR BB| Open rates'!C12*0.87*0.9+25</f>
        <v>7855</v>
      </c>
      <c r="D12" s="84">
        <f>'BAR BB| Open rates'!D12*0.87*0.9+25</f>
        <v>7072</v>
      </c>
      <c r="E12" s="84">
        <f>'BAR BB| Open rates'!E12*0.87*0.9+25</f>
        <v>15606.7</v>
      </c>
      <c r="F12" s="84">
        <f>'BAR BB| Open rates'!F12*0.87*0.9+25</f>
        <v>6758.8</v>
      </c>
      <c r="G12" s="84">
        <f>'BAR BB| Open rates'!G12*0.87*0.9+25</f>
        <v>9499.3000000000011</v>
      </c>
      <c r="H12" s="84">
        <f>'BAR BB| Open rates'!H12*0.87*0.9+25</f>
        <v>8559.7000000000007</v>
      </c>
      <c r="I12" s="84">
        <f>'BAR BB| Open rates'!I12*0.87*0.9+25</f>
        <v>7855</v>
      </c>
      <c r="J12" s="84">
        <f>'BAR BB| Open rates'!J12*0.87*0.9+25</f>
        <v>8559.7000000000007</v>
      </c>
      <c r="K12" s="84">
        <f>'BAR BB| Open rates'!K12*0.87*0.9+25</f>
        <v>7855</v>
      </c>
      <c r="L12" s="84">
        <f>'BAR BB| Open rates'!L12*0.87*0.9+25</f>
        <v>8559.7000000000007</v>
      </c>
      <c r="M12" s="84">
        <f>'BAR BB| Open rates'!M12*0.87*0.9+25</f>
        <v>7855</v>
      </c>
      <c r="N12" s="84">
        <f>'BAR BB| Open rates'!N12*0.87*0.9+25</f>
        <v>8559.7000000000007</v>
      </c>
      <c r="O12" s="84">
        <f>'BAR BB| Open rates'!O12*0.87*0.9+25</f>
        <v>7855</v>
      </c>
      <c r="P12" s="84">
        <f>'BAR BB| Open rates'!P12*0.87*0.9+25</f>
        <v>8559.7000000000007</v>
      </c>
      <c r="Q12" s="84">
        <f>'BAR BB| Open rates'!Q12*0.87*0.9+25</f>
        <v>7855</v>
      </c>
      <c r="R12" s="84">
        <f>'BAR BB| Open rates'!R12*0.87*0.9+25</f>
        <v>8559.7000000000007</v>
      </c>
      <c r="S12" s="84">
        <f>'BAR BB| Open rates'!S12*0.87*0.9+25</f>
        <v>7855</v>
      </c>
      <c r="T12" s="84">
        <f>'BAR BB| Open rates'!T12*0.87*0.9+25</f>
        <v>8559.7000000000007</v>
      </c>
      <c r="U12" s="84">
        <f>'BAR BB| Open rates'!U12*0.87*0.9+25</f>
        <v>7855</v>
      </c>
      <c r="V12" s="84">
        <f>'BAR BB| Open rates'!V12*0.87*0.9+25</f>
        <v>7855</v>
      </c>
      <c r="W12" s="84">
        <f>'BAR BB| Open rates'!W12*0.87*0.9+25</f>
        <v>8559.7000000000007</v>
      </c>
      <c r="X12" s="84">
        <f>'BAR BB| Open rates'!X12*0.87*0.9+25</f>
        <v>7855</v>
      </c>
      <c r="Y12" s="84">
        <f>'BAR BB| Open rates'!Y12*0.87*0.9+25</f>
        <v>8559.7000000000007</v>
      </c>
      <c r="Z12" s="84">
        <f>'BAR BB| Open rates'!Z12*0.87*0.9+25</f>
        <v>7855</v>
      </c>
      <c r="AA12" s="84">
        <f>'BAR BB| Open rates'!AA12*0.87*0.9+25</f>
        <v>8559.7000000000007</v>
      </c>
      <c r="AB12" s="84">
        <f>'BAR BB| Open rates'!AB12*0.87*0.9+25</f>
        <v>7855</v>
      </c>
      <c r="AC12" s="84">
        <f>'BAR BB| Open rates'!AC12*0.87*0.9+25</f>
        <v>8559.7000000000007</v>
      </c>
      <c r="AD12" s="84">
        <f>'BAR BB| Open rates'!AD12*0.87*0.9+25</f>
        <v>7855</v>
      </c>
      <c r="AE12" s="84">
        <f>'BAR BB| Open rates'!AE12*0.87*0.9+25</f>
        <v>7855</v>
      </c>
      <c r="AF12" s="84">
        <f>'BAR BB| Open rates'!AF12*0.87*0.9+25</f>
        <v>8559.7000000000007</v>
      </c>
      <c r="AG12" s="84">
        <f>'BAR BB| Open rates'!AG12*0.87*0.9+25</f>
        <v>7855</v>
      </c>
      <c r="AH12" s="84">
        <f>'BAR BB| Open rates'!AH12*0.87*0.9+25</f>
        <v>8559.7000000000007</v>
      </c>
      <c r="AI12" s="84">
        <f>'BAR BB| Open rates'!AI12*0.87*0.9+25</f>
        <v>7855</v>
      </c>
      <c r="AJ12" s="84">
        <f>'BAR BB| Open rates'!AJ12*0.87*0.9+25</f>
        <v>8559.7000000000007</v>
      </c>
      <c r="AK12" s="84">
        <f>'BAR BB| Open rates'!AK12*0.87*0.9+25</f>
        <v>7855</v>
      </c>
      <c r="AL12" s="84">
        <f>'BAR BB| Open rates'!AL12*0.87*0.9+25</f>
        <v>8559.7000000000007</v>
      </c>
      <c r="AM12" s="84">
        <f>'BAR BB| Open rates'!AM12*0.87*0.9+25</f>
        <v>7855</v>
      </c>
      <c r="AN12" s="84">
        <f>'BAR BB| Open rates'!AN12*0.87*0.9+25</f>
        <v>7855</v>
      </c>
      <c r="AO12" s="84">
        <f>'BAR BB| Open rates'!AO12*0.87*0.9+25</f>
        <v>6758.8</v>
      </c>
      <c r="AP12" s="84">
        <f>'BAR BB| Open rates'!AP12*0.87*0.9+25</f>
        <v>7541.8</v>
      </c>
      <c r="AQ12" s="84">
        <f>'BAR BB| Open rates'!AQ12*0.87*0.9+25</f>
        <v>6758.8</v>
      </c>
      <c r="AR12" s="84">
        <f>'BAR BB| Open rates'!AR12*0.87*0.9+25</f>
        <v>7541.8</v>
      </c>
      <c r="AS12" s="84">
        <f>'BAR BB| Open rates'!AS12*0.87*0.9+25</f>
        <v>6758.8</v>
      </c>
      <c r="AT12" s="84">
        <f>'BAR BB| Open rates'!AT12*0.87*0.9+25</f>
        <v>7541.8</v>
      </c>
      <c r="AU12" s="84">
        <f>'BAR BB| Open rates'!AU12*0.87*0.9+25</f>
        <v>6758.8</v>
      </c>
      <c r="AV12" s="84">
        <f>'BAR BB| Open rates'!AV12*0.87*0.9+25</f>
        <v>7541.8</v>
      </c>
      <c r="AW12" s="84">
        <f>'BAR BB| Open rates'!AW12*0.87*0.9+25</f>
        <v>6758.8</v>
      </c>
      <c r="AX12" s="84">
        <f>'BAR BB| Open rates'!AX12*0.87*0.9+25</f>
        <v>6758.8</v>
      </c>
      <c r="AY12" s="84">
        <f>'BAR BB| Open rates'!AY12*0.87*0.9+25</f>
        <v>7541.8</v>
      </c>
      <c r="AZ12" s="84">
        <f>'BAR BB| Open rates'!AZ12*0.87*0.9+25</f>
        <v>6758.8</v>
      </c>
      <c r="BA12" s="84">
        <f>'BAR BB| Open rates'!BA12*0.87*0.9+25</f>
        <v>7541.8</v>
      </c>
      <c r="BB12" s="84">
        <f>'BAR BB| Open rates'!BB12*0.87*0.9+25</f>
        <v>6758.8</v>
      </c>
      <c r="BC12" s="84">
        <f>'BAR BB| Open rates'!BC12*0.87*0.9+25</f>
        <v>7541.8</v>
      </c>
    </row>
    <row r="13" spans="1:55" s="14" customFormat="1" ht="12" customHeight="1" x14ac:dyDescent="0.2">
      <c r="A13" s="149">
        <v>2</v>
      </c>
      <c r="B13" s="84">
        <f>'BAR BB| Open rates'!B13*0.87*0.9+25</f>
        <v>10517.2</v>
      </c>
      <c r="C13" s="84">
        <f>'BAR BB| Open rates'!C13*0.87*0.9+25</f>
        <v>9029.5</v>
      </c>
      <c r="D13" s="84">
        <f>'BAR BB| Open rates'!D13*0.87*0.9+25</f>
        <v>8246.5</v>
      </c>
      <c r="E13" s="84">
        <f>'BAR BB| Open rates'!E13*0.87*0.9+25</f>
        <v>16781.2</v>
      </c>
      <c r="F13" s="84">
        <f>'BAR BB| Open rates'!F13*0.87*0.9+25</f>
        <v>7933.3</v>
      </c>
      <c r="G13" s="84">
        <f>'BAR BB| Open rates'!G13*0.87*0.9+25</f>
        <v>10673.800000000001</v>
      </c>
      <c r="H13" s="84">
        <f>'BAR BB| Open rates'!H13*0.87*0.9+25</f>
        <v>9734.2000000000007</v>
      </c>
      <c r="I13" s="84">
        <f>'BAR BB| Open rates'!I13*0.87*0.9+25</f>
        <v>9029.5</v>
      </c>
      <c r="J13" s="84">
        <f>'BAR BB| Open rates'!J13*0.87*0.9+25</f>
        <v>9734.2000000000007</v>
      </c>
      <c r="K13" s="84">
        <f>'BAR BB| Open rates'!K13*0.87*0.9+25</f>
        <v>9029.5</v>
      </c>
      <c r="L13" s="84">
        <f>'BAR BB| Open rates'!L13*0.87*0.9+25</f>
        <v>9734.2000000000007</v>
      </c>
      <c r="M13" s="84">
        <f>'BAR BB| Open rates'!M13*0.87*0.9+25</f>
        <v>9029.5</v>
      </c>
      <c r="N13" s="84">
        <f>'BAR BB| Open rates'!N13*0.87*0.9+25</f>
        <v>9734.2000000000007</v>
      </c>
      <c r="O13" s="84">
        <f>'BAR BB| Open rates'!O13*0.87*0.9+25</f>
        <v>9029.5</v>
      </c>
      <c r="P13" s="84">
        <f>'BAR BB| Open rates'!P13*0.87*0.9+25</f>
        <v>9734.2000000000007</v>
      </c>
      <c r="Q13" s="84">
        <f>'BAR BB| Open rates'!Q13*0.87*0.9+25</f>
        <v>9029.5</v>
      </c>
      <c r="R13" s="84">
        <f>'BAR BB| Open rates'!R13*0.87*0.9+25</f>
        <v>9734.2000000000007</v>
      </c>
      <c r="S13" s="84">
        <f>'BAR BB| Open rates'!S13*0.87*0.9+25</f>
        <v>9029.5</v>
      </c>
      <c r="T13" s="84">
        <f>'BAR BB| Open rates'!T13*0.87*0.9+25</f>
        <v>9734.2000000000007</v>
      </c>
      <c r="U13" s="84">
        <f>'BAR BB| Open rates'!U13*0.87*0.9+25</f>
        <v>9029.5</v>
      </c>
      <c r="V13" s="84">
        <f>'BAR BB| Open rates'!V13*0.87*0.9+25</f>
        <v>9029.5</v>
      </c>
      <c r="W13" s="84">
        <f>'BAR BB| Open rates'!W13*0.87*0.9+25</f>
        <v>9734.2000000000007</v>
      </c>
      <c r="X13" s="84">
        <f>'BAR BB| Open rates'!X13*0.87*0.9+25</f>
        <v>9029.5</v>
      </c>
      <c r="Y13" s="84">
        <f>'BAR BB| Open rates'!Y13*0.87*0.9+25</f>
        <v>9734.2000000000007</v>
      </c>
      <c r="Z13" s="84">
        <f>'BAR BB| Open rates'!Z13*0.87*0.9+25</f>
        <v>9029.5</v>
      </c>
      <c r="AA13" s="84">
        <f>'BAR BB| Open rates'!AA13*0.87*0.9+25</f>
        <v>9734.2000000000007</v>
      </c>
      <c r="AB13" s="84">
        <f>'BAR BB| Open rates'!AB13*0.87*0.9+25</f>
        <v>9029.5</v>
      </c>
      <c r="AC13" s="84">
        <f>'BAR BB| Open rates'!AC13*0.87*0.9+25</f>
        <v>9734.2000000000007</v>
      </c>
      <c r="AD13" s="84">
        <f>'BAR BB| Open rates'!AD13*0.87*0.9+25</f>
        <v>9029.5</v>
      </c>
      <c r="AE13" s="84">
        <f>'BAR BB| Open rates'!AE13*0.87*0.9+25</f>
        <v>9029.5</v>
      </c>
      <c r="AF13" s="84">
        <f>'BAR BB| Open rates'!AF13*0.87*0.9+25</f>
        <v>9734.2000000000007</v>
      </c>
      <c r="AG13" s="84">
        <f>'BAR BB| Open rates'!AG13*0.87*0.9+25</f>
        <v>9029.5</v>
      </c>
      <c r="AH13" s="84">
        <f>'BAR BB| Open rates'!AH13*0.87*0.9+25</f>
        <v>9734.2000000000007</v>
      </c>
      <c r="AI13" s="84">
        <f>'BAR BB| Open rates'!AI13*0.87*0.9+25</f>
        <v>9029.5</v>
      </c>
      <c r="AJ13" s="84">
        <f>'BAR BB| Open rates'!AJ13*0.87*0.9+25</f>
        <v>9734.2000000000007</v>
      </c>
      <c r="AK13" s="84">
        <f>'BAR BB| Open rates'!AK13*0.87*0.9+25</f>
        <v>9029.5</v>
      </c>
      <c r="AL13" s="84">
        <f>'BAR BB| Open rates'!AL13*0.87*0.9+25</f>
        <v>9734.2000000000007</v>
      </c>
      <c r="AM13" s="84">
        <f>'BAR BB| Open rates'!AM13*0.87*0.9+25</f>
        <v>9029.5</v>
      </c>
      <c r="AN13" s="84">
        <f>'BAR BB| Open rates'!AN13*0.87*0.9+25</f>
        <v>9029.5</v>
      </c>
      <c r="AO13" s="84">
        <f>'BAR BB| Open rates'!AO13*0.87*0.9+25</f>
        <v>7933.3</v>
      </c>
      <c r="AP13" s="84">
        <f>'BAR BB| Open rates'!AP13*0.87*0.9+25</f>
        <v>8716.3000000000011</v>
      </c>
      <c r="AQ13" s="84">
        <f>'BAR BB| Open rates'!AQ13*0.87*0.9+25</f>
        <v>7933.3</v>
      </c>
      <c r="AR13" s="84">
        <f>'BAR BB| Open rates'!AR13*0.87*0.9+25</f>
        <v>8716.3000000000011</v>
      </c>
      <c r="AS13" s="84">
        <f>'BAR BB| Open rates'!AS13*0.87*0.9+25</f>
        <v>7933.3</v>
      </c>
      <c r="AT13" s="84">
        <f>'BAR BB| Open rates'!AT13*0.87*0.9+25</f>
        <v>8716.3000000000011</v>
      </c>
      <c r="AU13" s="84">
        <f>'BAR BB| Open rates'!AU13*0.87*0.9+25</f>
        <v>7933.3</v>
      </c>
      <c r="AV13" s="84">
        <f>'BAR BB| Open rates'!AV13*0.87*0.9+25</f>
        <v>8716.3000000000011</v>
      </c>
      <c r="AW13" s="84">
        <f>'BAR BB| Open rates'!AW13*0.87*0.9+25</f>
        <v>7933.3</v>
      </c>
      <c r="AX13" s="84">
        <f>'BAR BB| Open rates'!AX13*0.87*0.9+25</f>
        <v>7933.3</v>
      </c>
      <c r="AY13" s="84">
        <f>'BAR BB| Open rates'!AY13*0.87*0.9+25</f>
        <v>8716.3000000000011</v>
      </c>
      <c r="AZ13" s="84">
        <f>'BAR BB| Open rates'!AZ13*0.87*0.9+25</f>
        <v>7933.3</v>
      </c>
      <c r="BA13" s="84">
        <f>'BAR BB| Open rates'!BA13*0.87*0.9+25</f>
        <v>8716.3000000000011</v>
      </c>
      <c r="BB13" s="84">
        <f>'BAR BB| Open rates'!BB13*0.87*0.9+25</f>
        <v>7933.3</v>
      </c>
      <c r="BC13" s="84">
        <f>'BAR BB| Open rates'!BC13*0.87*0.9+25</f>
        <v>8716.3000000000011</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rates'!B15*0.87*0.9+25</f>
        <v>12161.5</v>
      </c>
      <c r="C15" s="84">
        <f>'BAR BB| Open rates'!C15*0.87*0.9+25</f>
        <v>10673.800000000001</v>
      </c>
      <c r="D15" s="84">
        <f>'BAR BB| Open rates'!D15*0.87*0.9+25</f>
        <v>9890.8000000000011</v>
      </c>
      <c r="E15" s="84">
        <f>'BAR BB| Open rates'!E15*0.87*0.9+25</f>
        <v>18425.5</v>
      </c>
      <c r="F15" s="84">
        <f>'BAR BB| Open rates'!F15*0.87*0.9+25</f>
        <v>9577.6</v>
      </c>
      <c r="G15" s="84">
        <f>'BAR BB| Open rates'!G15*0.87*0.9+25</f>
        <v>13101.1</v>
      </c>
      <c r="H15" s="84">
        <f>'BAR BB| Open rates'!H15*0.87*0.9+25</f>
        <v>12161.5</v>
      </c>
      <c r="I15" s="84">
        <f>'BAR BB| Open rates'!I15*0.87*0.9+25</f>
        <v>11456.800000000001</v>
      </c>
      <c r="J15" s="84">
        <f>'BAR BB| Open rates'!J15*0.87*0.9+25</f>
        <v>12161.5</v>
      </c>
      <c r="K15" s="84">
        <f>'BAR BB| Open rates'!K15*0.87*0.9+25</f>
        <v>11456.800000000001</v>
      </c>
      <c r="L15" s="84">
        <f>'BAR BB| Open rates'!L15*0.87*0.9+25</f>
        <v>12161.5</v>
      </c>
      <c r="M15" s="84">
        <f>'BAR BB| Open rates'!M15*0.87*0.9+25</f>
        <v>11456.800000000001</v>
      </c>
      <c r="N15" s="84">
        <f>'BAR BB| Open rates'!N15*0.87*0.9+25</f>
        <v>12161.5</v>
      </c>
      <c r="O15" s="84">
        <f>'BAR BB| Open rates'!O15*0.87*0.9+25</f>
        <v>11456.800000000001</v>
      </c>
      <c r="P15" s="84">
        <f>'BAR BB| Open rates'!P15*0.87*0.9+25</f>
        <v>12161.5</v>
      </c>
      <c r="Q15" s="84">
        <f>'BAR BB| Open rates'!Q15*0.87*0.9+25</f>
        <v>11456.800000000001</v>
      </c>
      <c r="R15" s="84">
        <f>'BAR BB| Open rates'!R15*0.87*0.9+25</f>
        <v>12161.5</v>
      </c>
      <c r="S15" s="84">
        <f>'BAR BB| Open rates'!S15*0.87*0.9+25</f>
        <v>11456.800000000001</v>
      </c>
      <c r="T15" s="84">
        <f>'BAR BB| Open rates'!T15*0.87*0.9+25</f>
        <v>12161.5</v>
      </c>
      <c r="U15" s="84">
        <f>'BAR BB| Open rates'!U15*0.87*0.9+25</f>
        <v>11456.800000000001</v>
      </c>
      <c r="V15" s="84">
        <f>'BAR BB| Open rates'!V15*0.87*0.9+25</f>
        <v>11456.800000000001</v>
      </c>
      <c r="W15" s="84">
        <f>'BAR BB| Open rates'!W15*0.87*0.9+25</f>
        <v>12161.5</v>
      </c>
      <c r="X15" s="84">
        <f>'BAR BB| Open rates'!X15*0.87*0.9+25</f>
        <v>11456.800000000001</v>
      </c>
      <c r="Y15" s="84">
        <f>'BAR BB| Open rates'!Y15*0.87*0.9+25</f>
        <v>12161.5</v>
      </c>
      <c r="Z15" s="84">
        <f>'BAR BB| Open rates'!Z15*0.87*0.9+25</f>
        <v>11456.800000000001</v>
      </c>
      <c r="AA15" s="84">
        <f>'BAR BB| Open rates'!AA15*0.87*0.9+25</f>
        <v>12161.5</v>
      </c>
      <c r="AB15" s="84">
        <f>'BAR BB| Open rates'!AB15*0.87*0.9+25</f>
        <v>11456.800000000001</v>
      </c>
      <c r="AC15" s="84">
        <f>'BAR BB| Open rates'!AC15*0.87*0.9+25</f>
        <v>12161.5</v>
      </c>
      <c r="AD15" s="84">
        <f>'BAR BB| Open rates'!AD15*0.87*0.9+25</f>
        <v>11456.800000000001</v>
      </c>
      <c r="AE15" s="84">
        <f>'BAR BB| Open rates'!AE15*0.87*0.9+25</f>
        <v>10673.800000000001</v>
      </c>
      <c r="AF15" s="84">
        <f>'BAR BB| Open rates'!AF15*0.87*0.9+25</f>
        <v>11378.5</v>
      </c>
      <c r="AG15" s="84">
        <f>'BAR BB| Open rates'!AG15*0.87*0.9+25</f>
        <v>10673.800000000001</v>
      </c>
      <c r="AH15" s="84">
        <f>'BAR BB| Open rates'!AH15*0.87*0.9+25</f>
        <v>11378.5</v>
      </c>
      <c r="AI15" s="84">
        <f>'BAR BB| Open rates'!AI15*0.87*0.9+25</f>
        <v>10673.800000000001</v>
      </c>
      <c r="AJ15" s="84">
        <f>'BAR BB| Open rates'!AJ15*0.87*0.9+25</f>
        <v>11378.5</v>
      </c>
      <c r="AK15" s="84">
        <f>'BAR BB| Open rates'!AK15*0.87*0.9+25</f>
        <v>10673.800000000001</v>
      </c>
      <c r="AL15" s="84">
        <f>'BAR BB| Open rates'!AL15*0.87*0.9+25</f>
        <v>11378.5</v>
      </c>
      <c r="AM15" s="84">
        <f>'BAR BB| Open rates'!AM15*0.87*0.9+25</f>
        <v>10673.800000000001</v>
      </c>
      <c r="AN15" s="84">
        <f>'BAR BB| Open rates'!AN15*0.87*0.9+25</f>
        <v>10673.800000000001</v>
      </c>
      <c r="AO15" s="84">
        <f>'BAR BB| Open rates'!AO15*0.87*0.9+25</f>
        <v>9577.6</v>
      </c>
      <c r="AP15" s="84">
        <f>'BAR BB| Open rates'!AP15*0.87*0.9+25</f>
        <v>10360.6</v>
      </c>
      <c r="AQ15" s="84">
        <f>'BAR BB| Open rates'!AQ15*0.87*0.9+25</f>
        <v>9577.6</v>
      </c>
      <c r="AR15" s="84">
        <f>'BAR BB| Open rates'!AR15*0.87*0.9+25</f>
        <v>10360.6</v>
      </c>
      <c r="AS15" s="84">
        <f>'BAR BB| Open rates'!AS15*0.87*0.9+25</f>
        <v>9577.6</v>
      </c>
      <c r="AT15" s="84">
        <f>'BAR BB| Open rates'!AT15*0.87*0.9+25</f>
        <v>10360.6</v>
      </c>
      <c r="AU15" s="84">
        <f>'BAR BB| Open rates'!AU15*0.87*0.9+25</f>
        <v>9577.6</v>
      </c>
      <c r="AV15" s="84">
        <f>'BAR BB| Open rates'!AV15*0.87*0.9+25</f>
        <v>10360.6</v>
      </c>
      <c r="AW15" s="84">
        <f>'BAR BB| Open rates'!AW15*0.87*0.9+25</f>
        <v>9577.6</v>
      </c>
      <c r="AX15" s="84">
        <f>'BAR BB| Open rates'!AX15*0.87*0.9+25</f>
        <v>9577.6</v>
      </c>
      <c r="AY15" s="84">
        <f>'BAR BB| Open rates'!AY15*0.87*0.9+25</f>
        <v>10360.6</v>
      </c>
      <c r="AZ15" s="84">
        <f>'BAR BB| Open rates'!AZ15*0.87*0.9+25</f>
        <v>9577.6</v>
      </c>
      <c r="BA15" s="84">
        <f>'BAR BB| Open rates'!BA15*0.87*0.9+25</f>
        <v>10360.6</v>
      </c>
      <c r="BB15" s="84">
        <f>'BAR BB| Open rates'!BB15*0.87*0.9+25</f>
        <v>9577.6</v>
      </c>
      <c r="BC15" s="84">
        <f>'BAR BB| Open rates'!BC15*0.87*0.9+25</f>
        <v>10360.6</v>
      </c>
    </row>
    <row r="16" spans="1:55" s="14" customFormat="1" ht="12" customHeight="1" x14ac:dyDescent="0.2">
      <c r="A16" s="42">
        <v>2</v>
      </c>
      <c r="B16" s="84">
        <f>'BAR BB| Open rates'!B16*0.87*0.9+25</f>
        <v>13336</v>
      </c>
      <c r="C16" s="84">
        <f>'BAR BB| Open rates'!C16*0.87*0.9+25</f>
        <v>11848.300000000001</v>
      </c>
      <c r="D16" s="84">
        <f>'BAR BB| Open rates'!D16*0.87*0.9+25</f>
        <v>11065.300000000001</v>
      </c>
      <c r="E16" s="84">
        <f>'BAR BB| Open rates'!E16*0.87*0.9+25</f>
        <v>19600</v>
      </c>
      <c r="F16" s="84">
        <f>'BAR BB| Open rates'!F16*0.87*0.9+25</f>
        <v>10752.1</v>
      </c>
      <c r="G16" s="84">
        <f>'BAR BB| Open rates'!G16*0.87*0.9+25</f>
        <v>14275.6</v>
      </c>
      <c r="H16" s="84">
        <f>'BAR BB| Open rates'!H16*0.87*0.9+25</f>
        <v>13336</v>
      </c>
      <c r="I16" s="84">
        <f>'BAR BB| Open rates'!I16*0.87*0.9+25</f>
        <v>12631.300000000001</v>
      </c>
      <c r="J16" s="84">
        <f>'BAR BB| Open rates'!J16*0.87*0.9+25</f>
        <v>13336</v>
      </c>
      <c r="K16" s="84">
        <f>'BAR BB| Open rates'!K16*0.87*0.9+25</f>
        <v>12631.300000000001</v>
      </c>
      <c r="L16" s="84">
        <f>'BAR BB| Open rates'!L16*0.87*0.9+25</f>
        <v>13336</v>
      </c>
      <c r="M16" s="84">
        <f>'BAR BB| Open rates'!M16*0.87*0.9+25</f>
        <v>12631.300000000001</v>
      </c>
      <c r="N16" s="84">
        <f>'BAR BB| Open rates'!N16*0.87*0.9+25</f>
        <v>13336</v>
      </c>
      <c r="O16" s="84">
        <f>'BAR BB| Open rates'!O16*0.87*0.9+25</f>
        <v>12631.300000000001</v>
      </c>
      <c r="P16" s="84">
        <f>'BAR BB| Open rates'!P16*0.87*0.9+25</f>
        <v>13336</v>
      </c>
      <c r="Q16" s="84">
        <f>'BAR BB| Open rates'!Q16*0.87*0.9+25</f>
        <v>12631.300000000001</v>
      </c>
      <c r="R16" s="84">
        <f>'BAR BB| Open rates'!R16*0.87*0.9+25</f>
        <v>13336</v>
      </c>
      <c r="S16" s="84">
        <f>'BAR BB| Open rates'!S16*0.87*0.9+25</f>
        <v>12631.300000000001</v>
      </c>
      <c r="T16" s="84">
        <f>'BAR BB| Open rates'!T16*0.87*0.9+25</f>
        <v>13336</v>
      </c>
      <c r="U16" s="84">
        <f>'BAR BB| Open rates'!U16*0.87*0.9+25</f>
        <v>12631.300000000001</v>
      </c>
      <c r="V16" s="84">
        <f>'BAR BB| Open rates'!V16*0.87*0.9+25</f>
        <v>12631.300000000001</v>
      </c>
      <c r="W16" s="84">
        <f>'BAR BB| Open rates'!W16*0.87*0.9+25</f>
        <v>13336</v>
      </c>
      <c r="X16" s="84">
        <f>'BAR BB| Open rates'!X16*0.87*0.9+25</f>
        <v>12631.300000000001</v>
      </c>
      <c r="Y16" s="84">
        <f>'BAR BB| Open rates'!Y16*0.87*0.9+25</f>
        <v>13336</v>
      </c>
      <c r="Z16" s="84">
        <f>'BAR BB| Open rates'!Z16*0.87*0.9+25</f>
        <v>12631.300000000001</v>
      </c>
      <c r="AA16" s="84">
        <f>'BAR BB| Open rates'!AA16*0.87*0.9+25</f>
        <v>13336</v>
      </c>
      <c r="AB16" s="84">
        <f>'BAR BB| Open rates'!AB16*0.87*0.9+25</f>
        <v>12631.300000000001</v>
      </c>
      <c r="AC16" s="84">
        <f>'BAR BB| Open rates'!AC16*0.87*0.9+25</f>
        <v>13336</v>
      </c>
      <c r="AD16" s="84">
        <f>'BAR BB| Open rates'!AD16*0.87*0.9+25</f>
        <v>12631.300000000001</v>
      </c>
      <c r="AE16" s="84">
        <f>'BAR BB| Open rates'!AE16*0.87*0.9+25</f>
        <v>11848.300000000001</v>
      </c>
      <c r="AF16" s="84">
        <f>'BAR BB| Open rates'!AF16*0.87*0.9+25</f>
        <v>12553</v>
      </c>
      <c r="AG16" s="84">
        <f>'BAR BB| Open rates'!AG16*0.87*0.9+25</f>
        <v>11848.300000000001</v>
      </c>
      <c r="AH16" s="84">
        <f>'BAR BB| Open rates'!AH16*0.87*0.9+25</f>
        <v>12553</v>
      </c>
      <c r="AI16" s="84">
        <f>'BAR BB| Open rates'!AI16*0.87*0.9+25</f>
        <v>11848.300000000001</v>
      </c>
      <c r="AJ16" s="84">
        <f>'BAR BB| Open rates'!AJ16*0.87*0.9+25</f>
        <v>12553</v>
      </c>
      <c r="AK16" s="84">
        <f>'BAR BB| Open rates'!AK16*0.87*0.9+25</f>
        <v>11848.300000000001</v>
      </c>
      <c r="AL16" s="84">
        <f>'BAR BB| Open rates'!AL16*0.87*0.9+25</f>
        <v>12553</v>
      </c>
      <c r="AM16" s="84">
        <f>'BAR BB| Open rates'!AM16*0.87*0.9+25</f>
        <v>11848.300000000001</v>
      </c>
      <c r="AN16" s="84">
        <f>'BAR BB| Open rates'!AN16*0.87*0.9+25</f>
        <v>11848.300000000001</v>
      </c>
      <c r="AO16" s="84">
        <f>'BAR BB| Open rates'!AO16*0.87*0.9+25</f>
        <v>10752.1</v>
      </c>
      <c r="AP16" s="84">
        <f>'BAR BB| Open rates'!AP16*0.87*0.9+25</f>
        <v>11535.1</v>
      </c>
      <c r="AQ16" s="84">
        <f>'BAR BB| Open rates'!AQ16*0.87*0.9+25</f>
        <v>10752.1</v>
      </c>
      <c r="AR16" s="84">
        <f>'BAR BB| Open rates'!AR16*0.87*0.9+25</f>
        <v>11535.1</v>
      </c>
      <c r="AS16" s="84">
        <f>'BAR BB| Open rates'!AS16*0.87*0.9+25</f>
        <v>10752.1</v>
      </c>
      <c r="AT16" s="84">
        <f>'BAR BB| Open rates'!AT16*0.87*0.9+25</f>
        <v>11535.1</v>
      </c>
      <c r="AU16" s="84">
        <f>'BAR BB| Open rates'!AU16*0.87*0.9+25</f>
        <v>10752.1</v>
      </c>
      <c r="AV16" s="84">
        <f>'BAR BB| Open rates'!AV16*0.87*0.9+25</f>
        <v>11535.1</v>
      </c>
      <c r="AW16" s="84">
        <f>'BAR BB| Open rates'!AW16*0.87*0.9+25</f>
        <v>10752.1</v>
      </c>
      <c r="AX16" s="84">
        <f>'BAR BB| Open rates'!AX16*0.87*0.9+25</f>
        <v>10752.1</v>
      </c>
      <c r="AY16" s="84">
        <f>'BAR BB| Open rates'!AY16*0.87*0.9+25</f>
        <v>11535.1</v>
      </c>
      <c r="AZ16" s="84">
        <f>'BAR BB| Open rates'!AZ16*0.87*0.9+25</f>
        <v>10752.1</v>
      </c>
      <c r="BA16" s="84">
        <f>'BAR BB| Open rates'!BA16*0.87*0.9+25</f>
        <v>11535.1</v>
      </c>
      <c r="BB16" s="84">
        <f>'BAR BB| Open rates'!BB16*0.87*0.9+25</f>
        <v>10752.1</v>
      </c>
      <c r="BC16" s="84">
        <f>'BAR BB| Open rates'!BC16*0.87*0.9+25</f>
        <v>11535.1</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rates'!B18*0.87*0.9+25</f>
        <v>12553</v>
      </c>
      <c r="C18" s="84">
        <f>'BAR BB| Open rates'!C18*0.87*0.9+25</f>
        <v>11065.300000000001</v>
      </c>
      <c r="D18" s="84">
        <f>'BAR BB| Open rates'!D18*0.87*0.9+25</f>
        <v>10282.300000000001</v>
      </c>
      <c r="E18" s="84">
        <f>'BAR BB| Open rates'!E18*0.87*0.9+25</f>
        <v>18817</v>
      </c>
      <c r="F18" s="84">
        <f>'BAR BB| Open rates'!F18*0.87*0.9+25</f>
        <v>9969.1</v>
      </c>
      <c r="G18" s="84">
        <f>'BAR BB| Open rates'!G18*0.87*0.9+25</f>
        <v>14667.1</v>
      </c>
      <c r="H18" s="84">
        <f>'BAR BB| Open rates'!H18*0.87*0.9+25</f>
        <v>13727.5</v>
      </c>
      <c r="I18" s="84">
        <f>'BAR BB| Open rates'!I18*0.87*0.9+25</f>
        <v>13022.800000000001</v>
      </c>
      <c r="J18" s="84">
        <f>'BAR BB| Open rates'!J18*0.87*0.9+25</f>
        <v>13727.5</v>
      </c>
      <c r="K18" s="84">
        <f>'BAR BB| Open rates'!K18*0.87*0.9+25</f>
        <v>13022.800000000001</v>
      </c>
      <c r="L18" s="84">
        <f>'BAR BB| Open rates'!L18*0.87*0.9+25</f>
        <v>13727.5</v>
      </c>
      <c r="M18" s="84">
        <f>'BAR BB| Open rates'!M18*0.87*0.9+25</f>
        <v>13022.800000000001</v>
      </c>
      <c r="N18" s="84">
        <f>'BAR BB| Open rates'!N18*0.87*0.9+25</f>
        <v>13727.5</v>
      </c>
      <c r="O18" s="84">
        <f>'BAR BB| Open rates'!O18*0.87*0.9+25</f>
        <v>13022.800000000001</v>
      </c>
      <c r="P18" s="84">
        <f>'BAR BB| Open rates'!P18*0.87*0.9+25</f>
        <v>13727.5</v>
      </c>
      <c r="Q18" s="84">
        <f>'BAR BB| Open rates'!Q18*0.87*0.9+25</f>
        <v>13022.800000000001</v>
      </c>
      <c r="R18" s="84">
        <f>'BAR BB| Open rates'!R18*0.87*0.9+25</f>
        <v>13727.5</v>
      </c>
      <c r="S18" s="84">
        <f>'BAR BB| Open rates'!S18*0.87*0.9+25</f>
        <v>13022.800000000001</v>
      </c>
      <c r="T18" s="84">
        <f>'BAR BB| Open rates'!T18*0.87*0.9+25</f>
        <v>13727.5</v>
      </c>
      <c r="U18" s="84">
        <f>'BAR BB| Open rates'!U18*0.87*0.9+25</f>
        <v>13022.800000000001</v>
      </c>
      <c r="V18" s="84">
        <f>'BAR BB| Open rates'!V18*0.87*0.9+25</f>
        <v>13022.800000000001</v>
      </c>
      <c r="W18" s="84">
        <f>'BAR BB| Open rates'!W18*0.87*0.9+25</f>
        <v>13727.5</v>
      </c>
      <c r="X18" s="84">
        <f>'BAR BB| Open rates'!X18*0.87*0.9+25</f>
        <v>13022.800000000001</v>
      </c>
      <c r="Y18" s="84">
        <f>'BAR BB| Open rates'!Y18*0.87*0.9+25</f>
        <v>13727.5</v>
      </c>
      <c r="Z18" s="84">
        <f>'BAR BB| Open rates'!Z18*0.87*0.9+25</f>
        <v>13022.800000000001</v>
      </c>
      <c r="AA18" s="84">
        <f>'BAR BB| Open rates'!AA18*0.87*0.9+25</f>
        <v>13727.5</v>
      </c>
      <c r="AB18" s="84">
        <f>'BAR BB| Open rates'!AB18*0.87*0.9+25</f>
        <v>13022.800000000001</v>
      </c>
      <c r="AC18" s="84">
        <f>'BAR BB| Open rates'!AC18*0.87*0.9+25</f>
        <v>13727.5</v>
      </c>
      <c r="AD18" s="84">
        <f>'BAR BB| Open rates'!AD18*0.87*0.9+25</f>
        <v>13022.800000000001</v>
      </c>
      <c r="AE18" s="84">
        <f>'BAR BB| Open rates'!AE18*0.87*0.9+25</f>
        <v>11065.300000000001</v>
      </c>
      <c r="AF18" s="84">
        <f>'BAR BB| Open rates'!AF18*0.87*0.9+25</f>
        <v>11770</v>
      </c>
      <c r="AG18" s="84">
        <f>'BAR BB| Open rates'!AG18*0.87*0.9+25</f>
        <v>11065.300000000001</v>
      </c>
      <c r="AH18" s="84">
        <f>'BAR BB| Open rates'!AH18*0.87*0.9+25</f>
        <v>11770</v>
      </c>
      <c r="AI18" s="84">
        <f>'BAR BB| Open rates'!AI18*0.87*0.9+25</f>
        <v>11065.300000000001</v>
      </c>
      <c r="AJ18" s="84">
        <f>'BAR BB| Open rates'!AJ18*0.87*0.9+25</f>
        <v>11770</v>
      </c>
      <c r="AK18" s="84">
        <f>'BAR BB| Open rates'!AK18*0.87*0.9+25</f>
        <v>11065.300000000001</v>
      </c>
      <c r="AL18" s="84">
        <f>'BAR BB| Open rates'!AL18*0.87*0.9+25</f>
        <v>11770</v>
      </c>
      <c r="AM18" s="84">
        <f>'BAR BB| Open rates'!AM18*0.87*0.9+25</f>
        <v>11065.300000000001</v>
      </c>
      <c r="AN18" s="84">
        <f>'BAR BB| Open rates'!AN18*0.87*0.9+25</f>
        <v>11065.300000000001</v>
      </c>
      <c r="AO18" s="84">
        <f>'BAR BB| Open rates'!AO18*0.87*0.9+25</f>
        <v>9969.1</v>
      </c>
      <c r="AP18" s="84">
        <f>'BAR BB| Open rates'!AP18*0.87*0.9+25</f>
        <v>10752.1</v>
      </c>
      <c r="AQ18" s="84">
        <f>'BAR BB| Open rates'!AQ18*0.87*0.9+25</f>
        <v>9969.1</v>
      </c>
      <c r="AR18" s="84">
        <f>'BAR BB| Open rates'!AR18*0.87*0.9+25</f>
        <v>10752.1</v>
      </c>
      <c r="AS18" s="84">
        <f>'BAR BB| Open rates'!AS18*0.87*0.9+25</f>
        <v>9969.1</v>
      </c>
      <c r="AT18" s="84">
        <f>'BAR BB| Open rates'!AT18*0.87*0.9+25</f>
        <v>10752.1</v>
      </c>
      <c r="AU18" s="84">
        <f>'BAR BB| Open rates'!AU18*0.87*0.9+25</f>
        <v>9969.1</v>
      </c>
      <c r="AV18" s="84">
        <f>'BAR BB| Open rates'!AV18*0.87*0.9+25</f>
        <v>10752.1</v>
      </c>
      <c r="AW18" s="84">
        <f>'BAR BB| Open rates'!AW18*0.87*0.9+25</f>
        <v>9969.1</v>
      </c>
      <c r="AX18" s="84">
        <f>'BAR BB| Open rates'!AX18*0.87*0.9+25</f>
        <v>9969.1</v>
      </c>
      <c r="AY18" s="84">
        <f>'BAR BB| Open rates'!AY18*0.87*0.9+25</f>
        <v>10752.1</v>
      </c>
      <c r="AZ18" s="84">
        <f>'BAR BB| Open rates'!AZ18*0.87*0.9+25</f>
        <v>9969.1</v>
      </c>
      <c r="BA18" s="84">
        <f>'BAR BB| Open rates'!BA18*0.87*0.9+25</f>
        <v>10752.1</v>
      </c>
      <c r="BB18" s="84">
        <f>'BAR BB| Open rates'!BB18*0.87*0.9+25</f>
        <v>9969.1</v>
      </c>
      <c r="BC18" s="84">
        <f>'BAR BB| Open rates'!BC18*0.87*0.9+25</f>
        <v>10752.1</v>
      </c>
    </row>
    <row r="19" spans="1:55" s="14" customFormat="1" ht="12" customHeight="1" x14ac:dyDescent="0.2">
      <c r="A19" s="42">
        <v>2</v>
      </c>
      <c r="B19" s="84">
        <f>'BAR BB| Open rates'!B19*0.87*0.9+25</f>
        <v>13727.5</v>
      </c>
      <c r="C19" s="84">
        <f>'BAR BB| Open rates'!C19*0.87*0.9+25</f>
        <v>12239.800000000001</v>
      </c>
      <c r="D19" s="84">
        <f>'BAR BB| Open rates'!D19*0.87*0.9+25</f>
        <v>11456.800000000001</v>
      </c>
      <c r="E19" s="84">
        <f>'BAR BB| Open rates'!E19*0.87*0.9+25</f>
        <v>19991.5</v>
      </c>
      <c r="F19" s="84">
        <f>'BAR BB| Open rates'!F19*0.87*0.9+25</f>
        <v>11143.6</v>
      </c>
      <c r="G19" s="84">
        <f>'BAR BB| Open rates'!G19*0.87*0.9+25</f>
        <v>15841.6</v>
      </c>
      <c r="H19" s="84">
        <f>'BAR BB| Open rates'!H19*0.87*0.9+25</f>
        <v>14902</v>
      </c>
      <c r="I19" s="84">
        <f>'BAR BB| Open rates'!I19*0.87*0.9+25</f>
        <v>14197.300000000001</v>
      </c>
      <c r="J19" s="84">
        <f>'BAR BB| Open rates'!J19*0.87*0.9+25</f>
        <v>14902</v>
      </c>
      <c r="K19" s="84">
        <f>'BAR BB| Open rates'!K19*0.87*0.9+25</f>
        <v>14197.300000000001</v>
      </c>
      <c r="L19" s="84">
        <f>'BAR BB| Open rates'!L19*0.87*0.9+25</f>
        <v>14902</v>
      </c>
      <c r="M19" s="84">
        <f>'BAR BB| Open rates'!M19*0.87*0.9+25</f>
        <v>14197.300000000001</v>
      </c>
      <c r="N19" s="84">
        <f>'BAR BB| Open rates'!N19*0.87*0.9+25</f>
        <v>14902</v>
      </c>
      <c r="O19" s="84">
        <f>'BAR BB| Open rates'!O19*0.87*0.9+25</f>
        <v>14197.300000000001</v>
      </c>
      <c r="P19" s="84">
        <f>'BAR BB| Open rates'!P19*0.87*0.9+25</f>
        <v>14902</v>
      </c>
      <c r="Q19" s="84">
        <f>'BAR BB| Open rates'!Q19*0.87*0.9+25</f>
        <v>14197.300000000001</v>
      </c>
      <c r="R19" s="84">
        <f>'BAR BB| Open rates'!R19*0.87*0.9+25</f>
        <v>14902</v>
      </c>
      <c r="S19" s="84">
        <f>'BAR BB| Open rates'!S19*0.87*0.9+25</f>
        <v>14197.300000000001</v>
      </c>
      <c r="T19" s="84">
        <f>'BAR BB| Open rates'!T19*0.87*0.9+25</f>
        <v>14902</v>
      </c>
      <c r="U19" s="84">
        <f>'BAR BB| Open rates'!U19*0.87*0.9+25</f>
        <v>14197.300000000001</v>
      </c>
      <c r="V19" s="84">
        <f>'BAR BB| Open rates'!V19*0.87*0.9+25</f>
        <v>14197.300000000001</v>
      </c>
      <c r="W19" s="84">
        <f>'BAR BB| Open rates'!W19*0.87*0.9+25</f>
        <v>14902</v>
      </c>
      <c r="X19" s="84">
        <f>'BAR BB| Open rates'!X19*0.87*0.9+25</f>
        <v>14197.300000000001</v>
      </c>
      <c r="Y19" s="84">
        <f>'BAR BB| Open rates'!Y19*0.87*0.9+25</f>
        <v>14902</v>
      </c>
      <c r="Z19" s="84">
        <f>'BAR BB| Open rates'!Z19*0.87*0.9+25</f>
        <v>14197.300000000001</v>
      </c>
      <c r="AA19" s="84">
        <f>'BAR BB| Open rates'!AA19*0.87*0.9+25</f>
        <v>14902</v>
      </c>
      <c r="AB19" s="84">
        <f>'BAR BB| Open rates'!AB19*0.87*0.9+25</f>
        <v>14197.300000000001</v>
      </c>
      <c r="AC19" s="84">
        <f>'BAR BB| Open rates'!AC19*0.87*0.9+25</f>
        <v>14902</v>
      </c>
      <c r="AD19" s="84">
        <f>'BAR BB| Open rates'!AD19*0.87*0.9+25</f>
        <v>14197.300000000001</v>
      </c>
      <c r="AE19" s="84">
        <f>'BAR BB| Open rates'!AE19*0.87*0.9+25</f>
        <v>12239.800000000001</v>
      </c>
      <c r="AF19" s="84">
        <f>'BAR BB| Open rates'!AF19*0.87*0.9+25</f>
        <v>12944.5</v>
      </c>
      <c r="AG19" s="84">
        <f>'BAR BB| Open rates'!AG19*0.87*0.9+25</f>
        <v>12239.800000000001</v>
      </c>
      <c r="AH19" s="84">
        <f>'BAR BB| Open rates'!AH19*0.87*0.9+25</f>
        <v>12944.5</v>
      </c>
      <c r="AI19" s="84">
        <f>'BAR BB| Open rates'!AI19*0.87*0.9+25</f>
        <v>12239.800000000001</v>
      </c>
      <c r="AJ19" s="84">
        <f>'BAR BB| Open rates'!AJ19*0.87*0.9+25</f>
        <v>12944.5</v>
      </c>
      <c r="AK19" s="84">
        <f>'BAR BB| Open rates'!AK19*0.87*0.9+25</f>
        <v>12239.800000000001</v>
      </c>
      <c r="AL19" s="84">
        <f>'BAR BB| Open rates'!AL19*0.87*0.9+25</f>
        <v>12944.5</v>
      </c>
      <c r="AM19" s="84">
        <f>'BAR BB| Open rates'!AM19*0.87*0.9+25</f>
        <v>12239.800000000001</v>
      </c>
      <c r="AN19" s="84">
        <f>'BAR BB| Open rates'!AN19*0.87*0.9+25</f>
        <v>12239.800000000001</v>
      </c>
      <c r="AO19" s="84">
        <f>'BAR BB| Open rates'!AO19*0.87*0.9+25</f>
        <v>11143.6</v>
      </c>
      <c r="AP19" s="84">
        <f>'BAR BB| Open rates'!AP19*0.87*0.9+25</f>
        <v>11926.6</v>
      </c>
      <c r="AQ19" s="84">
        <f>'BAR BB| Open rates'!AQ19*0.87*0.9+25</f>
        <v>11143.6</v>
      </c>
      <c r="AR19" s="84">
        <f>'BAR BB| Open rates'!AR19*0.87*0.9+25</f>
        <v>11926.6</v>
      </c>
      <c r="AS19" s="84">
        <f>'BAR BB| Open rates'!AS19*0.87*0.9+25</f>
        <v>11143.6</v>
      </c>
      <c r="AT19" s="84">
        <f>'BAR BB| Open rates'!AT19*0.87*0.9+25</f>
        <v>11926.6</v>
      </c>
      <c r="AU19" s="84">
        <f>'BAR BB| Open rates'!AU19*0.87*0.9+25</f>
        <v>11143.6</v>
      </c>
      <c r="AV19" s="84">
        <f>'BAR BB| Open rates'!AV19*0.87*0.9+25</f>
        <v>11926.6</v>
      </c>
      <c r="AW19" s="84">
        <f>'BAR BB| Open rates'!AW19*0.87*0.9+25</f>
        <v>11143.6</v>
      </c>
      <c r="AX19" s="84">
        <f>'BAR BB| Open rates'!AX19*0.87*0.9+25</f>
        <v>11143.6</v>
      </c>
      <c r="AY19" s="84">
        <f>'BAR BB| Open rates'!AY19*0.87*0.9+25</f>
        <v>11926.6</v>
      </c>
      <c r="AZ19" s="84">
        <f>'BAR BB| Open rates'!AZ19*0.87*0.9+25</f>
        <v>11143.6</v>
      </c>
      <c r="BA19" s="84">
        <f>'BAR BB| Open rates'!BA19*0.87*0.9+25</f>
        <v>11926.6</v>
      </c>
      <c r="BB19" s="84">
        <f>'BAR BB| Open rates'!BB19*0.87*0.9+25</f>
        <v>11143.6</v>
      </c>
      <c r="BC19" s="84">
        <f>'BAR BB| Open rates'!BC19*0.87*0.9+25</f>
        <v>11926.6</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rates'!B21*0.87*0.9+25</f>
        <v>14040.7</v>
      </c>
      <c r="C21" s="84">
        <f>'BAR BB| Open rates'!C21*0.87*0.9+25</f>
        <v>12553</v>
      </c>
      <c r="D21" s="84">
        <f>'BAR BB| Open rates'!D21*0.87*0.9+25</f>
        <v>11770</v>
      </c>
      <c r="E21" s="84">
        <f>'BAR BB| Open rates'!E21*0.87*0.9+25</f>
        <v>20304.7</v>
      </c>
      <c r="F21" s="84">
        <f>'BAR BB| Open rates'!F21*0.87*0.9+25</f>
        <v>11456.800000000001</v>
      </c>
      <c r="G21" s="84">
        <f>'BAR BB| Open rates'!G21*0.87*0.9+25</f>
        <v>18895.3</v>
      </c>
      <c r="H21" s="84">
        <f>'BAR BB| Open rates'!H21*0.87*0.9+25</f>
        <v>17955.7</v>
      </c>
      <c r="I21" s="84">
        <f>'BAR BB| Open rates'!I21*0.87*0.9+25</f>
        <v>17251</v>
      </c>
      <c r="J21" s="84">
        <f>'BAR BB| Open rates'!J21*0.87*0.9+25</f>
        <v>17955.7</v>
      </c>
      <c r="K21" s="84">
        <f>'BAR BB| Open rates'!K21*0.87*0.9+25</f>
        <v>17251</v>
      </c>
      <c r="L21" s="84">
        <f>'BAR BB| Open rates'!L21*0.87*0.9+25</f>
        <v>17955.7</v>
      </c>
      <c r="M21" s="84">
        <f>'BAR BB| Open rates'!M21*0.87*0.9+25</f>
        <v>17251</v>
      </c>
      <c r="N21" s="84">
        <f>'BAR BB| Open rates'!N21*0.87*0.9+25</f>
        <v>17955.7</v>
      </c>
      <c r="O21" s="84">
        <f>'BAR BB| Open rates'!O21*0.87*0.9+25</f>
        <v>17251</v>
      </c>
      <c r="P21" s="84">
        <f>'BAR BB| Open rates'!P21*0.87*0.9+25</f>
        <v>17955.7</v>
      </c>
      <c r="Q21" s="84">
        <f>'BAR BB| Open rates'!Q21*0.87*0.9+25</f>
        <v>17251</v>
      </c>
      <c r="R21" s="84">
        <f>'BAR BB| Open rates'!R21*0.87*0.9+25</f>
        <v>17955.7</v>
      </c>
      <c r="S21" s="84">
        <f>'BAR BB| Open rates'!S21*0.87*0.9+25</f>
        <v>17251</v>
      </c>
      <c r="T21" s="84">
        <f>'BAR BB| Open rates'!T21*0.87*0.9+25</f>
        <v>17955.7</v>
      </c>
      <c r="U21" s="84">
        <f>'BAR BB| Open rates'!U21*0.87*0.9+25</f>
        <v>17251</v>
      </c>
      <c r="V21" s="84">
        <f>'BAR BB| Open rates'!V21*0.87*0.9+25</f>
        <v>17251</v>
      </c>
      <c r="W21" s="84">
        <f>'BAR BB| Open rates'!W21*0.87*0.9+25</f>
        <v>17955.7</v>
      </c>
      <c r="X21" s="84">
        <f>'BAR BB| Open rates'!X21*0.87*0.9+25</f>
        <v>17251</v>
      </c>
      <c r="Y21" s="84">
        <f>'BAR BB| Open rates'!Y21*0.87*0.9+25</f>
        <v>17955.7</v>
      </c>
      <c r="Z21" s="84">
        <f>'BAR BB| Open rates'!Z21*0.87*0.9+25</f>
        <v>17251</v>
      </c>
      <c r="AA21" s="84">
        <f>'BAR BB| Open rates'!AA21*0.87*0.9+25</f>
        <v>17955.7</v>
      </c>
      <c r="AB21" s="84">
        <f>'BAR BB| Open rates'!AB21*0.87*0.9+25</f>
        <v>17251</v>
      </c>
      <c r="AC21" s="84">
        <f>'BAR BB| Open rates'!AC21*0.87*0.9+25</f>
        <v>17955.7</v>
      </c>
      <c r="AD21" s="84">
        <f>'BAR BB| Open rates'!AD21*0.87*0.9+25</f>
        <v>17251</v>
      </c>
      <c r="AE21" s="84">
        <f>'BAR BB| Open rates'!AE21*0.87*0.9+25</f>
        <v>12553</v>
      </c>
      <c r="AF21" s="84">
        <f>'BAR BB| Open rates'!AF21*0.87*0.9+25</f>
        <v>13257.7</v>
      </c>
      <c r="AG21" s="84">
        <f>'BAR BB| Open rates'!AG21*0.87*0.9+25</f>
        <v>12553</v>
      </c>
      <c r="AH21" s="84">
        <f>'BAR BB| Open rates'!AH21*0.87*0.9+25</f>
        <v>13257.7</v>
      </c>
      <c r="AI21" s="84">
        <f>'BAR BB| Open rates'!AI21*0.87*0.9+25</f>
        <v>12553</v>
      </c>
      <c r="AJ21" s="84">
        <f>'BAR BB| Open rates'!AJ21*0.87*0.9+25</f>
        <v>13257.7</v>
      </c>
      <c r="AK21" s="84">
        <f>'BAR BB| Open rates'!AK21*0.87*0.9+25</f>
        <v>12553</v>
      </c>
      <c r="AL21" s="84">
        <f>'BAR BB| Open rates'!AL21*0.87*0.9+25</f>
        <v>13257.7</v>
      </c>
      <c r="AM21" s="84">
        <f>'BAR BB| Open rates'!AM21*0.87*0.9+25</f>
        <v>12553</v>
      </c>
      <c r="AN21" s="84">
        <f>'BAR BB| Open rates'!AN21*0.87*0.9+25</f>
        <v>12553</v>
      </c>
      <c r="AO21" s="84">
        <f>'BAR BB| Open rates'!AO21*0.87*0.9+25</f>
        <v>11456.800000000001</v>
      </c>
      <c r="AP21" s="84">
        <f>'BAR BB| Open rates'!AP21*0.87*0.9+25</f>
        <v>12239.800000000001</v>
      </c>
      <c r="AQ21" s="84">
        <f>'BAR BB| Open rates'!AQ21*0.87*0.9+25</f>
        <v>11456.800000000001</v>
      </c>
      <c r="AR21" s="84">
        <f>'BAR BB| Open rates'!AR21*0.87*0.9+25</f>
        <v>12239.800000000001</v>
      </c>
      <c r="AS21" s="84">
        <f>'BAR BB| Open rates'!AS21*0.87*0.9+25</f>
        <v>11456.800000000001</v>
      </c>
      <c r="AT21" s="84">
        <f>'BAR BB| Open rates'!AT21*0.87*0.9+25</f>
        <v>12239.800000000001</v>
      </c>
      <c r="AU21" s="84">
        <f>'BAR BB| Open rates'!AU21*0.87*0.9+25</f>
        <v>11456.800000000001</v>
      </c>
      <c r="AV21" s="84">
        <f>'BAR BB| Open rates'!AV21*0.87*0.9+25</f>
        <v>12239.800000000001</v>
      </c>
      <c r="AW21" s="84">
        <f>'BAR BB| Open rates'!AW21*0.87*0.9+25</f>
        <v>11456.800000000001</v>
      </c>
      <c r="AX21" s="84">
        <f>'BAR BB| Open rates'!AX21*0.87*0.9+25</f>
        <v>11456.800000000001</v>
      </c>
      <c r="AY21" s="84">
        <f>'BAR BB| Open rates'!AY21*0.87*0.9+25</f>
        <v>12239.800000000001</v>
      </c>
      <c r="AZ21" s="84">
        <f>'BAR BB| Open rates'!AZ21*0.87*0.9+25</f>
        <v>11456.800000000001</v>
      </c>
      <c r="BA21" s="84">
        <f>'BAR BB| Open rates'!BA21*0.87*0.9+25</f>
        <v>12239.800000000001</v>
      </c>
      <c r="BB21" s="84">
        <f>'BAR BB| Open rates'!BB21*0.87*0.9+25</f>
        <v>11456.800000000001</v>
      </c>
      <c r="BC21" s="84">
        <f>'BAR BB| Open rates'!BC21*0.87*0.9+25</f>
        <v>12239.800000000001</v>
      </c>
    </row>
    <row r="22" spans="1:55" s="14" customFormat="1" ht="12" customHeight="1" x14ac:dyDescent="0.2">
      <c r="A22" s="42">
        <v>2</v>
      </c>
      <c r="B22" s="84">
        <f>'BAR BB| Open rates'!B22*0.87*0.9+25</f>
        <v>15215.2</v>
      </c>
      <c r="C22" s="84">
        <f>'BAR BB| Open rates'!C22*0.87*0.9+25</f>
        <v>13727.5</v>
      </c>
      <c r="D22" s="84">
        <f>'BAR BB| Open rates'!D22*0.87*0.9+25</f>
        <v>12944.5</v>
      </c>
      <c r="E22" s="84">
        <f>'BAR BB| Open rates'!E22*0.87*0.9+25</f>
        <v>21479.200000000001</v>
      </c>
      <c r="F22" s="84">
        <f>'BAR BB| Open rates'!F22*0.87*0.9+25</f>
        <v>12631.300000000001</v>
      </c>
      <c r="G22" s="84">
        <f>'BAR BB| Open rates'!G22*0.87*0.9+25</f>
        <v>20069.8</v>
      </c>
      <c r="H22" s="84">
        <f>'BAR BB| Open rates'!H22*0.87*0.9+25</f>
        <v>19130.2</v>
      </c>
      <c r="I22" s="84">
        <f>'BAR BB| Open rates'!I22*0.87*0.9+25</f>
        <v>18425.5</v>
      </c>
      <c r="J22" s="84">
        <f>'BAR BB| Open rates'!J22*0.87*0.9+25</f>
        <v>19130.2</v>
      </c>
      <c r="K22" s="84">
        <f>'BAR BB| Open rates'!K22*0.87*0.9+25</f>
        <v>18425.5</v>
      </c>
      <c r="L22" s="84">
        <f>'BAR BB| Open rates'!L22*0.87*0.9+25</f>
        <v>19130.2</v>
      </c>
      <c r="M22" s="84">
        <f>'BAR BB| Open rates'!M22*0.87*0.9+25</f>
        <v>18425.5</v>
      </c>
      <c r="N22" s="84">
        <f>'BAR BB| Open rates'!N22*0.87*0.9+25</f>
        <v>19130.2</v>
      </c>
      <c r="O22" s="84">
        <f>'BAR BB| Open rates'!O22*0.87*0.9+25</f>
        <v>18425.5</v>
      </c>
      <c r="P22" s="84">
        <f>'BAR BB| Open rates'!P22*0.87*0.9+25</f>
        <v>19130.2</v>
      </c>
      <c r="Q22" s="84">
        <f>'BAR BB| Open rates'!Q22*0.87*0.9+25</f>
        <v>18425.5</v>
      </c>
      <c r="R22" s="84">
        <f>'BAR BB| Open rates'!R22*0.87*0.9+25</f>
        <v>19130.2</v>
      </c>
      <c r="S22" s="84">
        <f>'BAR BB| Open rates'!S22*0.87*0.9+25</f>
        <v>18425.5</v>
      </c>
      <c r="T22" s="84">
        <f>'BAR BB| Open rates'!T22*0.87*0.9+25</f>
        <v>19130.2</v>
      </c>
      <c r="U22" s="84">
        <f>'BAR BB| Open rates'!U22*0.87*0.9+25</f>
        <v>18425.5</v>
      </c>
      <c r="V22" s="84">
        <f>'BAR BB| Open rates'!V22*0.87*0.9+25</f>
        <v>18425.5</v>
      </c>
      <c r="W22" s="84">
        <f>'BAR BB| Open rates'!W22*0.87*0.9+25</f>
        <v>19130.2</v>
      </c>
      <c r="X22" s="84">
        <f>'BAR BB| Open rates'!X22*0.87*0.9+25</f>
        <v>18425.5</v>
      </c>
      <c r="Y22" s="84">
        <f>'BAR BB| Open rates'!Y22*0.87*0.9+25</f>
        <v>19130.2</v>
      </c>
      <c r="Z22" s="84">
        <f>'BAR BB| Open rates'!Z22*0.87*0.9+25</f>
        <v>18425.5</v>
      </c>
      <c r="AA22" s="84">
        <f>'BAR BB| Open rates'!AA22*0.87*0.9+25</f>
        <v>19130.2</v>
      </c>
      <c r="AB22" s="84">
        <f>'BAR BB| Open rates'!AB22*0.87*0.9+25</f>
        <v>18425.5</v>
      </c>
      <c r="AC22" s="84">
        <f>'BAR BB| Open rates'!AC22*0.87*0.9+25</f>
        <v>19130.2</v>
      </c>
      <c r="AD22" s="84">
        <f>'BAR BB| Open rates'!AD22*0.87*0.9+25</f>
        <v>18425.5</v>
      </c>
      <c r="AE22" s="84">
        <f>'BAR BB| Open rates'!AE22*0.87*0.9+25</f>
        <v>13727.5</v>
      </c>
      <c r="AF22" s="84">
        <f>'BAR BB| Open rates'!AF22*0.87*0.9+25</f>
        <v>14432.2</v>
      </c>
      <c r="AG22" s="84">
        <f>'BAR BB| Open rates'!AG22*0.87*0.9+25</f>
        <v>13727.5</v>
      </c>
      <c r="AH22" s="84">
        <f>'BAR BB| Open rates'!AH22*0.87*0.9+25</f>
        <v>14432.2</v>
      </c>
      <c r="AI22" s="84">
        <f>'BAR BB| Open rates'!AI22*0.87*0.9+25</f>
        <v>13727.5</v>
      </c>
      <c r="AJ22" s="84">
        <f>'BAR BB| Open rates'!AJ22*0.87*0.9+25</f>
        <v>14432.2</v>
      </c>
      <c r="AK22" s="84">
        <f>'BAR BB| Open rates'!AK22*0.87*0.9+25</f>
        <v>13727.5</v>
      </c>
      <c r="AL22" s="84">
        <f>'BAR BB| Open rates'!AL22*0.87*0.9+25</f>
        <v>14432.2</v>
      </c>
      <c r="AM22" s="84">
        <f>'BAR BB| Open rates'!AM22*0.87*0.9+25</f>
        <v>13727.5</v>
      </c>
      <c r="AN22" s="84">
        <f>'BAR BB| Open rates'!AN22*0.87*0.9+25</f>
        <v>13727.5</v>
      </c>
      <c r="AO22" s="84">
        <f>'BAR BB| Open rates'!AO22*0.87*0.9+25</f>
        <v>12631.300000000001</v>
      </c>
      <c r="AP22" s="84">
        <f>'BAR BB| Open rates'!AP22*0.87*0.9+25</f>
        <v>13414.300000000001</v>
      </c>
      <c r="AQ22" s="84">
        <f>'BAR BB| Open rates'!AQ22*0.87*0.9+25</f>
        <v>12631.300000000001</v>
      </c>
      <c r="AR22" s="84">
        <f>'BAR BB| Open rates'!AR22*0.87*0.9+25</f>
        <v>13414.300000000001</v>
      </c>
      <c r="AS22" s="84">
        <f>'BAR BB| Open rates'!AS22*0.87*0.9+25</f>
        <v>12631.300000000001</v>
      </c>
      <c r="AT22" s="84">
        <f>'BAR BB| Open rates'!AT22*0.87*0.9+25</f>
        <v>13414.300000000001</v>
      </c>
      <c r="AU22" s="84">
        <f>'BAR BB| Open rates'!AU22*0.87*0.9+25</f>
        <v>12631.300000000001</v>
      </c>
      <c r="AV22" s="84">
        <f>'BAR BB| Open rates'!AV22*0.87*0.9+25</f>
        <v>13414.300000000001</v>
      </c>
      <c r="AW22" s="84">
        <f>'BAR BB| Open rates'!AW22*0.87*0.9+25</f>
        <v>12631.300000000001</v>
      </c>
      <c r="AX22" s="84">
        <f>'BAR BB| Open rates'!AX22*0.87*0.9+25</f>
        <v>12631.300000000001</v>
      </c>
      <c r="AY22" s="84">
        <f>'BAR BB| Open rates'!AY22*0.87*0.9+25</f>
        <v>13414.300000000001</v>
      </c>
      <c r="AZ22" s="84">
        <f>'BAR BB| Open rates'!AZ22*0.87*0.9+25</f>
        <v>12631.300000000001</v>
      </c>
      <c r="BA22" s="84">
        <f>'BAR BB| Open rates'!BA22*0.87*0.9+25</f>
        <v>13414.300000000001</v>
      </c>
      <c r="BB22" s="84">
        <f>'BAR BB| Open rates'!BB22*0.87*0.9+25</f>
        <v>12631.300000000001</v>
      </c>
      <c r="BC22" s="84">
        <f>'BAR BB| Open rates'!BC22*0.87*0.9+25</f>
        <v>13414.300000000001</v>
      </c>
    </row>
    <row r="23" spans="1:55" s="14" customFormat="1" ht="12" customHeight="1" x14ac:dyDescent="0.2">
      <c r="A23" s="42">
        <v>3</v>
      </c>
      <c r="B23" s="84">
        <f>'BAR BB| Open rates'!B23*0.87*0.9+25</f>
        <v>16389.7</v>
      </c>
      <c r="C23" s="84">
        <f>'BAR BB| Open rates'!C23*0.87*0.9+25</f>
        <v>14902</v>
      </c>
      <c r="D23" s="84">
        <f>'BAR BB| Open rates'!D23*0.87*0.9+25</f>
        <v>14119</v>
      </c>
      <c r="E23" s="84">
        <f>'BAR BB| Open rates'!E23*0.87*0.9+25</f>
        <v>22653.7</v>
      </c>
      <c r="F23" s="84">
        <f>'BAR BB| Open rates'!F23*0.87*0.9+25</f>
        <v>13805.800000000001</v>
      </c>
      <c r="G23" s="84">
        <f>'BAR BB| Open rates'!G23*0.87*0.9+25</f>
        <v>21244.3</v>
      </c>
      <c r="H23" s="84">
        <f>'BAR BB| Open rates'!H23*0.87*0.9+25</f>
        <v>20304.7</v>
      </c>
      <c r="I23" s="84">
        <f>'BAR BB| Open rates'!I23*0.87*0.9+25</f>
        <v>19600</v>
      </c>
      <c r="J23" s="84">
        <f>'BAR BB| Open rates'!J23*0.87*0.9+25</f>
        <v>20304.7</v>
      </c>
      <c r="K23" s="84">
        <f>'BAR BB| Open rates'!K23*0.87*0.9+25</f>
        <v>19600</v>
      </c>
      <c r="L23" s="84">
        <f>'BAR BB| Open rates'!L23*0.87*0.9+25</f>
        <v>20304.7</v>
      </c>
      <c r="M23" s="84">
        <f>'BAR BB| Open rates'!M23*0.87*0.9+25</f>
        <v>19600</v>
      </c>
      <c r="N23" s="84">
        <f>'BAR BB| Open rates'!N23*0.87*0.9+25</f>
        <v>20304.7</v>
      </c>
      <c r="O23" s="84">
        <f>'BAR BB| Open rates'!O23*0.87*0.9+25</f>
        <v>19600</v>
      </c>
      <c r="P23" s="84">
        <f>'BAR BB| Open rates'!P23*0.87*0.9+25</f>
        <v>20304.7</v>
      </c>
      <c r="Q23" s="84">
        <f>'BAR BB| Open rates'!Q23*0.87*0.9+25</f>
        <v>19600</v>
      </c>
      <c r="R23" s="84">
        <f>'BAR BB| Open rates'!R23*0.87*0.9+25</f>
        <v>20304.7</v>
      </c>
      <c r="S23" s="84">
        <f>'BAR BB| Open rates'!S23*0.87*0.9+25</f>
        <v>19600</v>
      </c>
      <c r="T23" s="84">
        <f>'BAR BB| Open rates'!T23*0.87*0.9+25</f>
        <v>20304.7</v>
      </c>
      <c r="U23" s="84">
        <f>'BAR BB| Open rates'!U23*0.87*0.9+25</f>
        <v>19600</v>
      </c>
      <c r="V23" s="84">
        <f>'BAR BB| Open rates'!V23*0.87*0.9+25</f>
        <v>19600</v>
      </c>
      <c r="W23" s="84">
        <f>'BAR BB| Open rates'!W23*0.87*0.9+25</f>
        <v>20304.7</v>
      </c>
      <c r="X23" s="84">
        <f>'BAR BB| Open rates'!X23*0.87*0.9+25</f>
        <v>19600</v>
      </c>
      <c r="Y23" s="84">
        <f>'BAR BB| Open rates'!Y23*0.87*0.9+25</f>
        <v>20304.7</v>
      </c>
      <c r="Z23" s="84">
        <f>'BAR BB| Open rates'!Z23*0.87*0.9+25</f>
        <v>19600</v>
      </c>
      <c r="AA23" s="84">
        <f>'BAR BB| Open rates'!AA23*0.87*0.9+25</f>
        <v>20304.7</v>
      </c>
      <c r="AB23" s="84">
        <f>'BAR BB| Open rates'!AB23*0.87*0.9+25</f>
        <v>19600</v>
      </c>
      <c r="AC23" s="84">
        <f>'BAR BB| Open rates'!AC23*0.87*0.9+25</f>
        <v>20304.7</v>
      </c>
      <c r="AD23" s="84">
        <f>'BAR BB| Open rates'!AD23*0.87*0.9+25</f>
        <v>19600</v>
      </c>
      <c r="AE23" s="84">
        <f>'BAR BB| Open rates'!AE23*0.87*0.9+25</f>
        <v>14902</v>
      </c>
      <c r="AF23" s="84">
        <f>'BAR BB| Open rates'!AF23*0.87*0.9+25</f>
        <v>15606.7</v>
      </c>
      <c r="AG23" s="84">
        <f>'BAR BB| Open rates'!AG23*0.87*0.9+25</f>
        <v>14902</v>
      </c>
      <c r="AH23" s="84">
        <f>'BAR BB| Open rates'!AH23*0.87*0.9+25</f>
        <v>15606.7</v>
      </c>
      <c r="AI23" s="84">
        <f>'BAR BB| Open rates'!AI23*0.87*0.9+25</f>
        <v>14902</v>
      </c>
      <c r="AJ23" s="84">
        <f>'BAR BB| Open rates'!AJ23*0.87*0.9+25</f>
        <v>15606.7</v>
      </c>
      <c r="AK23" s="84">
        <f>'BAR BB| Open rates'!AK23*0.87*0.9+25</f>
        <v>14902</v>
      </c>
      <c r="AL23" s="84">
        <f>'BAR BB| Open rates'!AL23*0.87*0.9+25</f>
        <v>15606.7</v>
      </c>
      <c r="AM23" s="84">
        <f>'BAR BB| Open rates'!AM23*0.87*0.9+25</f>
        <v>14902</v>
      </c>
      <c r="AN23" s="84">
        <f>'BAR BB| Open rates'!AN23*0.87*0.9+25</f>
        <v>14902</v>
      </c>
      <c r="AO23" s="84">
        <f>'BAR BB| Open rates'!AO23*0.87*0.9+25</f>
        <v>13805.800000000001</v>
      </c>
      <c r="AP23" s="84">
        <f>'BAR BB| Open rates'!AP23*0.87*0.9+25</f>
        <v>14588.800000000001</v>
      </c>
      <c r="AQ23" s="84">
        <f>'BAR BB| Open rates'!AQ23*0.87*0.9+25</f>
        <v>13805.800000000001</v>
      </c>
      <c r="AR23" s="84">
        <f>'BAR BB| Open rates'!AR23*0.87*0.9+25</f>
        <v>14588.800000000001</v>
      </c>
      <c r="AS23" s="84">
        <f>'BAR BB| Open rates'!AS23*0.87*0.9+25</f>
        <v>13805.800000000001</v>
      </c>
      <c r="AT23" s="84">
        <f>'BAR BB| Open rates'!AT23*0.87*0.9+25</f>
        <v>14588.800000000001</v>
      </c>
      <c r="AU23" s="84">
        <f>'BAR BB| Open rates'!AU23*0.87*0.9+25</f>
        <v>13805.800000000001</v>
      </c>
      <c r="AV23" s="84">
        <f>'BAR BB| Open rates'!AV23*0.87*0.9+25</f>
        <v>14588.800000000001</v>
      </c>
      <c r="AW23" s="84">
        <f>'BAR BB| Open rates'!AW23*0.87*0.9+25</f>
        <v>13805.800000000001</v>
      </c>
      <c r="AX23" s="84">
        <f>'BAR BB| Open rates'!AX23*0.87*0.9+25</f>
        <v>13805.800000000001</v>
      </c>
      <c r="AY23" s="84">
        <f>'BAR BB| Open rates'!AY23*0.87*0.9+25</f>
        <v>14588.800000000001</v>
      </c>
      <c r="AZ23" s="84">
        <f>'BAR BB| Open rates'!AZ23*0.87*0.9+25</f>
        <v>13805.800000000001</v>
      </c>
      <c r="BA23" s="84">
        <f>'BAR BB| Open rates'!BA23*0.87*0.9+25</f>
        <v>14588.800000000001</v>
      </c>
      <c r="BB23" s="84">
        <f>'BAR BB| Open rates'!BB23*0.87*0.9+25</f>
        <v>13805.800000000001</v>
      </c>
      <c r="BC23" s="84">
        <f>'BAR BB| Open rates'!BC23*0.87*0.9+25</f>
        <v>14588.800000000001</v>
      </c>
    </row>
    <row r="24" spans="1:55" s="14" customFormat="1" ht="12" customHeight="1" x14ac:dyDescent="0.2">
      <c r="A24" s="42">
        <v>4</v>
      </c>
      <c r="B24" s="84">
        <f>'BAR BB| Open rates'!B24*0.87*0.9+25</f>
        <v>17564.2</v>
      </c>
      <c r="C24" s="84">
        <f>'BAR BB| Open rates'!C24*0.87*0.9+25</f>
        <v>16076.5</v>
      </c>
      <c r="D24" s="84">
        <f>'BAR BB| Open rates'!D24*0.87*0.9+25</f>
        <v>15293.5</v>
      </c>
      <c r="E24" s="84">
        <f>'BAR BB| Open rates'!E24*0.87*0.9+25</f>
        <v>23828.2</v>
      </c>
      <c r="F24" s="84">
        <f>'BAR BB| Open rates'!F24*0.87*0.9+25</f>
        <v>14980.300000000001</v>
      </c>
      <c r="G24" s="84">
        <f>'BAR BB| Open rates'!G24*0.87*0.9+25</f>
        <v>22418.799999999999</v>
      </c>
      <c r="H24" s="84">
        <f>'BAR BB| Open rates'!H24*0.87*0.9+25</f>
        <v>21479.200000000001</v>
      </c>
      <c r="I24" s="84">
        <f>'BAR BB| Open rates'!I24*0.87*0.9+25</f>
        <v>20774.5</v>
      </c>
      <c r="J24" s="84">
        <f>'BAR BB| Open rates'!J24*0.87*0.9+25</f>
        <v>21479.200000000001</v>
      </c>
      <c r="K24" s="84">
        <f>'BAR BB| Open rates'!K24*0.87*0.9+25</f>
        <v>20774.5</v>
      </c>
      <c r="L24" s="84">
        <f>'BAR BB| Open rates'!L24*0.87*0.9+25</f>
        <v>21479.200000000001</v>
      </c>
      <c r="M24" s="84">
        <f>'BAR BB| Open rates'!M24*0.87*0.9+25</f>
        <v>20774.5</v>
      </c>
      <c r="N24" s="84">
        <f>'BAR BB| Open rates'!N24*0.87*0.9+25</f>
        <v>21479.200000000001</v>
      </c>
      <c r="O24" s="84">
        <f>'BAR BB| Open rates'!O24*0.87*0.9+25</f>
        <v>20774.5</v>
      </c>
      <c r="P24" s="84">
        <f>'BAR BB| Open rates'!P24*0.87*0.9+25</f>
        <v>21479.200000000001</v>
      </c>
      <c r="Q24" s="84">
        <f>'BAR BB| Open rates'!Q24*0.87*0.9+25</f>
        <v>20774.5</v>
      </c>
      <c r="R24" s="84">
        <f>'BAR BB| Open rates'!R24*0.87*0.9+25</f>
        <v>21479.200000000001</v>
      </c>
      <c r="S24" s="84">
        <f>'BAR BB| Open rates'!S24*0.87*0.9+25</f>
        <v>20774.5</v>
      </c>
      <c r="T24" s="84">
        <f>'BAR BB| Open rates'!T24*0.87*0.9+25</f>
        <v>21479.200000000001</v>
      </c>
      <c r="U24" s="84">
        <f>'BAR BB| Open rates'!U24*0.87*0.9+25</f>
        <v>20774.5</v>
      </c>
      <c r="V24" s="84">
        <f>'BAR BB| Open rates'!V24*0.87*0.9+25</f>
        <v>20774.5</v>
      </c>
      <c r="W24" s="84">
        <f>'BAR BB| Open rates'!W24*0.87*0.9+25</f>
        <v>21479.200000000001</v>
      </c>
      <c r="X24" s="84">
        <f>'BAR BB| Open rates'!X24*0.87*0.9+25</f>
        <v>20774.5</v>
      </c>
      <c r="Y24" s="84">
        <f>'BAR BB| Open rates'!Y24*0.87*0.9+25</f>
        <v>21479.200000000001</v>
      </c>
      <c r="Z24" s="84">
        <f>'BAR BB| Open rates'!Z24*0.87*0.9+25</f>
        <v>20774.5</v>
      </c>
      <c r="AA24" s="84">
        <f>'BAR BB| Open rates'!AA24*0.87*0.9+25</f>
        <v>21479.200000000001</v>
      </c>
      <c r="AB24" s="84">
        <f>'BAR BB| Open rates'!AB24*0.87*0.9+25</f>
        <v>20774.5</v>
      </c>
      <c r="AC24" s="84">
        <f>'BAR BB| Open rates'!AC24*0.87*0.9+25</f>
        <v>21479.200000000001</v>
      </c>
      <c r="AD24" s="84">
        <f>'BAR BB| Open rates'!AD24*0.87*0.9+25</f>
        <v>20774.5</v>
      </c>
      <c r="AE24" s="84">
        <f>'BAR BB| Open rates'!AE24*0.87*0.9+25</f>
        <v>16076.5</v>
      </c>
      <c r="AF24" s="84">
        <f>'BAR BB| Open rates'!AF24*0.87*0.9+25</f>
        <v>16781.2</v>
      </c>
      <c r="AG24" s="84">
        <f>'BAR BB| Open rates'!AG24*0.87*0.9+25</f>
        <v>16076.5</v>
      </c>
      <c r="AH24" s="84">
        <f>'BAR BB| Open rates'!AH24*0.87*0.9+25</f>
        <v>16781.2</v>
      </c>
      <c r="AI24" s="84">
        <f>'BAR BB| Open rates'!AI24*0.87*0.9+25</f>
        <v>16076.5</v>
      </c>
      <c r="AJ24" s="84">
        <f>'BAR BB| Open rates'!AJ24*0.87*0.9+25</f>
        <v>16781.2</v>
      </c>
      <c r="AK24" s="84">
        <f>'BAR BB| Open rates'!AK24*0.87*0.9+25</f>
        <v>16076.5</v>
      </c>
      <c r="AL24" s="84">
        <f>'BAR BB| Open rates'!AL24*0.87*0.9+25</f>
        <v>16781.2</v>
      </c>
      <c r="AM24" s="84">
        <f>'BAR BB| Open rates'!AM24*0.87*0.9+25</f>
        <v>16076.5</v>
      </c>
      <c r="AN24" s="84">
        <f>'BAR BB| Open rates'!AN24*0.87*0.9+25</f>
        <v>16076.5</v>
      </c>
      <c r="AO24" s="84">
        <f>'BAR BB| Open rates'!AO24*0.87*0.9+25</f>
        <v>14980.300000000001</v>
      </c>
      <c r="AP24" s="84">
        <f>'BAR BB| Open rates'!AP24*0.87*0.9+25</f>
        <v>15763.300000000001</v>
      </c>
      <c r="AQ24" s="84">
        <f>'BAR BB| Open rates'!AQ24*0.87*0.9+25</f>
        <v>14980.300000000001</v>
      </c>
      <c r="AR24" s="84">
        <f>'BAR BB| Open rates'!AR24*0.87*0.9+25</f>
        <v>15763.300000000001</v>
      </c>
      <c r="AS24" s="84">
        <f>'BAR BB| Open rates'!AS24*0.87*0.9+25</f>
        <v>14980.300000000001</v>
      </c>
      <c r="AT24" s="84">
        <f>'BAR BB| Open rates'!AT24*0.87*0.9+25</f>
        <v>15763.300000000001</v>
      </c>
      <c r="AU24" s="84">
        <f>'BAR BB| Open rates'!AU24*0.87*0.9+25</f>
        <v>14980.300000000001</v>
      </c>
      <c r="AV24" s="84">
        <f>'BAR BB| Open rates'!AV24*0.87*0.9+25</f>
        <v>15763.300000000001</v>
      </c>
      <c r="AW24" s="84">
        <f>'BAR BB| Open rates'!AW24*0.87*0.9+25</f>
        <v>14980.300000000001</v>
      </c>
      <c r="AX24" s="84">
        <f>'BAR BB| Open rates'!AX24*0.87*0.9+25</f>
        <v>14980.300000000001</v>
      </c>
      <c r="AY24" s="84">
        <f>'BAR BB| Open rates'!AY24*0.87*0.9+25</f>
        <v>15763.300000000001</v>
      </c>
      <c r="AZ24" s="84">
        <f>'BAR BB| Open rates'!AZ24*0.87*0.9+25</f>
        <v>14980.300000000001</v>
      </c>
      <c r="BA24" s="84">
        <f>'BAR BB| Open rates'!BA24*0.87*0.9+25</f>
        <v>15763.300000000001</v>
      </c>
      <c r="BB24" s="84">
        <f>'BAR BB| Open rates'!BB24*0.87*0.9+25</f>
        <v>14980.300000000001</v>
      </c>
      <c r="BC24" s="84">
        <f>'BAR BB| Open rates'!BC24*0.87*0.9+25</f>
        <v>15763.300000000001</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rates'!B26*0.87*0.9+25</f>
        <v>18738.7</v>
      </c>
      <c r="C26" s="84">
        <f>'BAR BB| Open rates'!C26*0.87*0.9+25</f>
        <v>17251</v>
      </c>
      <c r="D26" s="84">
        <f>'BAR BB| Open rates'!D26*0.87*0.9+25</f>
        <v>16468</v>
      </c>
      <c r="E26" s="84">
        <f>'BAR BB| Open rates'!E26*0.87*0.9+25</f>
        <v>25002.7</v>
      </c>
      <c r="F26" s="84">
        <f>'BAR BB| Open rates'!F26*0.87*0.9+25</f>
        <v>16154.800000000001</v>
      </c>
      <c r="G26" s="84">
        <f>'BAR BB| Open rates'!G26*0.87*0.9+25</f>
        <v>24376.3</v>
      </c>
      <c r="H26" s="84">
        <f>'BAR BB| Open rates'!H26*0.87*0.9+25</f>
        <v>23436.7</v>
      </c>
      <c r="I26" s="84">
        <f>'BAR BB| Open rates'!I26*0.87*0.9+25</f>
        <v>22732</v>
      </c>
      <c r="J26" s="84">
        <f>'BAR BB| Open rates'!J26*0.87*0.9+25</f>
        <v>23436.7</v>
      </c>
      <c r="K26" s="84">
        <f>'BAR BB| Open rates'!K26*0.87*0.9+25</f>
        <v>22732</v>
      </c>
      <c r="L26" s="84">
        <f>'BAR BB| Open rates'!L26*0.87*0.9+25</f>
        <v>23436.7</v>
      </c>
      <c r="M26" s="84">
        <f>'BAR BB| Open rates'!M26*0.87*0.9+25</f>
        <v>22732</v>
      </c>
      <c r="N26" s="84">
        <f>'BAR BB| Open rates'!N26*0.87*0.9+25</f>
        <v>23436.7</v>
      </c>
      <c r="O26" s="84">
        <f>'BAR BB| Open rates'!O26*0.87*0.9+25</f>
        <v>22732</v>
      </c>
      <c r="P26" s="84">
        <f>'BAR BB| Open rates'!P26*0.87*0.9+25</f>
        <v>23436.7</v>
      </c>
      <c r="Q26" s="84">
        <f>'BAR BB| Open rates'!Q26*0.87*0.9+25</f>
        <v>22732</v>
      </c>
      <c r="R26" s="84">
        <f>'BAR BB| Open rates'!R26*0.87*0.9+25</f>
        <v>23436.7</v>
      </c>
      <c r="S26" s="84">
        <f>'BAR BB| Open rates'!S26*0.87*0.9+25</f>
        <v>22732</v>
      </c>
      <c r="T26" s="84">
        <f>'BAR BB| Open rates'!T26*0.87*0.9+25</f>
        <v>23436.7</v>
      </c>
      <c r="U26" s="84">
        <f>'BAR BB| Open rates'!U26*0.87*0.9+25</f>
        <v>22732</v>
      </c>
      <c r="V26" s="84">
        <f>'BAR BB| Open rates'!V26*0.87*0.9+25</f>
        <v>22732</v>
      </c>
      <c r="W26" s="84">
        <f>'BAR BB| Open rates'!W26*0.87*0.9+25</f>
        <v>23436.7</v>
      </c>
      <c r="X26" s="84">
        <f>'BAR BB| Open rates'!X26*0.87*0.9+25</f>
        <v>22732</v>
      </c>
      <c r="Y26" s="84">
        <f>'BAR BB| Open rates'!Y26*0.87*0.9+25</f>
        <v>23436.7</v>
      </c>
      <c r="Z26" s="84">
        <f>'BAR BB| Open rates'!Z26*0.87*0.9+25</f>
        <v>22732</v>
      </c>
      <c r="AA26" s="84">
        <f>'BAR BB| Open rates'!AA26*0.87*0.9+25</f>
        <v>23436.7</v>
      </c>
      <c r="AB26" s="84">
        <f>'BAR BB| Open rates'!AB26*0.87*0.9+25</f>
        <v>22732</v>
      </c>
      <c r="AC26" s="84">
        <f>'BAR BB| Open rates'!AC26*0.87*0.9+25</f>
        <v>23436.7</v>
      </c>
      <c r="AD26" s="84">
        <f>'BAR BB| Open rates'!AD26*0.87*0.9+25</f>
        <v>22732</v>
      </c>
      <c r="AE26" s="84">
        <f>'BAR BB| Open rates'!AE26*0.87*0.9+25</f>
        <v>17251</v>
      </c>
      <c r="AF26" s="84">
        <f>'BAR BB| Open rates'!AF26*0.87*0.9+25</f>
        <v>17955.7</v>
      </c>
      <c r="AG26" s="84">
        <f>'BAR BB| Open rates'!AG26*0.87*0.9+25</f>
        <v>17251</v>
      </c>
      <c r="AH26" s="84">
        <f>'BAR BB| Open rates'!AH26*0.87*0.9+25</f>
        <v>17955.7</v>
      </c>
      <c r="AI26" s="84">
        <f>'BAR BB| Open rates'!AI26*0.87*0.9+25</f>
        <v>17251</v>
      </c>
      <c r="AJ26" s="84">
        <f>'BAR BB| Open rates'!AJ26*0.87*0.9+25</f>
        <v>17955.7</v>
      </c>
      <c r="AK26" s="84">
        <f>'BAR BB| Open rates'!AK26*0.87*0.9+25</f>
        <v>17251</v>
      </c>
      <c r="AL26" s="84">
        <f>'BAR BB| Open rates'!AL26*0.87*0.9+25</f>
        <v>17955.7</v>
      </c>
      <c r="AM26" s="84">
        <f>'BAR BB| Open rates'!AM26*0.87*0.9+25</f>
        <v>17251</v>
      </c>
      <c r="AN26" s="84">
        <f>'BAR BB| Open rates'!AN26*0.87*0.9+25</f>
        <v>17251</v>
      </c>
      <c r="AO26" s="84">
        <f>'BAR BB| Open rates'!AO26*0.87*0.9+25</f>
        <v>16154.800000000001</v>
      </c>
      <c r="AP26" s="84">
        <f>'BAR BB| Open rates'!AP26*0.87*0.9+25</f>
        <v>16937.8</v>
      </c>
      <c r="AQ26" s="84">
        <f>'BAR BB| Open rates'!AQ26*0.87*0.9+25</f>
        <v>16154.800000000001</v>
      </c>
      <c r="AR26" s="84">
        <f>'BAR BB| Open rates'!AR26*0.87*0.9+25</f>
        <v>16937.8</v>
      </c>
      <c r="AS26" s="84">
        <f>'BAR BB| Open rates'!AS26*0.87*0.9+25</f>
        <v>16154.800000000001</v>
      </c>
      <c r="AT26" s="84">
        <f>'BAR BB| Open rates'!AT26*0.87*0.9+25</f>
        <v>16937.8</v>
      </c>
      <c r="AU26" s="84">
        <f>'BAR BB| Open rates'!AU26*0.87*0.9+25</f>
        <v>16154.800000000001</v>
      </c>
      <c r="AV26" s="84">
        <f>'BAR BB| Open rates'!AV26*0.87*0.9+25</f>
        <v>16937.8</v>
      </c>
      <c r="AW26" s="84">
        <f>'BAR BB| Open rates'!AW26*0.87*0.9+25</f>
        <v>16154.800000000001</v>
      </c>
      <c r="AX26" s="84">
        <f>'BAR BB| Open rates'!AX26*0.87*0.9+25</f>
        <v>16154.800000000001</v>
      </c>
      <c r="AY26" s="84">
        <f>'BAR BB| Open rates'!AY26*0.87*0.9+25</f>
        <v>16937.8</v>
      </c>
      <c r="AZ26" s="84">
        <f>'BAR BB| Open rates'!AZ26*0.87*0.9+25</f>
        <v>16154.800000000001</v>
      </c>
      <c r="BA26" s="84">
        <f>'BAR BB| Open rates'!BA26*0.87*0.9+25</f>
        <v>16937.8</v>
      </c>
      <c r="BB26" s="84">
        <f>'BAR BB| Open rates'!BB26*0.87*0.9+25</f>
        <v>16154.800000000001</v>
      </c>
      <c r="BC26" s="84">
        <f>'BAR BB| Open rates'!BC26*0.87*0.9+25</f>
        <v>16937.8</v>
      </c>
    </row>
    <row r="27" spans="1:55" s="14" customFormat="1" ht="12" customHeight="1" x14ac:dyDescent="0.2">
      <c r="A27" s="42">
        <v>2</v>
      </c>
      <c r="B27" s="84">
        <f>'BAR BB| Open rates'!B27*0.87*0.9+25</f>
        <v>19913.2</v>
      </c>
      <c r="C27" s="84">
        <f>'BAR BB| Open rates'!C27*0.87*0.9+25</f>
        <v>18425.5</v>
      </c>
      <c r="D27" s="84">
        <f>'BAR BB| Open rates'!D27*0.87*0.9+25</f>
        <v>17642.5</v>
      </c>
      <c r="E27" s="84">
        <f>'BAR BB| Open rates'!E27*0.87*0.9+25</f>
        <v>26177.200000000001</v>
      </c>
      <c r="F27" s="84">
        <f>'BAR BB| Open rates'!F27*0.87*0.9+25</f>
        <v>17329.3</v>
      </c>
      <c r="G27" s="84">
        <f>'BAR BB| Open rates'!G27*0.87*0.9+25</f>
        <v>25550.799999999999</v>
      </c>
      <c r="H27" s="84">
        <f>'BAR BB| Open rates'!H27*0.87*0.9+25</f>
        <v>24611.200000000001</v>
      </c>
      <c r="I27" s="84">
        <f>'BAR BB| Open rates'!I27*0.87*0.9+25</f>
        <v>23906.5</v>
      </c>
      <c r="J27" s="84">
        <f>'BAR BB| Open rates'!J27*0.87*0.9+25</f>
        <v>24611.200000000001</v>
      </c>
      <c r="K27" s="84">
        <f>'BAR BB| Open rates'!K27*0.87*0.9+25</f>
        <v>23906.5</v>
      </c>
      <c r="L27" s="84">
        <f>'BAR BB| Open rates'!L27*0.87*0.9+25</f>
        <v>24611.200000000001</v>
      </c>
      <c r="M27" s="84">
        <f>'BAR BB| Open rates'!M27*0.87*0.9+25</f>
        <v>23906.5</v>
      </c>
      <c r="N27" s="84">
        <f>'BAR BB| Open rates'!N27*0.87*0.9+25</f>
        <v>24611.200000000001</v>
      </c>
      <c r="O27" s="84">
        <f>'BAR BB| Open rates'!O27*0.87*0.9+25</f>
        <v>23906.5</v>
      </c>
      <c r="P27" s="84">
        <f>'BAR BB| Open rates'!P27*0.87*0.9+25</f>
        <v>24611.200000000001</v>
      </c>
      <c r="Q27" s="84">
        <f>'BAR BB| Open rates'!Q27*0.87*0.9+25</f>
        <v>23906.5</v>
      </c>
      <c r="R27" s="84">
        <f>'BAR BB| Open rates'!R27*0.87*0.9+25</f>
        <v>24611.200000000001</v>
      </c>
      <c r="S27" s="84">
        <f>'BAR BB| Open rates'!S27*0.87*0.9+25</f>
        <v>23906.5</v>
      </c>
      <c r="T27" s="84">
        <f>'BAR BB| Open rates'!T27*0.87*0.9+25</f>
        <v>24611.200000000001</v>
      </c>
      <c r="U27" s="84">
        <f>'BAR BB| Open rates'!U27*0.87*0.9+25</f>
        <v>23906.5</v>
      </c>
      <c r="V27" s="84">
        <f>'BAR BB| Open rates'!V27*0.87*0.9+25</f>
        <v>23906.5</v>
      </c>
      <c r="W27" s="84">
        <f>'BAR BB| Open rates'!W27*0.87*0.9+25</f>
        <v>24611.200000000001</v>
      </c>
      <c r="X27" s="84">
        <f>'BAR BB| Open rates'!X27*0.87*0.9+25</f>
        <v>23906.5</v>
      </c>
      <c r="Y27" s="84">
        <f>'BAR BB| Open rates'!Y27*0.87*0.9+25</f>
        <v>24611.200000000001</v>
      </c>
      <c r="Z27" s="84">
        <f>'BAR BB| Open rates'!Z27*0.87*0.9+25</f>
        <v>23906.5</v>
      </c>
      <c r="AA27" s="84">
        <f>'BAR BB| Open rates'!AA27*0.87*0.9+25</f>
        <v>24611.200000000001</v>
      </c>
      <c r="AB27" s="84">
        <f>'BAR BB| Open rates'!AB27*0.87*0.9+25</f>
        <v>23906.5</v>
      </c>
      <c r="AC27" s="84">
        <f>'BAR BB| Open rates'!AC27*0.87*0.9+25</f>
        <v>24611.200000000001</v>
      </c>
      <c r="AD27" s="84">
        <f>'BAR BB| Open rates'!AD27*0.87*0.9+25</f>
        <v>23906.5</v>
      </c>
      <c r="AE27" s="84">
        <f>'BAR BB| Open rates'!AE27*0.87*0.9+25</f>
        <v>18425.5</v>
      </c>
      <c r="AF27" s="84">
        <f>'BAR BB| Open rates'!AF27*0.87*0.9+25</f>
        <v>19130.2</v>
      </c>
      <c r="AG27" s="84">
        <f>'BAR BB| Open rates'!AG27*0.87*0.9+25</f>
        <v>18425.5</v>
      </c>
      <c r="AH27" s="84">
        <f>'BAR BB| Open rates'!AH27*0.87*0.9+25</f>
        <v>19130.2</v>
      </c>
      <c r="AI27" s="84">
        <f>'BAR BB| Open rates'!AI27*0.87*0.9+25</f>
        <v>18425.5</v>
      </c>
      <c r="AJ27" s="84">
        <f>'BAR BB| Open rates'!AJ27*0.87*0.9+25</f>
        <v>19130.2</v>
      </c>
      <c r="AK27" s="84">
        <f>'BAR BB| Open rates'!AK27*0.87*0.9+25</f>
        <v>18425.5</v>
      </c>
      <c r="AL27" s="84">
        <f>'BAR BB| Open rates'!AL27*0.87*0.9+25</f>
        <v>19130.2</v>
      </c>
      <c r="AM27" s="84">
        <f>'BAR BB| Open rates'!AM27*0.87*0.9+25</f>
        <v>18425.5</v>
      </c>
      <c r="AN27" s="84">
        <f>'BAR BB| Open rates'!AN27*0.87*0.9+25</f>
        <v>18425.5</v>
      </c>
      <c r="AO27" s="84">
        <f>'BAR BB| Open rates'!AO27*0.87*0.9+25</f>
        <v>17329.3</v>
      </c>
      <c r="AP27" s="84">
        <f>'BAR BB| Open rates'!AP27*0.87*0.9+25</f>
        <v>18112.3</v>
      </c>
      <c r="AQ27" s="84">
        <f>'BAR BB| Open rates'!AQ27*0.87*0.9+25</f>
        <v>17329.3</v>
      </c>
      <c r="AR27" s="84">
        <f>'BAR BB| Open rates'!AR27*0.87*0.9+25</f>
        <v>18112.3</v>
      </c>
      <c r="AS27" s="84">
        <f>'BAR BB| Open rates'!AS27*0.87*0.9+25</f>
        <v>17329.3</v>
      </c>
      <c r="AT27" s="84">
        <f>'BAR BB| Open rates'!AT27*0.87*0.9+25</f>
        <v>18112.3</v>
      </c>
      <c r="AU27" s="84">
        <f>'BAR BB| Open rates'!AU27*0.87*0.9+25</f>
        <v>17329.3</v>
      </c>
      <c r="AV27" s="84">
        <f>'BAR BB| Open rates'!AV27*0.87*0.9+25</f>
        <v>18112.3</v>
      </c>
      <c r="AW27" s="84">
        <f>'BAR BB| Open rates'!AW27*0.87*0.9+25</f>
        <v>17329.3</v>
      </c>
      <c r="AX27" s="84">
        <f>'BAR BB| Open rates'!AX27*0.87*0.9+25</f>
        <v>17329.3</v>
      </c>
      <c r="AY27" s="84">
        <f>'BAR BB| Open rates'!AY27*0.87*0.9+25</f>
        <v>18112.3</v>
      </c>
      <c r="AZ27" s="84">
        <f>'BAR BB| Open rates'!AZ27*0.87*0.9+25</f>
        <v>17329.3</v>
      </c>
      <c r="BA27" s="84">
        <f>'BAR BB| Open rates'!BA27*0.87*0.9+25</f>
        <v>18112.3</v>
      </c>
      <c r="BB27" s="84">
        <f>'BAR BB| Open rates'!BB27*0.87*0.9+25</f>
        <v>17329.3</v>
      </c>
      <c r="BC27" s="84">
        <f>'BAR BB| Open rates'!BC27*0.87*0.9+25</f>
        <v>18112.3</v>
      </c>
    </row>
    <row r="28" spans="1:55" s="14" customFormat="1" ht="12" customHeight="1" x14ac:dyDescent="0.2">
      <c r="A28" s="42">
        <v>3</v>
      </c>
      <c r="B28" s="84">
        <f>'BAR BB| Open rates'!B28*0.87*0.9+25</f>
        <v>21087.7</v>
      </c>
      <c r="C28" s="84">
        <f>'BAR BB| Open rates'!C28*0.87*0.9+25</f>
        <v>19600</v>
      </c>
      <c r="D28" s="84">
        <f>'BAR BB| Open rates'!D28*0.87*0.9+25</f>
        <v>18817</v>
      </c>
      <c r="E28" s="84">
        <f>'BAR BB| Open rates'!E28*0.87*0.9+25</f>
        <v>27351.7</v>
      </c>
      <c r="F28" s="84">
        <f>'BAR BB| Open rates'!F28*0.87*0.9+25</f>
        <v>18503.8</v>
      </c>
      <c r="G28" s="84">
        <f>'BAR BB| Open rates'!G28*0.87*0.9+25</f>
        <v>26725.3</v>
      </c>
      <c r="H28" s="84">
        <f>'BAR BB| Open rates'!H28*0.87*0.9+25</f>
        <v>25785.7</v>
      </c>
      <c r="I28" s="84">
        <f>'BAR BB| Open rates'!I28*0.87*0.9+25</f>
        <v>25081</v>
      </c>
      <c r="J28" s="84">
        <f>'BAR BB| Open rates'!J28*0.87*0.9+25</f>
        <v>25785.7</v>
      </c>
      <c r="K28" s="84">
        <f>'BAR BB| Open rates'!K28*0.87*0.9+25</f>
        <v>25081</v>
      </c>
      <c r="L28" s="84">
        <f>'BAR BB| Open rates'!L28*0.87*0.9+25</f>
        <v>25785.7</v>
      </c>
      <c r="M28" s="84">
        <f>'BAR BB| Open rates'!M28*0.87*0.9+25</f>
        <v>25081</v>
      </c>
      <c r="N28" s="84">
        <f>'BAR BB| Open rates'!N28*0.87*0.9+25</f>
        <v>25785.7</v>
      </c>
      <c r="O28" s="84">
        <f>'BAR BB| Open rates'!O28*0.87*0.9+25</f>
        <v>25081</v>
      </c>
      <c r="P28" s="84">
        <f>'BAR BB| Open rates'!P28*0.87*0.9+25</f>
        <v>25785.7</v>
      </c>
      <c r="Q28" s="84">
        <f>'BAR BB| Open rates'!Q28*0.87*0.9+25</f>
        <v>25081</v>
      </c>
      <c r="R28" s="84">
        <f>'BAR BB| Open rates'!R28*0.87*0.9+25</f>
        <v>25785.7</v>
      </c>
      <c r="S28" s="84">
        <f>'BAR BB| Open rates'!S28*0.87*0.9+25</f>
        <v>25081</v>
      </c>
      <c r="T28" s="84">
        <f>'BAR BB| Open rates'!T28*0.87*0.9+25</f>
        <v>25785.7</v>
      </c>
      <c r="U28" s="84">
        <f>'BAR BB| Open rates'!U28*0.87*0.9+25</f>
        <v>25081</v>
      </c>
      <c r="V28" s="84">
        <f>'BAR BB| Open rates'!V28*0.87*0.9+25</f>
        <v>25081</v>
      </c>
      <c r="W28" s="84">
        <f>'BAR BB| Open rates'!W28*0.87*0.9+25</f>
        <v>25785.7</v>
      </c>
      <c r="X28" s="84">
        <f>'BAR BB| Open rates'!X28*0.87*0.9+25</f>
        <v>25081</v>
      </c>
      <c r="Y28" s="84">
        <f>'BAR BB| Open rates'!Y28*0.87*0.9+25</f>
        <v>25785.7</v>
      </c>
      <c r="Z28" s="84">
        <f>'BAR BB| Open rates'!Z28*0.87*0.9+25</f>
        <v>25081</v>
      </c>
      <c r="AA28" s="84">
        <f>'BAR BB| Open rates'!AA28*0.87*0.9+25</f>
        <v>25785.7</v>
      </c>
      <c r="AB28" s="84">
        <f>'BAR BB| Open rates'!AB28*0.87*0.9+25</f>
        <v>25081</v>
      </c>
      <c r="AC28" s="84">
        <f>'BAR BB| Open rates'!AC28*0.87*0.9+25</f>
        <v>25785.7</v>
      </c>
      <c r="AD28" s="84">
        <f>'BAR BB| Open rates'!AD28*0.87*0.9+25</f>
        <v>25081</v>
      </c>
      <c r="AE28" s="84">
        <f>'BAR BB| Open rates'!AE28*0.87*0.9+25</f>
        <v>19600</v>
      </c>
      <c r="AF28" s="84">
        <f>'BAR BB| Open rates'!AF28*0.87*0.9+25</f>
        <v>20304.7</v>
      </c>
      <c r="AG28" s="84">
        <f>'BAR BB| Open rates'!AG28*0.87*0.9+25</f>
        <v>19600</v>
      </c>
      <c r="AH28" s="84">
        <f>'BAR BB| Open rates'!AH28*0.87*0.9+25</f>
        <v>20304.7</v>
      </c>
      <c r="AI28" s="84">
        <f>'BAR BB| Open rates'!AI28*0.87*0.9+25</f>
        <v>19600</v>
      </c>
      <c r="AJ28" s="84">
        <f>'BAR BB| Open rates'!AJ28*0.87*0.9+25</f>
        <v>20304.7</v>
      </c>
      <c r="AK28" s="84">
        <f>'BAR BB| Open rates'!AK28*0.87*0.9+25</f>
        <v>19600</v>
      </c>
      <c r="AL28" s="84">
        <f>'BAR BB| Open rates'!AL28*0.87*0.9+25</f>
        <v>20304.7</v>
      </c>
      <c r="AM28" s="84">
        <f>'BAR BB| Open rates'!AM28*0.87*0.9+25</f>
        <v>19600</v>
      </c>
      <c r="AN28" s="84">
        <f>'BAR BB| Open rates'!AN28*0.87*0.9+25</f>
        <v>19600</v>
      </c>
      <c r="AO28" s="84">
        <f>'BAR BB| Open rates'!AO28*0.87*0.9+25</f>
        <v>18503.8</v>
      </c>
      <c r="AP28" s="84">
        <f>'BAR BB| Open rates'!AP28*0.87*0.9+25</f>
        <v>19286.8</v>
      </c>
      <c r="AQ28" s="84">
        <f>'BAR BB| Open rates'!AQ28*0.87*0.9+25</f>
        <v>18503.8</v>
      </c>
      <c r="AR28" s="84">
        <f>'BAR BB| Open rates'!AR28*0.87*0.9+25</f>
        <v>19286.8</v>
      </c>
      <c r="AS28" s="84">
        <f>'BAR BB| Open rates'!AS28*0.87*0.9+25</f>
        <v>18503.8</v>
      </c>
      <c r="AT28" s="84">
        <f>'BAR BB| Open rates'!AT28*0.87*0.9+25</f>
        <v>19286.8</v>
      </c>
      <c r="AU28" s="84">
        <f>'BAR BB| Open rates'!AU28*0.87*0.9+25</f>
        <v>18503.8</v>
      </c>
      <c r="AV28" s="84">
        <f>'BAR BB| Open rates'!AV28*0.87*0.9+25</f>
        <v>19286.8</v>
      </c>
      <c r="AW28" s="84">
        <f>'BAR BB| Open rates'!AW28*0.87*0.9+25</f>
        <v>18503.8</v>
      </c>
      <c r="AX28" s="84">
        <f>'BAR BB| Open rates'!AX28*0.87*0.9+25</f>
        <v>18503.8</v>
      </c>
      <c r="AY28" s="84">
        <f>'BAR BB| Open rates'!AY28*0.87*0.9+25</f>
        <v>19286.8</v>
      </c>
      <c r="AZ28" s="84">
        <f>'BAR BB| Open rates'!AZ28*0.87*0.9+25</f>
        <v>18503.8</v>
      </c>
      <c r="BA28" s="84">
        <f>'BAR BB| Open rates'!BA28*0.87*0.9+25</f>
        <v>19286.8</v>
      </c>
      <c r="BB28" s="84">
        <f>'BAR BB| Open rates'!BB28*0.87*0.9+25</f>
        <v>18503.8</v>
      </c>
      <c r="BC28" s="84">
        <f>'BAR BB| Open rates'!BC28*0.87*0.9+25</f>
        <v>19286.8</v>
      </c>
    </row>
    <row r="29" spans="1:55" s="14" customFormat="1" ht="12" customHeight="1" x14ac:dyDescent="0.2">
      <c r="A29" s="42">
        <v>4</v>
      </c>
      <c r="B29" s="84">
        <f>'BAR BB| Open rates'!B29*0.87*0.9+25</f>
        <v>22262.2</v>
      </c>
      <c r="C29" s="84">
        <f>'BAR BB| Open rates'!C29*0.87*0.9+25</f>
        <v>20774.5</v>
      </c>
      <c r="D29" s="84">
        <f>'BAR BB| Open rates'!D29*0.87*0.9+25</f>
        <v>19991.5</v>
      </c>
      <c r="E29" s="84">
        <f>'BAR BB| Open rates'!E29*0.87*0.9+25</f>
        <v>28526.2</v>
      </c>
      <c r="F29" s="84">
        <f>'BAR BB| Open rates'!F29*0.87*0.9+25</f>
        <v>19678.3</v>
      </c>
      <c r="G29" s="84">
        <f>'BAR BB| Open rates'!G29*0.87*0.9+25</f>
        <v>27899.8</v>
      </c>
      <c r="H29" s="84">
        <f>'BAR BB| Open rates'!H29*0.87*0.9+25</f>
        <v>26960.2</v>
      </c>
      <c r="I29" s="84">
        <f>'BAR BB| Open rates'!I29*0.87*0.9+25</f>
        <v>26255.5</v>
      </c>
      <c r="J29" s="84">
        <f>'BAR BB| Open rates'!J29*0.87*0.9+25</f>
        <v>26960.2</v>
      </c>
      <c r="K29" s="84">
        <f>'BAR BB| Open rates'!K29*0.87*0.9+25</f>
        <v>26255.5</v>
      </c>
      <c r="L29" s="84">
        <f>'BAR BB| Open rates'!L29*0.87*0.9+25</f>
        <v>26960.2</v>
      </c>
      <c r="M29" s="84">
        <f>'BAR BB| Open rates'!M29*0.87*0.9+25</f>
        <v>26255.5</v>
      </c>
      <c r="N29" s="84">
        <f>'BAR BB| Open rates'!N29*0.87*0.9+25</f>
        <v>26960.2</v>
      </c>
      <c r="O29" s="84">
        <f>'BAR BB| Open rates'!O29*0.87*0.9+25</f>
        <v>26255.5</v>
      </c>
      <c r="P29" s="84">
        <f>'BAR BB| Open rates'!P29*0.87*0.9+25</f>
        <v>26960.2</v>
      </c>
      <c r="Q29" s="84">
        <f>'BAR BB| Open rates'!Q29*0.87*0.9+25</f>
        <v>26255.5</v>
      </c>
      <c r="R29" s="84">
        <f>'BAR BB| Open rates'!R29*0.87*0.9+25</f>
        <v>26960.2</v>
      </c>
      <c r="S29" s="84">
        <f>'BAR BB| Open rates'!S29*0.87*0.9+25</f>
        <v>26255.5</v>
      </c>
      <c r="T29" s="84">
        <f>'BAR BB| Open rates'!T29*0.87*0.9+25</f>
        <v>26960.2</v>
      </c>
      <c r="U29" s="84">
        <f>'BAR BB| Open rates'!U29*0.87*0.9+25</f>
        <v>26255.5</v>
      </c>
      <c r="V29" s="84">
        <f>'BAR BB| Open rates'!V29*0.87*0.9+25</f>
        <v>26255.5</v>
      </c>
      <c r="W29" s="84">
        <f>'BAR BB| Open rates'!W29*0.87*0.9+25</f>
        <v>26960.2</v>
      </c>
      <c r="X29" s="84">
        <f>'BAR BB| Open rates'!X29*0.87*0.9+25</f>
        <v>26255.5</v>
      </c>
      <c r="Y29" s="84">
        <f>'BAR BB| Open rates'!Y29*0.87*0.9+25</f>
        <v>26960.2</v>
      </c>
      <c r="Z29" s="84">
        <f>'BAR BB| Open rates'!Z29*0.87*0.9+25</f>
        <v>26255.5</v>
      </c>
      <c r="AA29" s="84">
        <f>'BAR BB| Open rates'!AA29*0.87*0.9+25</f>
        <v>26960.2</v>
      </c>
      <c r="AB29" s="84">
        <f>'BAR BB| Open rates'!AB29*0.87*0.9+25</f>
        <v>26255.5</v>
      </c>
      <c r="AC29" s="84">
        <f>'BAR BB| Open rates'!AC29*0.87*0.9+25</f>
        <v>26960.2</v>
      </c>
      <c r="AD29" s="84">
        <f>'BAR BB| Open rates'!AD29*0.87*0.9+25</f>
        <v>26255.5</v>
      </c>
      <c r="AE29" s="84">
        <f>'BAR BB| Open rates'!AE29*0.87*0.9+25</f>
        <v>20774.5</v>
      </c>
      <c r="AF29" s="84">
        <f>'BAR BB| Open rates'!AF29*0.87*0.9+25</f>
        <v>21479.200000000001</v>
      </c>
      <c r="AG29" s="84">
        <f>'BAR BB| Open rates'!AG29*0.87*0.9+25</f>
        <v>20774.5</v>
      </c>
      <c r="AH29" s="84">
        <f>'BAR BB| Open rates'!AH29*0.87*0.9+25</f>
        <v>21479.200000000001</v>
      </c>
      <c r="AI29" s="84">
        <f>'BAR BB| Open rates'!AI29*0.87*0.9+25</f>
        <v>20774.5</v>
      </c>
      <c r="AJ29" s="84">
        <f>'BAR BB| Open rates'!AJ29*0.87*0.9+25</f>
        <v>21479.200000000001</v>
      </c>
      <c r="AK29" s="84">
        <f>'BAR BB| Open rates'!AK29*0.87*0.9+25</f>
        <v>20774.5</v>
      </c>
      <c r="AL29" s="84">
        <f>'BAR BB| Open rates'!AL29*0.87*0.9+25</f>
        <v>21479.200000000001</v>
      </c>
      <c r="AM29" s="84">
        <f>'BAR BB| Open rates'!AM29*0.87*0.9+25</f>
        <v>20774.5</v>
      </c>
      <c r="AN29" s="84">
        <f>'BAR BB| Open rates'!AN29*0.87*0.9+25</f>
        <v>20774.5</v>
      </c>
      <c r="AO29" s="84">
        <f>'BAR BB| Open rates'!AO29*0.87*0.9+25</f>
        <v>19678.3</v>
      </c>
      <c r="AP29" s="84">
        <f>'BAR BB| Open rates'!AP29*0.87*0.9+25</f>
        <v>20461.3</v>
      </c>
      <c r="AQ29" s="84">
        <f>'BAR BB| Open rates'!AQ29*0.87*0.9+25</f>
        <v>19678.3</v>
      </c>
      <c r="AR29" s="84">
        <f>'BAR BB| Open rates'!AR29*0.87*0.9+25</f>
        <v>20461.3</v>
      </c>
      <c r="AS29" s="84">
        <f>'BAR BB| Open rates'!AS29*0.87*0.9+25</f>
        <v>19678.3</v>
      </c>
      <c r="AT29" s="84">
        <f>'BAR BB| Open rates'!AT29*0.87*0.9+25</f>
        <v>20461.3</v>
      </c>
      <c r="AU29" s="84">
        <f>'BAR BB| Open rates'!AU29*0.87*0.9+25</f>
        <v>19678.3</v>
      </c>
      <c r="AV29" s="84">
        <f>'BAR BB| Open rates'!AV29*0.87*0.9+25</f>
        <v>20461.3</v>
      </c>
      <c r="AW29" s="84">
        <f>'BAR BB| Open rates'!AW29*0.87*0.9+25</f>
        <v>19678.3</v>
      </c>
      <c r="AX29" s="84">
        <f>'BAR BB| Open rates'!AX29*0.87*0.9+25</f>
        <v>19678.3</v>
      </c>
      <c r="AY29" s="84">
        <f>'BAR BB| Open rates'!AY29*0.87*0.9+25</f>
        <v>20461.3</v>
      </c>
      <c r="AZ29" s="84">
        <f>'BAR BB| Open rates'!AZ29*0.87*0.9+25</f>
        <v>19678.3</v>
      </c>
      <c r="BA29" s="84">
        <f>'BAR BB| Open rates'!BA29*0.87*0.9+25</f>
        <v>20461.3</v>
      </c>
      <c r="BB29" s="84">
        <f>'BAR BB| Open rates'!BB29*0.87*0.9+25</f>
        <v>19678.3</v>
      </c>
      <c r="BC29" s="84">
        <f>'BAR BB| Open rates'!BC29*0.87*0.9+25</f>
        <v>20461.3</v>
      </c>
    </row>
    <row r="30" spans="1:55" s="14" customFormat="1" ht="12" customHeight="1" x14ac:dyDescent="0.2">
      <c r="A30" s="123"/>
    </row>
    <row r="31" spans="1:55" s="14" customFormat="1" ht="12" customHeight="1" x14ac:dyDescent="0.2">
      <c r="A31" s="123"/>
    </row>
    <row r="32" spans="1:55" s="14" customFormat="1" ht="12" customHeight="1" x14ac:dyDescent="0.2">
      <c r="A32" s="240" t="s">
        <v>157</v>
      </c>
    </row>
    <row r="33" spans="1:1" s="14" customFormat="1" ht="12" customHeight="1" x14ac:dyDescent="0.2">
      <c r="A33" s="240"/>
    </row>
    <row r="34" spans="1:1" s="14" customFormat="1" ht="12" customHeight="1" x14ac:dyDescent="0.2">
      <c r="A34" s="240"/>
    </row>
    <row r="35" spans="1:1" s="14" customFormat="1" ht="12" customHeight="1" x14ac:dyDescent="0.2">
      <c r="A35" s="20"/>
    </row>
    <row r="36" spans="1:1" customFormat="1" ht="12.75" x14ac:dyDescent="0.2">
      <c r="A36" s="139" t="s">
        <v>80</v>
      </c>
    </row>
    <row r="37" spans="1:1" s="31" customFormat="1" ht="38.25" customHeight="1" x14ac:dyDescent="0.2">
      <c r="A37" s="210" t="s">
        <v>300</v>
      </c>
    </row>
    <row r="38" spans="1:1" customFormat="1" ht="38.25" customHeight="1" x14ac:dyDescent="0.2">
      <c r="A38" s="211"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9" t="s">
        <v>152</v>
      </c>
    </row>
    <row r="50" spans="1:1" x14ac:dyDescent="0.2">
      <c r="A50" s="270"/>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FF"/>
  </sheetPr>
  <dimension ref="A1:BC45"/>
  <sheetViews>
    <sheetView tabSelected="1" zoomScaleNormal="100" workbookViewId="0">
      <pane xSplit="1" topLeftCell="B1" activePane="topRight" state="frozen"/>
      <selection pane="topRight" activeCell="D45" sqref="D45"/>
    </sheetView>
  </sheetViews>
  <sheetFormatPr defaultColWidth="9.5703125" defaultRowHeight="12" x14ac:dyDescent="0.2"/>
  <cols>
    <col min="1" max="1" width="34.7109375" style="1" customWidth="1"/>
    <col min="2" max="22" width="9.85546875" style="2" bestFit="1" customWidth="1"/>
    <col min="23" max="23" width="9.5703125" style="2"/>
    <col min="24" max="24" width="9.85546875" style="2" bestFit="1" customWidth="1"/>
    <col min="25" max="25" width="9.5703125" style="2"/>
    <col min="26" max="26" width="9.85546875" style="2" bestFit="1" customWidth="1"/>
    <col min="27" max="27" width="9.5703125" style="2"/>
    <col min="28" max="28" width="9.85546875" style="2" bestFit="1" customWidth="1"/>
    <col min="29" max="29" width="9.5703125" style="2"/>
    <col min="30" max="30" width="9.85546875" style="2" bestFit="1" customWidth="1"/>
    <col min="31" max="32" width="9.5703125" style="2"/>
    <col min="33" max="33" width="9.85546875" style="2" bestFit="1" customWidth="1"/>
    <col min="34" max="34" width="9.5703125" style="2"/>
    <col min="35" max="35" width="9.85546875" style="2" bestFit="1" customWidth="1"/>
    <col min="36" max="36" width="9.5703125" style="2"/>
    <col min="37" max="37" width="9.85546875" style="2" bestFit="1" customWidth="1"/>
    <col min="38" max="38" width="9.5703125" style="2"/>
    <col min="39" max="40" width="9.85546875" style="2" bestFit="1" customWidth="1"/>
    <col min="41" max="42" width="9.5703125" style="2"/>
    <col min="43" max="43" width="9.85546875" style="2" bestFit="1" customWidth="1"/>
    <col min="44" max="44" width="9.5703125" style="2"/>
    <col min="45" max="45" width="9.85546875" style="2" bestFit="1" customWidth="1"/>
    <col min="46" max="46" width="9.5703125" style="2"/>
    <col min="47" max="47" width="9.85546875" style="2" bestFit="1" customWidth="1"/>
    <col min="48" max="49" width="9.5703125" style="2"/>
    <col min="50" max="50" width="9.85546875" style="2" bestFit="1" customWidth="1"/>
    <col min="51" max="51" width="9.5703125" style="2"/>
    <col min="52" max="52" width="9.85546875" style="2" bestFit="1" customWidth="1"/>
    <col min="53" max="53" width="9.5703125" style="2"/>
    <col min="54" max="55" width="9.85546875" style="2" bestFit="1" customWidth="1"/>
    <col min="56" max="16384" width="9.5703125" style="2"/>
  </cols>
  <sheetData>
    <row r="1" spans="1:55" s="5" customFormat="1" ht="24.75" customHeight="1" x14ac:dyDescent="0.2">
      <c r="A1" s="47" t="s">
        <v>50</v>
      </c>
    </row>
    <row r="2" spans="1:55" s="5" customFormat="1" ht="13.5" thickBot="1" x14ac:dyDescent="0.25">
      <c r="A2" s="67" t="s">
        <v>5</v>
      </c>
    </row>
    <row r="3" spans="1:55" s="170" customFormat="1" ht="29.25" customHeight="1" x14ac:dyDescent="0.2">
      <c r="A3" s="212" t="s">
        <v>52</v>
      </c>
      <c r="B3" s="236">
        <v>45826</v>
      </c>
      <c r="C3" s="236">
        <v>45828</v>
      </c>
      <c r="D3" s="236">
        <v>45830</v>
      </c>
      <c r="E3" s="236">
        <v>45831</v>
      </c>
      <c r="F3" s="238">
        <v>45836</v>
      </c>
      <c r="G3" s="148">
        <v>45839</v>
      </c>
      <c r="H3" s="72">
        <v>45849</v>
      </c>
      <c r="I3" s="72">
        <v>45851</v>
      </c>
      <c r="J3" s="72">
        <v>45856</v>
      </c>
      <c r="K3" s="72">
        <v>45858</v>
      </c>
      <c r="L3" s="72">
        <v>45863</v>
      </c>
      <c r="M3" s="72">
        <v>45865</v>
      </c>
      <c r="N3" s="72">
        <v>45870</v>
      </c>
      <c r="O3" s="72">
        <v>45872</v>
      </c>
      <c r="P3" s="72">
        <v>45877</v>
      </c>
      <c r="Q3" s="72">
        <v>45879</v>
      </c>
      <c r="R3" s="72">
        <v>45884</v>
      </c>
      <c r="S3" s="72">
        <v>45886</v>
      </c>
      <c r="T3" s="72">
        <v>45891</v>
      </c>
      <c r="U3" s="72">
        <v>45893</v>
      </c>
      <c r="V3" s="73">
        <v>45901</v>
      </c>
      <c r="W3" s="73">
        <v>45905</v>
      </c>
      <c r="X3" s="73">
        <v>45907</v>
      </c>
      <c r="Y3" s="73">
        <v>45912</v>
      </c>
      <c r="Z3" s="73">
        <v>45914</v>
      </c>
      <c r="AA3" s="73">
        <v>45919</v>
      </c>
      <c r="AB3" s="73">
        <v>45921</v>
      </c>
      <c r="AC3" s="73">
        <v>45926</v>
      </c>
      <c r="AD3" s="233">
        <v>45928</v>
      </c>
      <c r="AE3" s="234">
        <v>45931</v>
      </c>
      <c r="AF3" s="203">
        <v>45933</v>
      </c>
      <c r="AG3" s="203">
        <v>45935</v>
      </c>
      <c r="AH3" s="203">
        <v>45940</v>
      </c>
      <c r="AI3" s="203">
        <v>45942</v>
      </c>
      <c r="AJ3" s="203">
        <v>45947</v>
      </c>
      <c r="AK3" s="203">
        <v>45949</v>
      </c>
      <c r="AL3" s="203">
        <v>45954</v>
      </c>
      <c r="AM3" s="203">
        <v>45956</v>
      </c>
      <c r="AN3" s="203">
        <v>45962</v>
      </c>
      <c r="AO3" s="203">
        <v>45966</v>
      </c>
      <c r="AP3" s="203">
        <v>45968</v>
      </c>
      <c r="AQ3" s="203">
        <v>45970</v>
      </c>
      <c r="AR3" s="203">
        <v>45975</v>
      </c>
      <c r="AS3" s="203">
        <v>45977</v>
      </c>
      <c r="AT3" s="203">
        <v>45982</v>
      </c>
      <c r="AU3" s="203">
        <v>45984</v>
      </c>
      <c r="AV3" s="203">
        <v>45989</v>
      </c>
      <c r="AW3" s="203">
        <v>45991</v>
      </c>
      <c r="AX3" s="203">
        <v>45992</v>
      </c>
      <c r="AY3" s="203">
        <v>45996</v>
      </c>
      <c r="AZ3" s="203">
        <v>45998</v>
      </c>
      <c r="BA3" s="203">
        <v>46003</v>
      </c>
      <c r="BB3" s="203">
        <v>46005</v>
      </c>
      <c r="BC3" s="206">
        <v>46010</v>
      </c>
    </row>
    <row r="4" spans="1:55" s="170" customFormat="1" ht="29.25" customHeight="1" x14ac:dyDescent="0.2">
      <c r="A4" s="212"/>
      <c r="B4" s="72">
        <v>45827</v>
      </c>
      <c r="C4" s="72">
        <v>45829</v>
      </c>
      <c r="D4" s="237">
        <v>45830</v>
      </c>
      <c r="E4" s="72">
        <v>45835</v>
      </c>
      <c r="F4" s="239">
        <v>45838</v>
      </c>
      <c r="G4" s="148">
        <v>45848</v>
      </c>
      <c r="H4" s="72">
        <v>45850</v>
      </c>
      <c r="I4" s="72">
        <v>45855</v>
      </c>
      <c r="J4" s="72">
        <v>45857</v>
      </c>
      <c r="K4" s="72">
        <v>45862</v>
      </c>
      <c r="L4" s="72">
        <v>45864</v>
      </c>
      <c r="M4" s="72">
        <v>45869</v>
      </c>
      <c r="N4" s="72">
        <v>45871</v>
      </c>
      <c r="O4" s="72">
        <v>45876</v>
      </c>
      <c r="P4" s="72">
        <v>45878</v>
      </c>
      <c r="Q4" s="72">
        <v>45883</v>
      </c>
      <c r="R4" s="72">
        <v>45885</v>
      </c>
      <c r="S4" s="72">
        <v>45890</v>
      </c>
      <c r="T4" s="72">
        <v>45892</v>
      </c>
      <c r="U4" s="72">
        <v>45900</v>
      </c>
      <c r="V4" s="73">
        <v>45904</v>
      </c>
      <c r="W4" s="73">
        <v>45906</v>
      </c>
      <c r="X4" s="73">
        <v>45911</v>
      </c>
      <c r="Y4" s="73">
        <v>45913</v>
      </c>
      <c r="Z4" s="73">
        <v>45918</v>
      </c>
      <c r="AA4" s="73">
        <v>45920</v>
      </c>
      <c r="AB4" s="73">
        <v>45925</v>
      </c>
      <c r="AC4" s="73">
        <v>45927</v>
      </c>
      <c r="AD4" s="233">
        <v>45930</v>
      </c>
      <c r="AE4" s="235">
        <v>45932</v>
      </c>
      <c r="AF4" s="73">
        <v>45934</v>
      </c>
      <c r="AG4" s="73">
        <v>45939</v>
      </c>
      <c r="AH4" s="73">
        <v>45941</v>
      </c>
      <c r="AI4" s="73">
        <v>45946</v>
      </c>
      <c r="AJ4" s="73">
        <v>45948</v>
      </c>
      <c r="AK4" s="73">
        <v>45953</v>
      </c>
      <c r="AL4" s="73">
        <v>45955</v>
      </c>
      <c r="AM4" s="73">
        <v>45961</v>
      </c>
      <c r="AN4" s="73">
        <v>45965</v>
      </c>
      <c r="AO4" s="73">
        <v>45967</v>
      </c>
      <c r="AP4" s="73">
        <v>45969</v>
      </c>
      <c r="AQ4" s="73">
        <v>45974</v>
      </c>
      <c r="AR4" s="73">
        <v>45976</v>
      </c>
      <c r="AS4" s="73">
        <v>45981</v>
      </c>
      <c r="AT4" s="73">
        <v>45983</v>
      </c>
      <c r="AU4" s="73">
        <v>45988</v>
      </c>
      <c r="AV4" s="73">
        <v>45990</v>
      </c>
      <c r="AW4" s="73">
        <v>45991</v>
      </c>
      <c r="AX4" s="73">
        <v>45995</v>
      </c>
      <c r="AY4" s="73">
        <v>45997</v>
      </c>
      <c r="AZ4" s="73">
        <v>46002</v>
      </c>
      <c r="BA4" s="73">
        <v>46004</v>
      </c>
      <c r="BB4" s="73">
        <v>46009</v>
      </c>
      <c r="BC4" s="216">
        <v>46016</v>
      </c>
    </row>
    <row r="5" spans="1:55" s="14" customFormat="1" ht="12" customHeight="1" x14ac:dyDescent="0.2">
      <c r="A5" s="207" t="s">
        <v>53</v>
      </c>
      <c r="B5" s="124"/>
      <c r="C5" s="124"/>
      <c r="D5" s="124"/>
      <c r="E5" s="124"/>
      <c r="F5" s="202"/>
      <c r="AE5" s="230"/>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202"/>
    </row>
    <row r="6" spans="1:55" s="14" customFormat="1" ht="12" customHeight="1" x14ac:dyDescent="0.2">
      <c r="A6" s="149">
        <v>1</v>
      </c>
      <c r="B6" s="33">
        <v>8900</v>
      </c>
      <c r="C6" s="33">
        <v>7000</v>
      </c>
      <c r="D6" s="33">
        <v>6000</v>
      </c>
      <c r="E6" s="33">
        <v>16900</v>
      </c>
      <c r="F6" s="208">
        <v>5600</v>
      </c>
      <c r="G6" s="147">
        <v>9100</v>
      </c>
      <c r="H6" s="33">
        <v>7900</v>
      </c>
      <c r="I6" s="33">
        <v>7000</v>
      </c>
      <c r="J6" s="33">
        <v>7900</v>
      </c>
      <c r="K6" s="33">
        <v>7000</v>
      </c>
      <c r="L6" s="33">
        <v>7900</v>
      </c>
      <c r="M6" s="33">
        <v>7000</v>
      </c>
      <c r="N6" s="33">
        <v>7900</v>
      </c>
      <c r="O6" s="33">
        <v>7000</v>
      </c>
      <c r="P6" s="33">
        <v>7900</v>
      </c>
      <c r="Q6" s="33">
        <v>7000</v>
      </c>
      <c r="R6" s="33">
        <v>7900</v>
      </c>
      <c r="S6" s="33">
        <v>7000</v>
      </c>
      <c r="T6" s="33">
        <v>7900</v>
      </c>
      <c r="U6" s="33">
        <v>7000</v>
      </c>
      <c r="V6" s="33">
        <v>7000</v>
      </c>
      <c r="W6" s="33">
        <v>7900</v>
      </c>
      <c r="X6" s="33">
        <v>7000</v>
      </c>
      <c r="Y6" s="33">
        <v>7900</v>
      </c>
      <c r="Z6" s="33">
        <v>7000</v>
      </c>
      <c r="AA6" s="33">
        <v>7900</v>
      </c>
      <c r="AB6" s="33">
        <v>7000</v>
      </c>
      <c r="AC6" s="33">
        <v>7900</v>
      </c>
      <c r="AD6" s="207">
        <v>7000</v>
      </c>
      <c r="AE6" s="231">
        <v>7000</v>
      </c>
      <c r="AF6" s="33">
        <v>7900</v>
      </c>
      <c r="AG6" s="33">
        <v>7000</v>
      </c>
      <c r="AH6" s="33">
        <v>7900</v>
      </c>
      <c r="AI6" s="33">
        <v>7000</v>
      </c>
      <c r="AJ6" s="33">
        <v>7900</v>
      </c>
      <c r="AK6" s="33">
        <v>7000</v>
      </c>
      <c r="AL6" s="33">
        <v>7900</v>
      </c>
      <c r="AM6" s="33">
        <v>7000</v>
      </c>
      <c r="AN6" s="33">
        <v>7000</v>
      </c>
      <c r="AO6" s="33">
        <v>5600</v>
      </c>
      <c r="AP6" s="33">
        <v>6600</v>
      </c>
      <c r="AQ6" s="33">
        <v>5600</v>
      </c>
      <c r="AR6" s="33">
        <v>6600</v>
      </c>
      <c r="AS6" s="33">
        <v>5600</v>
      </c>
      <c r="AT6" s="33">
        <v>6600</v>
      </c>
      <c r="AU6" s="33">
        <v>5600</v>
      </c>
      <c r="AV6" s="33">
        <v>6600</v>
      </c>
      <c r="AW6" s="33">
        <v>5600</v>
      </c>
      <c r="AX6" s="33">
        <v>5600</v>
      </c>
      <c r="AY6" s="33">
        <v>6600</v>
      </c>
      <c r="AZ6" s="33">
        <v>5600</v>
      </c>
      <c r="BA6" s="33">
        <v>6600</v>
      </c>
      <c r="BB6" s="33">
        <v>5600</v>
      </c>
      <c r="BC6" s="208">
        <v>6600</v>
      </c>
    </row>
    <row r="7" spans="1:55" s="14" customFormat="1" ht="12" customHeight="1" x14ac:dyDescent="0.2">
      <c r="A7" s="149">
        <v>2</v>
      </c>
      <c r="B7" s="147">
        <f t="shared" ref="B7:T7" si="0">B6+1500</f>
        <v>10400</v>
      </c>
      <c r="C7" s="147">
        <f t="shared" si="0"/>
        <v>8500</v>
      </c>
      <c r="D7" s="147">
        <f t="shared" ref="D7" si="1">D6+1500</f>
        <v>7500</v>
      </c>
      <c r="E7" s="147">
        <f t="shared" ref="E7" si="2">E6+1500</f>
        <v>18400</v>
      </c>
      <c r="F7" s="213">
        <f t="shared" si="0"/>
        <v>7100</v>
      </c>
      <c r="G7" s="147">
        <f t="shared" si="0"/>
        <v>10600</v>
      </c>
      <c r="H7" s="147">
        <f t="shared" si="0"/>
        <v>9400</v>
      </c>
      <c r="I7" s="147">
        <f t="shared" si="0"/>
        <v>8500</v>
      </c>
      <c r="J7" s="147">
        <f t="shared" si="0"/>
        <v>9400</v>
      </c>
      <c r="K7" s="147">
        <f t="shared" si="0"/>
        <v>8500</v>
      </c>
      <c r="L7" s="147">
        <f t="shared" ref="L7" si="3">L6+1500</f>
        <v>9400</v>
      </c>
      <c r="M7" s="147">
        <f t="shared" si="0"/>
        <v>8500</v>
      </c>
      <c r="N7" s="147">
        <f t="shared" si="0"/>
        <v>9400</v>
      </c>
      <c r="O7" s="147">
        <f t="shared" si="0"/>
        <v>8500</v>
      </c>
      <c r="P7" s="147">
        <f t="shared" si="0"/>
        <v>9400</v>
      </c>
      <c r="Q7" s="147">
        <f t="shared" si="0"/>
        <v>8500</v>
      </c>
      <c r="R7" s="147">
        <f t="shared" si="0"/>
        <v>9400</v>
      </c>
      <c r="S7" s="147">
        <f t="shared" si="0"/>
        <v>8500</v>
      </c>
      <c r="T7" s="147">
        <f t="shared" si="0"/>
        <v>9400</v>
      </c>
      <c r="U7" s="147">
        <f t="shared" ref="U7:V7" si="4">U6+1500</f>
        <v>8500</v>
      </c>
      <c r="V7" s="147">
        <f t="shared" si="4"/>
        <v>8500</v>
      </c>
      <c r="W7" s="147">
        <f t="shared" ref="W7:AD7" si="5">W6+1500</f>
        <v>9400</v>
      </c>
      <c r="X7" s="147">
        <f t="shared" si="5"/>
        <v>8500</v>
      </c>
      <c r="Y7" s="147">
        <f t="shared" si="5"/>
        <v>9400</v>
      </c>
      <c r="Z7" s="147">
        <f t="shared" si="5"/>
        <v>8500</v>
      </c>
      <c r="AA7" s="147">
        <f t="shared" si="5"/>
        <v>9400</v>
      </c>
      <c r="AB7" s="147">
        <f t="shared" si="5"/>
        <v>8500</v>
      </c>
      <c r="AC7" s="147">
        <f t="shared" si="5"/>
        <v>9400</v>
      </c>
      <c r="AD7" s="229">
        <f t="shared" si="5"/>
        <v>8500</v>
      </c>
      <c r="AE7" s="231">
        <f t="shared" ref="AE7:AL7" si="6">AE6+1500</f>
        <v>8500</v>
      </c>
      <c r="AF7" s="147">
        <f t="shared" si="6"/>
        <v>9400</v>
      </c>
      <c r="AG7" s="147">
        <f t="shared" si="6"/>
        <v>8500</v>
      </c>
      <c r="AH7" s="147">
        <f t="shared" si="6"/>
        <v>9400</v>
      </c>
      <c r="AI7" s="147">
        <f t="shared" si="6"/>
        <v>8500</v>
      </c>
      <c r="AJ7" s="147">
        <f t="shared" si="6"/>
        <v>9400</v>
      </c>
      <c r="AK7" s="147">
        <f t="shared" si="6"/>
        <v>8500</v>
      </c>
      <c r="AL7" s="147">
        <f t="shared" si="6"/>
        <v>9400</v>
      </c>
      <c r="AM7" s="147">
        <f t="shared" ref="AM7:BC7" si="7">AM6+1500</f>
        <v>8500</v>
      </c>
      <c r="AN7" s="147">
        <f t="shared" si="7"/>
        <v>8500</v>
      </c>
      <c r="AO7" s="147">
        <f t="shared" si="7"/>
        <v>7100</v>
      </c>
      <c r="AP7" s="147">
        <f t="shared" si="7"/>
        <v>8100</v>
      </c>
      <c r="AQ7" s="147">
        <f t="shared" si="7"/>
        <v>7100</v>
      </c>
      <c r="AR7" s="147">
        <f t="shared" si="7"/>
        <v>8100</v>
      </c>
      <c r="AS7" s="147">
        <f t="shared" si="7"/>
        <v>7100</v>
      </c>
      <c r="AT7" s="147">
        <f t="shared" si="7"/>
        <v>8100</v>
      </c>
      <c r="AU7" s="147">
        <f t="shared" si="7"/>
        <v>7100</v>
      </c>
      <c r="AV7" s="147">
        <f t="shared" si="7"/>
        <v>8100</v>
      </c>
      <c r="AW7" s="147">
        <f t="shared" si="7"/>
        <v>7100</v>
      </c>
      <c r="AX7" s="147">
        <f t="shared" si="7"/>
        <v>7100</v>
      </c>
      <c r="AY7" s="147">
        <f t="shared" si="7"/>
        <v>8100</v>
      </c>
      <c r="AZ7" s="147">
        <f t="shared" si="7"/>
        <v>7100</v>
      </c>
      <c r="BA7" s="147">
        <f t="shared" si="7"/>
        <v>8100</v>
      </c>
      <c r="BB7" s="147">
        <f t="shared" si="7"/>
        <v>7100</v>
      </c>
      <c r="BC7" s="213">
        <f t="shared" si="7"/>
        <v>8100</v>
      </c>
    </row>
    <row r="8" spans="1:55" s="14" customFormat="1" ht="12" customHeight="1" x14ac:dyDescent="0.2">
      <c r="A8" s="207" t="s">
        <v>54</v>
      </c>
      <c r="B8" s="124"/>
      <c r="C8" s="124"/>
      <c r="D8" s="124"/>
      <c r="E8" s="124"/>
      <c r="F8" s="202"/>
      <c r="AE8" s="230"/>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202"/>
    </row>
    <row r="9" spans="1:55" s="14" customFormat="1" ht="12" customHeight="1" x14ac:dyDescent="0.2">
      <c r="A9" s="149">
        <v>1</v>
      </c>
      <c r="B9" s="147">
        <f t="shared" ref="B9:U9" si="8">B6+2000</f>
        <v>10900</v>
      </c>
      <c r="C9" s="147">
        <f t="shared" si="8"/>
        <v>9000</v>
      </c>
      <c r="D9" s="147">
        <f t="shared" ref="D9" si="9">D6+2000</f>
        <v>8000</v>
      </c>
      <c r="E9" s="147">
        <f t="shared" ref="E9" si="10">E6+2000</f>
        <v>18900</v>
      </c>
      <c r="F9" s="213">
        <f t="shared" si="8"/>
        <v>7600</v>
      </c>
      <c r="G9" s="147">
        <f t="shared" si="8"/>
        <v>11100</v>
      </c>
      <c r="H9" s="147">
        <f t="shared" si="8"/>
        <v>9900</v>
      </c>
      <c r="I9" s="147">
        <f t="shared" si="8"/>
        <v>9000</v>
      </c>
      <c r="J9" s="147">
        <f t="shared" si="8"/>
        <v>9900</v>
      </c>
      <c r="K9" s="147">
        <f t="shared" si="8"/>
        <v>9000</v>
      </c>
      <c r="L9" s="147">
        <f t="shared" ref="L9" si="11">L6+2000</f>
        <v>9900</v>
      </c>
      <c r="M9" s="147">
        <f t="shared" si="8"/>
        <v>9000</v>
      </c>
      <c r="N9" s="147">
        <f t="shared" si="8"/>
        <v>9900</v>
      </c>
      <c r="O9" s="147">
        <f t="shared" si="8"/>
        <v>9000</v>
      </c>
      <c r="P9" s="147">
        <f t="shared" si="8"/>
        <v>9900</v>
      </c>
      <c r="Q9" s="147">
        <f t="shared" si="8"/>
        <v>9000</v>
      </c>
      <c r="R9" s="147">
        <f t="shared" si="8"/>
        <v>9900</v>
      </c>
      <c r="S9" s="147">
        <f t="shared" si="8"/>
        <v>9000</v>
      </c>
      <c r="T9" s="147">
        <f t="shared" si="8"/>
        <v>9900</v>
      </c>
      <c r="U9" s="147">
        <f t="shared" si="8"/>
        <v>9000</v>
      </c>
      <c r="V9" s="147">
        <f t="shared" ref="V9:AC9" si="12">V6+2000</f>
        <v>9000</v>
      </c>
      <c r="W9" s="147">
        <f t="shared" si="12"/>
        <v>9900</v>
      </c>
      <c r="X9" s="147">
        <f t="shared" si="12"/>
        <v>9000</v>
      </c>
      <c r="Y9" s="147">
        <f t="shared" si="12"/>
        <v>9900</v>
      </c>
      <c r="Z9" s="147">
        <f t="shared" si="12"/>
        <v>9000</v>
      </c>
      <c r="AA9" s="147">
        <f t="shared" si="12"/>
        <v>9900</v>
      </c>
      <c r="AB9" s="147">
        <f t="shared" si="12"/>
        <v>9000</v>
      </c>
      <c r="AC9" s="147">
        <f t="shared" si="12"/>
        <v>9900</v>
      </c>
      <c r="AD9" s="229">
        <f t="shared" ref="AD9" si="13">AD6+2000</f>
        <v>9000</v>
      </c>
      <c r="AE9" s="231">
        <f t="shared" ref="AE9:AL9" si="14">AE6+2000</f>
        <v>9000</v>
      </c>
      <c r="AF9" s="147">
        <f t="shared" si="14"/>
        <v>9900</v>
      </c>
      <c r="AG9" s="147">
        <f t="shared" si="14"/>
        <v>9000</v>
      </c>
      <c r="AH9" s="147">
        <f t="shared" si="14"/>
        <v>9900</v>
      </c>
      <c r="AI9" s="147">
        <f t="shared" si="14"/>
        <v>9000</v>
      </c>
      <c r="AJ9" s="147">
        <f t="shared" si="14"/>
        <v>9900</v>
      </c>
      <c r="AK9" s="147">
        <f t="shared" si="14"/>
        <v>9000</v>
      </c>
      <c r="AL9" s="147">
        <f t="shared" si="14"/>
        <v>9900</v>
      </c>
      <c r="AM9" s="147">
        <f t="shared" ref="AM9:BC9" si="15">AM6+2000</f>
        <v>9000</v>
      </c>
      <c r="AN9" s="147">
        <f t="shared" si="15"/>
        <v>9000</v>
      </c>
      <c r="AO9" s="147">
        <f t="shared" si="15"/>
        <v>7600</v>
      </c>
      <c r="AP9" s="147">
        <f t="shared" si="15"/>
        <v>8600</v>
      </c>
      <c r="AQ9" s="147">
        <f t="shared" si="15"/>
        <v>7600</v>
      </c>
      <c r="AR9" s="147">
        <f t="shared" si="15"/>
        <v>8600</v>
      </c>
      <c r="AS9" s="147">
        <f t="shared" si="15"/>
        <v>7600</v>
      </c>
      <c r="AT9" s="147">
        <f t="shared" si="15"/>
        <v>8600</v>
      </c>
      <c r="AU9" s="147">
        <f t="shared" si="15"/>
        <v>7600</v>
      </c>
      <c r="AV9" s="147">
        <f t="shared" si="15"/>
        <v>8600</v>
      </c>
      <c r="AW9" s="147">
        <f t="shared" si="15"/>
        <v>7600</v>
      </c>
      <c r="AX9" s="147">
        <f t="shared" si="15"/>
        <v>7600</v>
      </c>
      <c r="AY9" s="147">
        <f t="shared" si="15"/>
        <v>8600</v>
      </c>
      <c r="AZ9" s="147">
        <f t="shared" si="15"/>
        <v>7600</v>
      </c>
      <c r="BA9" s="147">
        <f t="shared" si="15"/>
        <v>8600</v>
      </c>
      <c r="BB9" s="147">
        <f t="shared" si="15"/>
        <v>7600</v>
      </c>
      <c r="BC9" s="213">
        <f t="shared" si="15"/>
        <v>8600</v>
      </c>
    </row>
    <row r="10" spans="1:55" s="14" customFormat="1" ht="12" customHeight="1" x14ac:dyDescent="0.2">
      <c r="A10" s="149">
        <v>2</v>
      </c>
      <c r="B10" s="147">
        <f t="shared" ref="B10:T10" si="16">B9+1500</f>
        <v>12400</v>
      </c>
      <c r="C10" s="147">
        <f t="shared" si="16"/>
        <v>10500</v>
      </c>
      <c r="D10" s="147">
        <f t="shared" ref="D10" si="17">D9+1500</f>
        <v>9500</v>
      </c>
      <c r="E10" s="147">
        <f t="shared" ref="E10" si="18">E9+1500</f>
        <v>20400</v>
      </c>
      <c r="F10" s="213">
        <f t="shared" si="16"/>
        <v>9100</v>
      </c>
      <c r="G10" s="147">
        <f t="shared" si="16"/>
        <v>12600</v>
      </c>
      <c r="H10" s="147">
        <f t="shared" si="16"/>
        <v>11400</v>
      </c>
      <c r="I10" s="147">
        <f t="shared" si="16"/>
        <v>10500</v>
      </c>
      <c r="J10" s="147">
        <f t="shared" si="16"/>
        <v>11400</v>
      </c>
      <c r="K10" s="147">
        <f t="shared" si="16"/>
        <v>10500</v>
      </c>
      <c r="L10" s="147">
        <f t="shared" ref="L10" si="19">L9+1500</f>
        <v>11400</v>
      </c>
      <c r="M10" s="147">
        <f t="shared" si="16"/>
        <v>10500</v>
      </c>
      <c r="N10" s="147">
        <f t="shared" si="16"/>
        <v>11400</v>
      </c>
      <c r="O10" s="147">
        <f t="shared" si="16"/>
        <v>10500</v>
      </c>
      <c r="P10" s="147">
        <f t="shared" si="16"/>
        <v>11400</v>
      </c>
      <c r="Q10" s="147">
        <f t="shared" si="16"/>
        <v>10500</v>
      </c>
      <c r="R10" s="147">
        <f t="shared" si="16"/>
        <v>11400</v>
      </c>
      <c r="S10" s="147">
        <f t="shared" si="16"/>
        <v>10500</v>
      </c>
      <c r="T10" s="147">
        <f t="shared" si="16"/>
        <v>11400</v>
      </c>
      <c r="U10" s="147">
        <f t="shared" ref="U10:V10" si="20">U9+1500</f>
        <v>10500</v>
      </c>
      <c r="V10" s="147">
        <f t="shared" si="20"/>
        <v>10500</v>
      </c>
      <c r="W10" s="147">
        <f t="shared" ref="W10:AE10" si="21">W9+1500</f>
        <v>11400</v>
      </c>
      <c r="X10" s="147">
        <f t="shared" si="21"/>
        <v>10500</v>
      </c>
      <c r="Y10" s="147">
        <f t="shared" si="21"/>
        <v>11400</v>
      </c>
      <c r="Z10" s="147">
        <f t="shared" si="21"/>
        <v>10500</v>
      </c>
      <c r="AA10" s="147">
        <f t="shared" si="21"/>
        <v>11400</v>
      </c>
      <c r="AB10" s="147">
        <f t="shared" si="21"/>
        <v>10500</v>
      </c>
      <c r="AC10" s="147">
        <f t="shared" si="21"/>
        <v>11400</v>
      </c>
      <c r="AD10" s="229">
        <f t="shared" si="21"/>
        <v>10500</v>
      </c>
      <c r="AE10" s="231">
        <f t="shared" si="21"/>
        <v>10500</v>
      </c>
      <c r="AF10" s="147">
        <f t="shared" ref="AF10:AK10" si="22">AF9+1500</f>
        <v>11400</v>
      </c>
      <c r="AG10" s="147">
        <f t="shared" si="22"/>
        <v>10500</v>
      </c>
      <c r="AH10" s="147">
        <f t="shared" si="22"/>
        <v>11400</v>
      </c>
      <c r="AI10" s="147">
        <f t="shared" si="22"/>
        <v>10500</v>
      </c>
      <c r="AJ10" s="147">
        <f t="shared" si="22"/>
        <v>11400</v>
      </c>
      <c r="AK10" s="147">
        <f t="shared" si="22"/>
        <v>10500</v>
      </c>
      <c r="AL10" s="147">
        <f t="shared" ref="AL10:BC10" si="23">AL9+1500</f>
        <v>11400</v>
      </c>
      <c r="AM10" s="147">
        <f t="shared" si="23"/>
        <v>10500</v>
      </c>
      <c r="AN10" s="147">
        <f t="shared" si="23"/>
        <v>10500</v>
      </c>
      <c r="AO10" s="147">
        <f t="shared" si="23"/>
        <v>9100</v>
      </c>
      <c r="AP10" s="147">
        <f t="shared" si="23"/>
        <v>10100</v>
      </c>
      <c r="AQ10" s="147">
        <f t="shared" si="23"/>
        <v>9100</v>
      </c>
      <c r="AR10" s="147">
        <f t="shared" si="23"/>
        <v>10100</v>
      </c>
      <c r="AS10" s="147">
        <f t="shared" si="23"/>
        <v>9100</v>
      </c>
      <c r="AT10" s="147">
        <f t="shared" si="23"/>
        <v>10100</v>
      </c>
      <c r="AU10" s="147">
        <f t="shared" si="23"/>
        <v>9100</v>
      </c>
      <c r="AV10" s="147">
        <f t="shared" si="23"/>
        <v>10100</v>
      </c>
      <c r="AW10" s="147">
        <f t="shared" si="23"/>
        <v>9100</v>
      </c>
      <c r="AX10" s="147">
        <f t="shared" si="23"/>
        <v>9100</v>
      </c>
      <c r="AY10" s="147">
        <f t="shared" si="23"/>
        <v>10100</v>
      </c>
      <c r="AZ10" s="147">
        <f t="shared" si="23"/>
        <v>9100</v>
      </c>
      <c r="BA10" s="147">
        <f t="shared" si="23"/>
        <v>10100</v>
      </c>
      <c r="BB10" s="147">
        <f t="shared" si="23"/>
        <v>9100</v>
      </c>
      <c r="BC10" s="213">
        <f t="shared" si="23"/>
        <v>10100</v>
      </c>
    </row>
    <row r="11" spans="1:55" s="14" customFormat="1" ht="12" customHeight="1" x14ac:dyDescent="0.2">
      <c r="A11" s="207" t="s">
        <v>151</v>
      </c>
      <c r="B11" s="124"/>
      <c r="C11" s="124"/>
      <c r="D11" s="124"/>
      <c r="E11" s="124"/>
      <c r="F11" s="202"/>
      <c r="AE11" s="230"/>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202"/>
    </row>
    <row r="12" spans="1:55" s="14" customFormat="1" ht="12" customHeight="1" x14ac:dyDescent="0.2">
      <c r="A12" s="149">
        <v>1</v>
      </c>
      <c r="B12" s="147">
        <f t="shared" ref="B12:U12" si="24">B6+3000</f>
        <v>11900</v>
      </c>
      <c r="C12" s="147">
        <f t="shared" si="24"/>
        <v>10000</v>
      </c>
      <c r="D12" s="147">
        <f t="shared" ref="D12" si="25">D6+3000</f>
        <v>9000</v>
      </c>
      <c r="E12" s="147">
        <f t="shared" ref="E12" si="26">E6+3000</f>
        <v>19900</v>
      </c>
      <c r="F12" s="213">
        <f t="shared" si="24"/>
        <v>8600</v>
      </c>
      <c r="G12" s="147">
        <f t="shared" si="24"/>
        <v>12100</v>
      </c>
      <c r="H12" s="147">
        <f t="shared" si="24"/>
        <v>10900</v>
      </c>
      <c r="I12" s="147">
        <f t="shared" si="24"/>
        <v>10000</v>
      </c>
      <c r="J12" s="147">
        <f t="shared" si="24"/>
        <v>10900</v>
      </c>
      <c r="K12" s="147">
        <f t="shared" si="24"/>
        <v>10000</v>
      </c>
      <c r="L12" s="147">
        <f t="shared" ref="L12" si="27">L6+3000</f>
        <v>10900</v>
      </c>
      <c r="M12" s="147">
        <f t="shared" si="24"/>
        <v>10000</v>
      </c>
      <c r="N12" s="147">
        <f t="shared" si="24"/>
        <v>10900</v>
      </c>
      <c r="O12" s="147">
        <f t="shared" si="24"/>
        <v>10000</v>
      </c>
      <c r="P12" s="147">
        <f t="shared" si="24"/>
        <v>10900</v>
      </c>
      <c r="Q12" s="147">
        <f t="shared" si="24"/>
        <v>10000</v>
      </c>
      <c r="R12" s="147">
        <f t="shared" si="24"/>
        <v>10900</v>
      </c>
      <c r="S12" s="147">
        <f t="shared" si="24"/>
        <v>10000</v>
      </c>
      <c r="T12" s="147">
        <f t="shared" si="24"/>
        <v>10900</v>
      </c>
      <c r="U12" s="147">
        <f t="shared" si="24"/>
        <v>10000</v>
      </c>
      <c r="V12" s="147">
        <f t="shared" ref="V12:AC12" si="28">V6+3000</f>
        <v>10000</v>
      </c>
      <c r="W12" s="147">
        <f t="shared" si="28"/>
        <v>10900</v>
      </c>
      <c r="X12" s="147">
        <f t="shared" si="28"/>
        <v>10000</v>
      </c>
      <c r="Y12" s="147">
        <f t="shared" si="28"/>
        <v>10900</v>
      </c>
      <c r="Z12" s="147">
        <f t="shared" si="28"/>
        <v>10000</v>
      </c>
      <c r="AA12" s="147">
        <f t="shared" si="28"/>
        <v>10900</v>
      </c>
      <c r="AB12" s="147">
        <f t="shared" si="28"/>
        <v>10000</v>
      </c>
      <c r="AC12" s="147">
        <f t="shared" si="28"/>
        <v>10900</v>
      </c>
      <c r="AD12" s="229">
        <f t="shared" ref="AD12" si="29">AD6+3000</f>
        <v>10000</v>
      </c>
      <c r="AE12" s="231">
        <f t="shared" ref="AE12:AL12" si="30">AE6+3000</f>
        <v>10000</v>
      </c>
      <c r="AF12" s="147">
        <f t="shared" si="30"/>
        <v>10900</v>
      </c>
      <c r="AG12" s="147">
        <f t="shared" si="30"/>
        <v>10000</v>
      </c>
      <c r="AH12" s="147">
        <f t="shared" si="30"/>
        <v>10900</v>
      </c>
      <c r="AI12" s="147">
        <f t="shared" si="30"/>
        <v>10000</v>
      </c>
      <c r="AJ12" s="147">
        <f t="shared" si="30"/>
        <v>10900</v>
      </c>
      <c r="AK12" s="147">
        <f t="shared" si="30"/>
        <v>10000</v>
      </c>
      <c r="AL12" s="147">
        <f t="shared" si="30"/>
        <v>10900</v>
      </c>
      <c r="AM12" s="147">
        <f t="shared" ref="AM12:BC12" si="31">AM6+3000</f>
        <v>10000</v>
      </c>
      <c r="AN12" s="147">
        <f t="shared" si="31"/>
        <v>10000</v>
      </c>
      <c r="AO12" s="147">
        <f t="shared" si="31"/>
        <v>8600</v>
      </c>
      <c r="AP12" s="147">
        <f t="shared" si="31"/>
        <v>9600</v>
      </c>
      <c r="AQ12" s="147">
        <f t="shared" si="31"/>
        <v>8600</v>
      </c>
      <c r="AR12" s="147">
        <f t="shared" si="31"/>
        <v>9600</v>
      </c>
      <c r="AS12" s="147">
        <f t="shared" si="31"/>
        <v>8600</v>
      </c>
      <c r="AT12" s="147">
        <f t="shared" si="31"/>
        <v>9600</v>
      </c>
      <c r="AU12" s="147">
        <f t="shared" si="31"/>
        <v>8600</v>
      </c>
      <c r="AV12" s="147">
        <f t="shared" si="31"/>
        <v>9600</v>
      </c>
      <c r="AW12" s="147">
        <f t="shared" si="31"/>
        <v>8600</v>
      </c>
      <c r="AX12" s="147">
        <f t="shared" si="31"/>
        <v>8600</v>
      </c>
      <c r="AY12" s="147">
        <f t="shared" si="31"/>
        <v>9600</v>
      </c>
      <c r="AZ12" s="147">
        <f t="shared" si="31"/>
        <v>8600</v>
      </c>
      <c r="BA12" s="147">
        <f t="shared" si="31"/>
        <v>9600</v>
      </c>
      <c r="BB12" s="147">
        <f t="shared" si="31"/>
        <v>8600</v>
      </c>
      <c r="BC12" s="213">
        <f t="shared" si="31"/>
        <v>9600</v>
      </c>
    </row>
    <row r="13" spans="1:55" s="14" customFormat="1" ht="12" customHeight="1" x14ac:dyDescent="0.2">
      <c r="A13" s="149">
        <v>2</v>
      </c>
      <c r="B13" s="147">
        <f t="shared" ref="B13:T13" si="32">B12+1500</f>
        <v>13400</v>
      </c>
      <c r="C13" s="147">
        <f t="shared" si="32"/>
        <v>11500</v>
      </c>
      <c r="D13" s="147">
        <f t="shared" ref="D13" si="33">D12+1500</f>
        <v>10500</v>
      </c>
      <c r="E13" s="147">
        <f t="shared" ref="E13" si="34">E12+1500</f>
        <v>21400</v>
      </c>
      <c r="F13" s="213">
        <f t="shared" si="32"/>
        <v>10100</v>
      </c>
      <c r="G13" s="147">
        <f t="shared" si="32"/>
        <v>13600</v>
      </c>
      <c r="H13" s="147">
        <f t="shared" si="32"/>
        <v>12400</v>
      </c>
      <c r="I13" s="147">
        <f t="shared" si="32"/>
        <v>11500</v>
      </c>
      <c r="J13" s="147">
        <f t="shared" si="32"/>
        <v>12400</v>
      </c>
      <c r="K13" s="147">
        <f t="shared" si="32"/>
        <v>11500</v>
      </c>
      <c r="L13" s="147">
        <f t="shared" ref="L13" si="35">L12+1500</f>
        <v>12400</v>
      </c>
      <c r="M13" s="147">
        <f t="shared" si="32"/>
        <v>11500</v>
      </c>
      <c r="N13" s="147">
        <f t="shared" si="32"/>
        <v>12400</v>
      </c>
      <c r="O13" s="147">
        <f t="shared" si="32"/>
        <v>11500</v>
      </c>
      <c r="P13" s="147">
        <f t="shared" si="32"/>
        <v>12400</v>
      </c>
      <c r="Q13" s="147">
        <f t="shared" si="32"/>
        <v>11500</v>
      </c>
      <c r="R13" s="147">
        <f t="shared" si="32"/>
        <v>12400</v>
      </c>
      <c r="S13" s="147">
        <f t="shared" si="32"/>
        <v>11500</v>
      </c>
      <c r="T13" s="147">
        <f t="shared" si="32"/>
        <v>12400</v>
      </c>
      <c r="U13" s="147">
        <f t="shared" ref="U13:V13" si="36">U12+1500</f>
        <v>11500</v>
      </c>
      <c r="V13" s="147">
        <f t="shared" si="36"/>
        <v>11500</v>
      </c>
      <c r="W13" s="147">
        <f t="shared" ref="W13:AE13" si="37">W12+1500</f>
        <v>12400</v>
      </c>
      <c r="X13" s="147">
        <f t="shared" si="37"/>
        <v>11500</v>
      </c>
      <c r="Y13" s="147">
        <f t="shared" si="37"/>
        <v>12400</v>
      </c>
      <c r="Z13" s="147">
        <f t="shared" si="37"/>
        <v>11500</v>
      </c>
      <c r="AA13" s="147">
        <f t="shared" si="37"/>
        <v>12400</v>
      </c>
      <c r="AB13" s="147">
        <f t="shared" si="37"/>
        <v>11500</v>
      </c>
      <c r="AC13" s="147">
        <f t="shared" si="37"/>
        <v>12400</v>
      </c>
      <c r="AD13" s="229">
        <f t="shared" si="37"/>
        <v>11500</v>
      </c>
      <c r="AE13" s="231">
        <f t="shared" si="37"/>
        <v>11500</v>
      </c>
      <c r="AF13" s="147">
        <f t="shared" ref="AF13:AK13" si="38">AF12+1500</f>
        <v>12400</v>
      </c>
      <c r="AG13" s="147">
        <f t="shared" si="38"/>
        <v>11500</v>
      </c>
      <c r="AH13" s="147">
        <f t="shared" si="38"/>
        <v>12400</v>
      </c>
      <c r="AI13" s="147">
        <f t="shared" si="38"/>
        <v>11500</v>
      </c>
      <c r="AJ13" s="147">
        <f t="shared" si="38"/>
        <v>12400</v>
      </c>
      <c r="AK13" s="147">
        <f t="shared" si="38"/>
        <v>11500</v>
      </c>
      <c r="AL13" s="147">
        <f t="shared" ref="AL13:BC13" si="39">AL12+1500</f>
        <v>12400</v>
      </c>
      <c r="AM13" s="147">
        <f t="shared" si="39"/>
        <v>11500</v>
      </c>
      <c r="AN13" s="147">
        <f t="shared" si="39"/>
        <v>11500</v>
      </c>
      <c r="AO13" s="147">
        <f t="shared" si="39"/>
        <v>10100</v>
      </c>
      <c r="AP13" s="147">
        <f t="shared" si="39"/>
        <v>11100</v>
      </c>
      <c r="AQ13" s="147">
        <f t="shared" si="39"/>
        <v>10100</v>
      </c>
      <c r="AR13" s="147">
        <f t="shared" si="39"/>
        <v>11100</v>
      </c>
      <c r="AS13" s="147">
        <f t="shared" si="39"/>
        <v>10100</v>
      </c>
      <c r="AT13" s="147">
        <f t="shared" si="39"/>
        <v>11100</v>
      </c>
      <c r="AU13" s="147">
        <f t="shared" si="39"/>
        <v>10100</v>
      </c>
      <c r="AV13" s="147">
        <f t="shared" si="39"/>
        <v>11100</v>
      </c>
      <c r="AW13" s="147">
        <f t="shared" si="39"/>
        <v>10100</v>
      </c>
      <c r="AX13" s="147">
        <f t="shared" si="39"/>
        <v>10100</v>
      </c>
      <c r="AY13" s="147">
        <f t="shared" si="39"/>
        <v>11100</v>
      </c>
      <c r="AZ13" s="147">
        <f t="shared" si="39"/>
        <v>10100</v>
      </c>
      <c r="BA13" s="147">
        <f t="shared" si="39"/>
        <v>11100</v>
      </c>
      <c r="BB13" s="147">
        <f t="shared" si="39"/>
        <v>10100</v>
      </c>
      <c r="BC13" s="213">
        <f t="shared" si="39"/>
        <v>11100</v>
      </c>
    </row>
    <row r="14" spans="1:55" s="14" customFormat="1" ht="12" customHeight="1" x14ac:dyDescent="0.2">
      <c r="A14" s="207" t="s">
        <v>55</v>
      </c>
      <c r="B14" s="124"/>
      <c r="C14" s="124"/>
      <c r="D14" s="124"/>
      <c r="E14" s="124"/>
      <c r="F14" s="202"/>
      <c r="AE14" s="230"/>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202"/>
    </row>
    <row r="15" spans="1:55" s="14" customFormat="1" ht="12" customHeight="1" x14ac:dyDescent="0.2">
      <c r="A15" s="149">
        <v>1</v>
      </c>
      <c r="B15" s="147">
        <f t="shared" ref="B15:F15" si="40">B6+6600</f>
        <v>15500</v>
      </c>
      <c r="C15" s="147">
        <f t="shared" si="40"/>
        <v>13600</v>
      </c>
      <c r="D15" s="147">
        <f t="shared" ref="D15" si="41">D6+6600</f>
        <v>12600</v>
      </c>
      <c r="E15" s="147">
        <f t="shared" ref="E15" si="42">E6+6600</f>
        <v>23500</v>
      </c>
      <c r="F15" s="213">
        <f t="shared" si="40"/>
        <v>12200</v>
      </c>
      <c r="G15" s="147">
        <f>G6+7600</f>
        <v>16700</v>
      </c>
      <c r="H15" s="147">
        <f t="shared" ref="H15:U15" si="43">H6+7600</f>
        <v>15500</v>
      </c>
      <c r="I15" s="147">
        <f t="shared" si="43"/>
        <v>14600</v>
      </c>
      <c r="J15" s="147">
        <f t="shared" si="43"/>
        <v>15500</v>
      </c>
      <c r="K15" s="147">
        <f t="shared" si="43"/>
        <v>14600</v>
      </c>
      <c r="L15" s="147">
        <f t="shared" ref="L15" si="44">L6+7600</f>
        <v>15500</v>
      </c>
      <c r="M15" s="147">
        <f t="shared" si="43"/>
        <v>14600</v>
      </c>
      <c r="N15" s="147">
        <f t="shared" si="43"/>
        <v>15500</v>
      </c>
      <c r="O15" s="147">
        <f t="shared" si="43"/>
        <v>14600</v>
      </c>
      <c r="P15" s="147">
        <f t="shared" si="43"/>
        <v>15500</v>
      </c>
      <c r="Q15" s="147">
        <f t="shared" si="43"/>
        <v>14600</v>
      </c>
      <c r="R15" s="147">
        <f t="shared" si="43"/>
        <v>15500</v>
      </c>
      <c r="S15" s="147">
        <f t="shared" si="43"/>
        <v>14600</v>
      </c>
      <c r="T15" s="147">
        <f t="shared" si="43"/>
        <v>15500</v>
      </c>
      <c r="U15" s="147">
        <f t="shared" si="43"/>
        <v>14600</v>
      </c>
      <c r="V15" s="147">
        <f t="shared" ref="V15:AC15" si="45">V6+7600</f>
        <v>14600</v>
      </c>
      <c r="W15" s="147">
        <f t="shared" si="45"/>
        <v>15500</v>
      </c>
      <c r="X15" s="147">
        <f t="shared" si="45"/>
        <v>14600</v>
      </c>
      <c r="Y15" s="147">
        <f t="shared" si="45"/>
        <v>15500</v>
      </c>
      <c r="Z15" s="147">
        <f t="shared" si="45"/>
        <v>14600</v>
      </c>
      <c r="AA15" s="147">
        <f t="shared" si="45"/>
        <v>15500</v>
      </c>
      <c r="AB15" s="147">
        <f t="shared" si="45"/>
        <v>14600</v>
      </c>
      <c r="AC15" s="147">
        <f t="shared" si="45"/>
        <v>15500</v>
      </c>
      <c r="AD15" s="229">
        <f t="shared" ref="AD15" si="46">AD6+7600</f>
        <v>14600</v>
      </c>
      <c r="AE15" s="231">
        <f t="shared" ref="AE15:AL15" si="47">AE6+6600</f>
        <v>13600</v>
      </c>
      <c r="AF15" s="147">
        <f t="shared" si="47"/>
        <v>14500</v>
      </c>
      <c r="AG15" s="147">
        <f t="shared" si="47"/>
        <v>13600</v>
      </c>
      <c r="AH15" s="147">
        <f t="shared" si="47"/>
        <v>14500</v>
      </c>
      <c r="AI15" s="147">
        <f t="shared" si="47"/>
        <v>13600</v>
      </c>
      <c r="AJ15" s="147">
        <f t="shared" si="47"/>
        <v>14500</v>
      </c>
      <c r="AK15" s="147">
        <f t="shared" si="47"/>
        <v>13600</v>
      </c>
      <c r="AL15" s="147">
        <f t="shared" si="47"/>
        <v>14500</v>
      </c>
      <c r="AM15" s="147">
        <f t="shared" ref="AM15:BC15" si="48">AM6+6600</f>
        <v>13600</v>
      </c>
      <c r="AN15" s="147">
        <f t="shared" si="48"/>
        <v>13600</v>
      </c>
      <c r="AO15" s="147">
        <f t="shared" si="48"/>
        <v>12200</v>
      </c>
      <c r="AP15" s="147">
        <f t="shared" si="48"/>
        <v>13200</v>
      </c>
      <c r="AQ15" s="147">
        <f t="shared" si="48"/>
        <v>12200</v>
      </c>
      <c r="AR15" s="147">
        <f t="shared" si="48"/>
        <v>13200</v>
      </c>
      <c r="AS15" s="147">
        <f t="shared" si="48"/>
        <v>12200</v>
      </c>
      <c r="AT15" s="147">
        <f t="shared" si="48"/>
        <v>13200</v>
      </c>
      <c r="AU15" s="147">
        <f t="shared" si="48"/>
        <v>12200</v>
      </c>
      <c r="AV15" s="147">
        <f t="shared" si="48"/>
        <v>13200</v>
      </c>
      <c r="AW15" s="147">
        <f t="shared" si="48"/>
        <v>12200</v>
      </c>
      <c r="AX15" s="147">
        <f t="shared" si="48"/>
        <v>12200</v>
      </c>
      <c r="AY15" s="147">
        <f t="shared" si="48"/>
        <v>13200</v>
      </c>
      <c r="AZ15" s="147">
        <f t="shared" si="48"/>
        <v>12200</v>
      </c>
      <c r="BA15" s="147">
        <f t="shared" si="48"/>
        <v>13200</v>
      </c>
      <c r="BB15" s="147">
        <f t="shared" si="48"/>
        <v>12200</v>
      </c>
      <c r="BC15" s="213">
        <f t="shared" si="48"/>
        <v>13200</v>
      </c>
    </row>
    <row r="16" spans="1:55" s="14" customFormat="1" ht="12" customHeight="1" x14ac:dyDescent="0.2">
      <c r="A16" s="149">
        <v>2</v>
      </c>
      <c r="B16" s="147">
        <f t="shared" ref="B16:U16" si="49">B15+1500</f>
        <v>17000</v>
      </c>
      <c r="C16" s="147">
        <f t="shared" si="49"/>
        <v>15100</v>
      </c>
      <c r="D16" s="147">
        <f t="shared" ref="D16" si="50">D15+1500</f>
        <v>14100</v>
      </c>
      <c r="E16" s="147">
        <f t="shared" ref="E16" si="51">E15+1500</f>
        <v>25000</v>
      </c>
      <c r="F16" s="213">
        <f t="shared" si="49"/>
        <v>13700</v>
      </c>
      <c r="G16" s="147">
        <f t="shared" si="49"/>
        <v>18200</v>
      </c>
      <c r="H16" s="147">
        <f t="shared" si="49"/>
        <v>17000</v>
      </c>
      <c r="I16" s="147">
        <f t="shared" si="49"/>
        <v>16100</v>
      </c>
      <c r="J16" s="147">
        <f t="shared" si="49"/>
        <v>17000</v>
      </c>
      <c r="K16" s="147">
        <f t="shared" si="49"/>
        <v>16100</v>
      </c>
      <c r="L16" s="147">
        <f t="shared" ref="L16" si="52">L15+1500</f>
        <v>17000</v>
      </c>
      <c r="M16" s="147">
        <f t="shared" si="49"/>
        <v>16100</v>
      </c>
      <c r="N16" s="147">
        <f t="shared" si="49"/>
        <v>17000</v>
      </c>
      <c r="O16" s="147">
        <f t="shared" si="49"/>
        <v>16100</v>
      </c>
      <c r="P16" s="147">
        <f t="shared" si="49"/>
        <v>17000</v>
      </c>
      <c r="Q16" s="147">
        <f t="shared" si="49"/>
        <v>16100</v>
      </c>
      <c r="R16" s="147">
        <f t="shared" si="49"/>
        <v>17000</v>
      </c>
      <c r="S16" s="147">
        <f t="shared" si="49"/>
        <v>16100</v>
      </c>
      <c r="T16" s="147">
        <f t="shared" si="49"/>
        <v>17000</v>
      </c>
      <c r="U16" s="147">
        <f t="shared" si="49"/>
        <v>16100</v>
      </c>
      <c r="V16" s="147">
        <f t="shared" ref="V16:AC16" si="53">V15+1500</f>
        <v>16100</v>
      </c>
      <c r="W16" s="147">
        <f t="shared" si="53"/>
        <v>17000</v>
      </c>
      <c r="X16" s="147">
        <f t="shared" si="53"/>
        <v>16100</v>
      </c>
      <c r="Y16" s="147">
        <f t="shared" si="53"/>
        <v>17000</v>
      </c>
      <c r="Z16" s="147">
        <f t="shared" si="53"/>
        <v>16100</v>
      </c>
      <c r="AA16" s="147">
        <f t="shared" si="53"/>
        <v>17000</v>
      </c>
      <c r="AB16" s="147">
        <f t="shared" si="53"/>
        <v>16100</v>
      </c>
      <c r="AC16" s="147">
        <f t="shared" si="53"/>
        <v>17000</v>
      </c>
      <c r="AD16" s="229">
        <f t="shared" ref="AD16:AE16" si="54">AD15+1500</f>
        <v>16100</v>
      </c>
      <c r="AE16" s="231">
        <f t="shared" si="54"/>
        <v>15100</v>
      </c>
      <c r="AF16" s="147">
        <f t="shared" ref="AF16:AK16" si="55">AF15+1500</f>
        <v>16000</v>
      </c>
      <c r="AG16" s="147">
        <f t="shared" si="55"/>
        <v>15100</v>
      </c>
      <c r="AH16" s="147">
        <f t="shared" si="55"/>
        <v>16000</v>
      </c>
      <c r="AI16" s="147">
        <f t="shared" si="55"/>
        <v>15100</v>
      </c>
      <c r="AJ16" s="147">
        <f t="shared" si="55"/>
        <v>16000</v>
      </c>
      <c r="AK16" s="147">
        <f t="shared" si="55"/>
        <v>15100</v>
      </c>
      <c r="AL16" s="147">
        <f t="shared" ref="AL16:BC16" si="56">AL15+1500</f>
        <v>16000</v>
      </c>
      <c r="AM16" s="147">
        <f t="shared" si="56"/>
        <v>15100</v>
      </c>
      <c r="AN16" s="147">
        <f t="shared" si="56"/>
        <v>15100</v>
      </c>
      <c r="AO16" s="147">
        <f t="shared" si="56"/>
        <v>13700</v>
      </c>
      <c r="AP16" s="147">
        <f t="shared" si="56"/>
        <v>14700</v>
      </c>
      <c r="AQ16" s="147">
        <f t="shared" si="56"/>
        <v>13700</v>
      </c>
      <c r="AR16" s="147">
        <f t="shared" si="56"/>
        <v>14700</v>
      </c>
      <c r="AS16" s="147">
        <f t="shared" si="56"/>
        <v>13700</v>
      </c>
      <c r="AT16" s="147">
        <f t="shared" si="56"/>
        <v>14700</v>
      </c>
      <c r="AU16" s="147">
        <f t="shared" si="56"/>
        <v>13700</v>
      </c>
      <c r="AV16" s="147">
        <f t="shared" si="56"/>
        <v>14700</v>
      </c>
      <c r="AW16" s="147">
        <f t="shared" si="56"/>
        <v>13700</v>
      </c>
      <c r="AX16" s="147">
        <f t="shared" si="56"/>
        <v>13700</v>
      </c>
      <c r="AY16" s="147">
        <f t="shared" si="56"/>
        <v>14700</v>
      </c>
      <c r="AZ16" s="147">
        <f t="shared" si="56"/>
        <v>13700</v>
      </c>
      <c r="BA16" s="147">
        <f t="shared" si="56"/>
        <v>14700</v>
      </c>
      <c r="BB16" s="147">
        <f t="shared" si="56"/>
        <v>13700</v>
      </c>
      <c r="BC16" s="213">
        <f t="shared" si="56"/>
        <v>14700</v>
      </c>
    </row>
    <row r="17" spans="1:55" s="14" customFormat="1" ht="12" customHeight="1" x14ac:dyDescent="0.2">
      <c r="A17" s="207" t="s">
        <v>160</v>
      </c>
      <c r="B17" s="124"/>
      <c r="C17" s="124"/>
      <c r="D17" s="124"/>
      <c r="E17" s="124"/>
      <c r="F17" s="202"/>
      <c r="AE17" s="230"/>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202"/>
    </row>
    <row r="18" spans="1:55" s="14" customFormat="1" ht="12" customHeight="1" x14ac:dyDescent="0.2">
      <c r="A18" s="149">
        <v>1</v>
      </c>
      <c r="B18" s="147">
        <f t="shared" ref="B18:F18" si="57">B6+7100</f>
        <v>16000</v>
      </c>
      <c r="C18" s="147">
        <f t="shared" si="57"/>
        <v>14100</v>
      </c>
      <c r="D18" s="147">
        <f t="shared" ref="D18" si="58">D6+7100</f>
        <v>13100</v>
      </c>
      <c r="E18" s="147">
        <f t="shared" ref="E18" si="59">E6+7100</f>
        <v>24000</v>
      </c>
      <c r="F18" s="213">
        <f t="shared" si="57"/>
        <v>12700</v>
      </c>
      <c r="G18" s="147">
        <f>G6+9600</f>
        <v>18700</v>
      </c>
      <c r="H18" s="147">
        <f t="shared" ref="H18:U18" si="60">H6+9600</f>
        <v>17500</v>
      </c>
      <c r="I18" s="147">
        <f t="shared" si="60"/>
        <v>16600</v>
      </c>
      <c r="J18" s="147">
        <f t="shared" si="60"/>
        <v>17500</v>
      </c>
      <c r="K18" s="147">
        <f t="shared" si="60"/>
        <v>16600</v>
      </c>
      <c r="L18" s="147">
        <f t="shared" ref="L18" si="61">L6+9600</f>
        <v>17500</v>
      </c>
      <c r="M18" s="147">
        <f t="shared" si="60"/>
        <v>16600</v>
      </c>
      <c r="N18" s="147">
        <f t="shared" si="60"/>
        <v>17500</v>
      </c>
      <c r="O18" s="147">
        <f t="shared" si="60"/>
        <v>16600</v>
      </c>
      <c r="P18" s="147">
        <f t="shared" si="60"/>
        <v>17500</v>
      </c>
      <c r="Q18" s="147">
        <f t="shared" si="60"/>
        <v>16600</v>
      </c>
      <c r="R18" s="147">
        <f t="shared" si="60"/>
        <v>17500</v>
      </c>
      <c r="S18" s="147">
        <f t="shared" si="60"/>
        <v>16600</v>
      </c>
      <c r="T18" s="147">
        <f t="shared" si="60"/>
        <v>17500</v>
      </c>
      <c r="U18" s="147">
        <f t="shared" si="60"/>
        <v>16600</v>
      </c>
      <c r="V18" s="147">
        <f t="shared" ref="V18:AC18" si="62">V6+9600</f>
        <v>16600</v>
      </c>
      <c r="W18" s="147">
        <f t="shared" si="62"/>
        <v>17500</v>
      </c>
      <c r="X18" s="147">
        <f t="shared" si="62"/>
        <v>16600</v>
      </c>
      <c r="Y18" s="147">
        <f t="shared" si="62"/>
        <v>17500</v>
      </c>
      <c r="Z18" s="147">
        <f t="shared" si="62"/>
        <v>16600</v>
      </c>
      <c r="AA18" s="147">
        <f t="shared" si="62"/>
        <v>17500</v>
      </c>
      <c r="AB18" s="147">
        <f t="shared" si="62"/>
        <v>16600</v>
      </c>
      <c r="AC18" s="147">
        <f t="shared" si="62"/>
        <v>17500</v>
      </c>
      <c r="AD18" s="229">
        <f t="shared" ref="AD18" si="63">AD6+9600</f>
        <v>16600</v>
      </c>
      <c r="AE18" s="231">
        <f t="shared" ref="AE18:AL18" si="64">AE6+7100</f>
        <v>14100</v>
      </c>
      <c r="AF18" s="147">
        <f t="shared" si="64"/>
        <v>15000</v>
      </c>
      <c r="AG18" s="147">
        <f t="shared" si="64"/>
        <v>14100</v>
      </c>
      <c r="AH18" s="147">
        <f t="shared" si="64"/>
        <v>15000</v>
      </c>
      <c r="AI18" s="147">
        <f t="shared" si="64"/>
        <v>14100</v>
      </c>
      <c r="AJ18" s="147">
        <f t="shared" si="64"/>
        <v>15000</v>
      </c>
      <c r="AK18" s="147">
        <f t="shared" si="64"/>
        <v>14100</v>
      </c>
      <c r="AL18" s="147">
        <f t="shared" si="64"/>
        <v>15000</v>
      </c>
      <c r="AM18" s="147">
        <f t="shared" ref="AM18:BC18" si="65">AM6+7100</f>
        <v>14100</v>
      </c>
      <c r="AN18" s="147">
        <f t="shared" si="65"/>
        <v>14100</v>
      </c>
      <c r="AO18" s="147">
        <f t="shared" si="65"/>
        <v>12700</v>
      </c>
      <c r="AP18" s="147">
        <f t="shared" si="65"/>
        <v>13700</v>
      </c>
      <c r="AQ18" s="147">
        <f t="shared" si="65"/>
        <v>12700</v>
      </c>
      <c r="AR18" s="147">
        <f t="shared" si="65"/>
        <v>13700</v>
      </c>
      <c r="AS18" s="147">
        <f t="shared" si="65"/>
        <v>12700</v>
      </c>
      <c r="AT18" s="147">
        <f t="shared" si="65"/>
        <v>13700</v>
      </c>
      <c r="AU18" s="147">
        <f t="shared" si="65"/>
        <v>12700</v>
      </c>
      <c r="AV18" s="147">
        <f t="shared" si="65"/>
        <v>13700</v>
      </c>
      <c r="AW18" s="147">
        <f t="shared" si="65"/>
        <v>12700</v>
      </c>
      <c r="AX18" s="147">
        <f t="shared" si="65"/>
        <v>12700</v>
      </c>
      <c r="AY18" s="147">
        <f t="shared" si="65"/>
        <v>13700</v>
      </c>
      <c r="AZ18" s="147">
        <f t="shared" si="65"/>
        <v>12700</v>
      </c>
      <c r="BA18" s="147">
        <f t="shared" si="65"/>
        <v>13700</v>
      </c>
      <c r="BB18" s="147">
        <f t="shared" si="65"/>
        <v>12700</v>
      </c>
      <c r="BC18" s="213">
        <f t="shared" si="65"/>
        <v>13700</v>
      </c>
    </row>
    <row r="19" spans="1:55" s="14" customFormat="1" ht="12" customHeight="1" x14ac:dyDescent="0.2">
      <c r="A19" s="149">
        <v>2</v>
      </c>
      <c r="B19" s="147">
        <f t="shared" ref="B19:U19" si="66">B18+1500</f>
        <v>17500</v>
      </c>
      <c r="C19" s="147">
        <f t="shared" si="66"/>
        <v>15600</v>
      </c>
      <c r="D19" s="147">
        <f t="shared" ref="D19" si="67">D18+1500</f>
        <v>14600</v>
      </c>
      <c r="E19" s="147">
        <f t="shared" ref="E19" si="68">E18+1500</f>
        <v>25500</v>
      </c>
      <c r="F19" s="213">
        <f t="shared" si="66"/>
        <v>14200</v>
      </c>
      <c r="G19" s="147">
        <f t="shared" si="66"/>
        <v>20200</v>
      </c>
      <c r="H19" s="147">
        <f t="shared" si="66"/>
        <v>19000</v>
      </c>
      <c r="I19" s="147">
        <f t="shared" si="66"/>
        <v>18100</v>
      </c>
      <c r="J19" s="147">
        <f t="shared" si="66"/>
        <v>19000</v>
      </c>
      <c r="K19" s="147">
        <f t="shared" si="66"/>
        <v>18100</v>
      </c>
      <c r="L19" s="147">
        <f t="shared" ref="L19" si="69">L18+1500</f>
        <v>19000</v>
      </c>
      <c r="M19" s="147">
        <f t="shared" si="66"/>
        <v>18100</v>
      </c>
      <c r="N19" s="147">
        <f t="shared" si="66"/>
        <v>19000</v>
      </c>
      <c r="O19" s="147">
        <f t="shared" si="66"/>
        <v>18100</v>
      </c>
      <c r="P19" s="147">
        <f t="shared" si="66"/>
        <v>19000</v>
      </c>
      <c r="Q19" s="147">
        <f t="shared" si="66"/>
        <v>18100</v>
      </c>
      <c r="R19" s="147">
        <f t="shared" si="66"/>
        <v>19000</v>
      </c>
      <c r="S19" s="147">
        <f t="shared" si="66"/>
        <v>18100</v>
      </c>
      <c r="T19" s="147">
        <f t="shared" si="66"/>
        <v>19000</v>
      </c>
      <c r="U19" s="147">
        <f t="shared" si="66"/>
        <v>18100</v>
      </c>
      <c r="V19" s="147">
        <f t="shared" ref="V19:AC19" si="70">V18+1500</f>
        <v>18100</v>
      </c>
      <c r="W19" s="147">
        <f t="shared" si="70"/>
        <v>19000</v>
      </c>
      <c r="X19" s="147">
        <f t="shared" si="70"/>
        <v>18100</v>
      </c>
      <c r="Y19" s="147">
        <f t="shared" si="70"/>
        <v>19000</v>
      </c>
      <c r="Z19" s="147">
        <f t="shared" si="70"/>
        <v>18100</v>
      </c>
      <c r="AA19" s="147">
        <f t="shared" si="70"/>
        <v>19000</v>
      </c>
      <c r="AB19" s="147">
        <f t="shared" si="70"/>
        <v>18100</v>
      </c>
      <c r="AC19" s="147">
        <f t="shared" si="70"/>
        <v>19000</v>
      </c>
      <c r="AD19" s="229">
        <f t="shared" ref="AD19:AE19" si="71">AD18+1500</f>
        <v>18100</v>
      </c>
      <c r="AE19" s="231">
        <f t="shared" si="71"/>
        <v>15600</v>
      </c>
      <c r="AF19" s="147">
        <f t="shared" ref="AF19:AK19" si="72">AF18+1500</f>
        <v>16500</v>
      </c>
      <c r="AG19" s="147">
        <f t="shared" si="72"/>
        <v>15600</v>
      </c>
      <c r="AH19" s="147">
        <f t="shared" si="72"/>
        <v>16500</v>
      </c>
      <c r="AI19" s="147">
        <f t="shared" si="72"/>
        <v>15600</v>
      </c>
      <c r="AJ19" s="147">
        <f t="shared" si="72"/>
        <v>16500</v>
      </c>
      <c r="AK19" s="147">
        <f t="shared" si="72"/>
        <v>15600</v>
      </c>
      <c r="AL19" s="147">
        <f t="shared" ref="AL19:BC19" si="73">AL18+1500</f>
        <v>16500</v>
      </c>
      <c r="AM19" s="147">
        <f t="shared" si="73"/>
        <v>15600</v>
      </c>
      <c r="AN19" s="147">
        <f t="shared" si="73"/>
        <v>15600</v>
      </c>
      <c r="AO19" s="147">
        <f t="shared" si="73"/>
        <v>14200</v>
      </c>
      <c r="AP19" s="147">
        <f t="shared" si="73"/>
        <v>15200</v>
      </c>
      <c r="AQ19" s="147">
        <f t="shared" si="73"/>
        <v>14200</v>
      </c>
      <c r="AR19" s="147">
        <f t="shared" si="73"/>
        <v>15200</v>
      </c>
      <c r="AS19" s="147">
        <f t="shared" si="73"/>
        <v>14200</v>
      </c>
      <c r="AT19" s="147">
        <f t="shared" si="73"/>
        <v>15200</v>
      </c>
      <c r="AU19" s="147">
        <f t="shared" si="73"/>
        <v>14200</v>
      </c>
      <c r="AV19" s="147">
        <f t="shared" si="73"/>
        <v>15200</v>
      </c>
      <c r="AW19" s="147">
        <f t="shared" si="73"/>
        <v>14200</v>
      </c>
      <c r="AX19" s="147">
        <f t="shared" si="73"/>
        <v>14200</v>
      </c>
      <c r="AY19" s="147">
        <f t="shared" si="73"/>
        <v>15200</v>
      </c>
      <c r="AZ19" s="147">
        <f t="shared" si="73"/>
        <v>14200</v>
      </c>
      <c r="BA19" s="147">
        <f t="shared" si="73"/>
        <v>15200</v>
      </c>
      <c r="BB19" s="147">
        <f t="shared" si="73"/>
        <v>14200</v>
      </c>
      <c r="BC19" s="213">
        <f t="shared" si="73"/>
        <v>15200</v>
      </c>
    </row>
    <row r="20" spans="1:55" s="14" customFormat="1" ht="12" customHeight="1" x14ac:dyDescent="0.2">
      <c r="A20" s="207" t="s">
        <v>56</v>
      </c>
      <c r="B20" s="124"/>
      <c r="C20" s="124"/>
      <c r="D20" s="124"/>
      <c r="E20" s="124"/>
      <c r="F20" s="202"/>
      <c r="AE20" s="230"/>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202"/>
    </row>
    <row r="21" spans="1:55" s="14" customFormat="1" ht="12" customHeight="1" x14ac:dyDescent="0.2">
      <c r="A21" s="149">
        <v>1</v>
      </c>
      <c r="B21" s="147">
        <f t="shared" ref="B21:F21" si="74">B6+9000</f>
        <v>17900</v>
      </c>
      <c r="C21" s="147">
        <f t="shared" si="74"/>
        <v>16000</v>
      </c>
      <c r="D21" s="147">
        <f t="shared" ref="D21" si="75">D6+9000</f>
        <v>15000</v>
      </c>
      <c r="E21" s="147">
        <f t="shared" ref="E21" si="76">E6+9000</f>
        <v>25900</v>
      </c>
      <c r="F21" s="213">
        <f t="shared" si="74"/>
        <v>14600</v>
      </c>
      <c r="G21" s="147">
        <f>G6+15000</f>
        <v>24100</v>
      </c>
      <c r="H21" s="147">
        <f t="shared" ref="H21:U21" si="77">H6+15000</f>
        <v>22900</v>
      </c>
      <c r="I21" s="147">
        <f t="shared" si="77"/>
        <v>22000</v>
      </c>
      <c r="J21" s="147">
        <f t="shared" si="77"/>
        <v>22900</v>
      </c>
      <c r="K21" s="147">
        <f t="shared" si="77"/>
        <v>22000</v>
      </c>
      <c r="L21" s="147">
        <f t="shared" ref="L21" si="78">L6+15000</f>
        <v>22900</v>
      </c>
      <c r="M21" s="147">
        <f t="shared" si="77"/>
        <v>22000</v>
      </c>
      <c r="N21" s="147">
        <f t="shared" si="77"/>
        <v>22900</v>
      </c>
      <c r="O21" s="147">
        <f t="shared" si="77"/>
        <v>22000</v>
      </c>
      <c r="P21" s="147">
        <f t="shared" si="77"/>
        <v>22900</v>
      </c>
      <c r="Q21" s="147">
        <f t="shared" si="77"/>
        <v>22000</v>
      </c>
      <c r="R21" s="147">
        <f t="shared" si="77"/>
        <v>22900</v>
      </c>
      <c r="S21" s="147">
        <f t="shared" si="77"/>
        <v>22000</v>
      </c>
      <c r="T21" s="147">
        <f t="shared" si="77"/>
        <v>22900</v>
      </c>
      <c r="U21" s="147">
        <f t="shared" si="77"/>
        <v>22000</v>
      </c>
      <c r="V21" s="147">
        <f t="shared" ref="V21:AC21" si="79">V6+15000</f>
        <v>22000</v>
      </c>
      <c r="W21" s="147">
        <f t="shared" si="79"/>
        <v>22900</v>
      </c>
      <c r="X21" s="147">
        <f t="shared" si="79"/>
        <v>22000</v>
      </c>
      <c r="Y21" s="147">
        <f t="shared" si="79"/>
        <v>22900</v>
      </c>
      <c r="Z21" s="147">
        <f t="shared" si="79"/>
        <v>22000</v>
      </c>
      <c r="AA21" s="147">
        <f t="shared" si="79"/>
        <v>22900</v>
      </c>
      <c r="AB21" s="147">
        <f t="shared" si="79"/>
        <v>22000</v>
      </c>
      <c r="AC21" s="147">
        <f t="shared" si="79"/>
        <v>22900</v>
      </c>
      <c r="AD21" s="229">
        <f t="shared" ref="AD21" si="80">AD6+15000</f>
        <v>22000</v>
      </c>
      <c r="AE21" s="231">
        <f t="shared" ref="AE21:AL21" si="81">AE6+9000</f>
        <v>16000</v>
      </c>
      <c r="AF21" s="147">
        <f t="shared" si="81"/>
        <v>16900</v>
      </c>
      <c r="AG21" s="147">
        <f t="shared" si="81"/>
        <v>16000</v>
      </c>
      <c r="AH21" s="147">
        <f t="shared" si="81"/>
        <v>16900</v>
      </c>
      <c r="AI21" s="147">
        <f t="shared" si="81"/>
        <v>16000</v>
      </c>
      <c r="AJ21" s="147">
        <f t="shared" si="81"/>
        <v>16900</v>
      </c>
      <c r="AK21" s="147">
        <f t="shared" si="81"/>
        <v>16000</v>
      </c>
      <c r="AL21" s="147">
        <f t="shared" si="81"/>
        <v>16900</v>
      </c>
      <c r="AM21" s="147">
        <f t="shared" ref="AM21:BC21" si="82">AM6+9000</f>
        <v>16000</v>
      </c>
      <c r="AN21" s="147">
        <f t="shared" si="82"/>
        <v>16000</v>
      </c>
      <c r="AO21" s="147">
        <f t="shared" si="82"/>
        <v>14600</v>
      </c>
      <c r="AP21" s="147">
        <f t="shared" si="82"/>
        <v>15600</v>
      </c>
      <c r="AQ21" s="147">
        <f t="shared" si="82"/>
        <v>14600</v>
      </c>
      <c r="AR21" s="147">
        <f t="shared" si="82"/>
        <v>15600</v>
      </c>
      <c r="AS21" s="147">
        <f t="shared" si="82"/>
        <v>14600</v>
      </c>
      <c r="AT21" s="147">
        <f t="shared" si="82"/>
        <v>15600</v>
      </c>
      <c r="AU21" s="147">
        <f t="shared" si="82"/>
        <v>14600</v>
      </c>
      <c r="AV21" s="147">
        <f t="shared" si="82"/>
        <v>15600</v>
      </c>
      <c r="AW21" s="147">
        <f t="shared" si="82"/>
        <v>14600</v>
      </c>
      <c r="AX21" s="147">
        <f t="shared" si="82"/>
        <v>14600</v>
      </c>
      <c r="AY21" s="147">
        <f t="shared" si="82"/>
        <v>15600</v>
      </c>
      <c r="AZ21" s="147">
        <f t="shared" si="82"/>
        <v>14600</v>
      </c>
      <c r="BA21" s="147">
        <f t="shared" si="82"/>
        <v>15600</v>
      </c>
      <c r="BB21" s="147">
        <f t="shared" si="82"/>
        <v>14600</v>
      </c>
      <c r="BC21" s="213">
        <f t="shared" si="82"/>
        <v>15600</v>
      </c>
    </row>
    <row r="22" spans="1:55" s="14" customFormat="1" ht="12" customHeight="1" x14ac:dyDescent="0.2">
      <c r="A22" s="149">
        <v>2</v>
      </c>
      <c r="B22" s="33">
        <f t="shared" ref="B22:U24" si="83">B21+1500</f>
        <v>19400</v>
      </c>
      <c r="C22" s="33">
        <f t="shared" si="83"/>
        <v>17500</v>
      </c>
      <c r="D22" s="33">
        <f t="shared" ref="D22" si="84">D21+1500</f>
        <v>16500</v>
      </c>
      <c r="E22" s="33">
        <f t="shared" ref="E22" si="85">E21+1500</f>
        <v>27400</v>
      </c>
      <c r="F22" s="208">
        <f t="shared" si="83"/>
        <v>16100</v>
      </c>
      <c r="G22" s="147">
        <f t="shared" si="83"/>
        <v>25600</v>
      </c>
      <c r="H22" s="33">
        <f t="shared" si="83"/>
        <v>24400</v>
      </c>
      <c r="I22" s="33">
        <f t="shared" si="83"/>
        <v>23500</v>
      </c>
      <c r="J22" s="33">
        <f t="shared" si="83"/>
        <v>24400</v>
      </c>
      <c r="K22" s="33">
        <f t="shared" si="83"/>
        <v>23500</v>
      </c>
      <c r="L22" s="33">
        <f t="shared" ref="L22" si="86">L21+1500</f>
        <v>24400</v>
      </c>
      <c r="M22" s="33">
        <f t="shared" si="83"/>
        <v>23500</v>
      </c>
      <c r="N22" s="33">
        <f t="shared" si="83"/>
        <v>24400</v>
      </c>
      <c r="O22" s="33">
        <f t="shared" si="83"/>
        <v>23500</v>
      </c>
      <c r="P22" s="33">
        <f t="shared" si="83"/>
        <v>24400</v>
      </c>
      <c r="Q22" s="33">
        <f t="shared" si="83"/>
        <v>23500</v>
      </c>
      <c r="R22" s="33">
        <f t="shared" si="83"/>
        <v>24400</v>
      </c>
      <c r="S22" s="33">
        <f t="shared" si="83"/>
        <v>23500</v>
      </c>
      <c r="T22" s="33">
        <f t="shared" si="83"/>
        <v>24400</v>
      </c>
      <c r="U22" s="33">
        <f t="shared" si="83"/>
        <v>23500</v>
      </c>
      <c r="V22" s="33">
        <f t="shared" ref="V22:AC22" si="87">V21+1500</f>
        <v>23500</v>
      </c>
      <c r="W22" s="33">
        <f t="shared" si="87"/>
        <v>24400</v>
      </c>
      <c r="X22" s="33">
        <f t="shared" si="87"/>
        <v>23500</v>
      </c>
      <c r="Y22" s="33">
        <f t="shared" si="87"/>
        <v>24400</v>
      </c>
      <c r="Z22" s="33">
        <f t="shared" si="87"/>
        <v>23500</v>
      </c>
      <c r="AA22" s="33">
        <f t="shared" si="87"/>
        <v>24400</v>
      </c>
      <c r="AB22" s="33">
        <f t="shared" si="87"/>
        <v>23500</v>
      </c>
      <c r="AC22" s="33">
        <f t="shared" si="87"/>
        <v>24400</v>
      </c>
      <c r="AD22" s="207">
        <f t="shared" ref="AD22:AE22" si="88">AD21+1500</f>
        <v>23500</v>
      </c>
      <c r="AE22" s="231">
        <f t="shared" si="88"/>
        <v>17500</v>
      </c>
      <c r="AF22" s="33">
        <f t="shared" ref="AF22:AK22" si="89">AF21+1500</f>
        <v>18400</v>
      </c>
      <c r="AG22" s="33">
        <f t="shared" si="89"/>
        <v>17500</v>
      </c>
      <c r="AH22" s="33">
        <f t="shared" si="89"/>
        <v>18400</v>
      </c>
      <c r="AI22" s="33">
        <f t="shared" si="89"/>
        <v>17500</v>
      </c>
      <c r="AJ22" s="33">
        <f t="shared" si="89"/>
        <v>18400</v>
      </c>
      <c r="AK22" s="33">
        <f t="shared" si="89"/>
        <v>17500</v>
      </c>
      <c r="AL22" s="33">
        <f t="shared" ref="AL22:BC22" si="90">AL21+1500</f>
        <v>18400</v>
      </c>
      <c r="AM22" s="33">
        <f t="shared" si="90"/>
        <v>17500</v>
      </c>
      <c r="AN22" s="33">
        <f t="shared" si="90"/>
        <v>17500</v>
      </c>
      <c r="AO22" s="33">
        <f t="shared" si="90"/>
        <v>16100</v>
      </c>
      <c r="AP22" s="33">
        <f t="shared" si="90"/>
        <v>17100</v>
      </c>
      <c r="AQ22" s="33">
        <f t="shared" si="90"/>
        <v>16100</v>
      </c>
      <c r="AR22" s="33">
        <f t="shared" si="90"/>
        <v>17100</v>
      </c>
      <c r="AS22" s="33">
        <f t="shared" si="90"/>
        <v>16100</v>
      </c>
      <c r="AT22" s="33">
        <f t="shared" si="90"/>
        <v>17100</v>
      </c>
      <c r="AU22" s="33">
        <f t="shared" si="90"/>
        <v>16100</v>
      </c>
      <c r="AV22" s="33">
        <f t="shared" si="90"/>
        <v>17100</v>
      </c>
      <c r="AW22" s="33">
        <f t="shared" si="90"/>
        <v>16100</v>
      </c>
      <c r="AX22" s="33">
        <f t="shared" si="90"/>
        <v>16100</v>
      </c>
      <c r="AY22" s="33">
        <f t="shared" si="90"/>
        <v>17100</v>
      </c>
      <c r="AZ22" s="33">
        <f t="shared" si="90"/>
        <v>16100</v>
      </c>
      <c r="BA22" s="33">
        <f t="shared" si="90"/>
        <v>17100</v>
      </c>
      <c r="BB22" s="33">
        <f t="shared" si="90"/>
        <v>16100</v>
      </c>
      <c r="BC22" s="208">
        <f t="shared" si="90"/>
        <v>17100</v>
      </c>
    </row>
    <row r="23" spans="1:55" s="14" customFormat="1" ht="12" customHeight="1" x14ac:dyDescent="0.2">
      <c r="A23" s="149">
        <v>3</v>
      </c>
      <c r="B23" s="33">
        <f t="shared" si="83"/>
        <v>20900</v>
      </c>
      <c r="C23" s="33">
        <f t="shared" si="83"/>
        <v>19000</v>
      </c>
      <c r="D23" s="33">
        <f t="shared" ref="D23" si="91">D22+1500</f>
        <v>18000</v>
      </c>
      <c r="E23" s="33">
        <f t="shared" ref="E23" si="92">E22+1500</f>
        <v>28900</v>
      </c>
      <c r="F23" s="208">
        <f t="shared" si="83"/>
        <v>17600</v>
      </c>
      <c r="G23" s="147">
        <f t="shared" si="83"/>
        <v>27100</v>
      </c>
      <c r="H23" s="33">
        <f t="shared" si="83"/>
        <v>25900</v>
      </c>
      <c r="I23" s="33">
        <f t="shared" si="83"/>
        <v>25000</v>
      </c>
      <c r="J23" s="33">
        <f t="shared" si="83"/>
        <v>25900</v>
      </c>
      <c r="K23" s="33">
        <f t="shared" si="83"/>
        <v>25000</v>
      </c>
      <c r="L23" s="33">
        <f t="shared" ref="L23" si="93">L22+1500</f>
        <v>25900</v>
      </c>
      <c r="M23" s="33">
        <f t="shared" si="83"/>
        <v>25000</v>
      </c>
      <c r="N23" s="33">
        <f t="shared" si="83"/>
        <v>25900</v>
      </c>
      <c r="O23" s="33">
        <f t="shared" si="83"/>
        <v>25000</v>
      </c>
      <c r="P23" s="33">
        <f t="shared" si="83"/>
        <v>25900</v>
      </c>
      <c r="Q23" s="33">
        <f t="shared" si="83"/>
        <v>25000</v>
      </c>
      <c r="R23" s="33">
        <f t="shared" si="83"/>
        <v>25900</v>
      </c>
      <c r="S23" s="33">
        <f t="shared" si="83"/>
        <v>25000</v>
      </c>
      <c r="T23" s="33">
        <f t="shared" si="83"/>
        <v>25900</v>
      </c>
      <c r="U23" s="33">
        <f t="shared" si="83"/>
        <v>25000</v>
      </c>
      <c r="V23" s="33">
        <f t="shared" ref="V23:AC23" si="94">V22+1500</f>
        <v>25000</v>
      </c>
      <c r="W23" s="33">
        <f t="shared" si="94"/>
        <v>25900</v>
      </c>
      <c r="X23" s="33">
        <f t="shared" si="94"/>
        <v>25000</v>
      </c>
      <c r="Y23" s="33">
        <f t="shared" si="94"/>
        <v>25900</v>
      </c>
      <c r="Z23" s="33">
        <f t="shared" si="94"/>
        <v>25000</v>
      </c>
      <c r="AA23" s="33">
        <f t="shared" si="94"/>
        <v>25900</v>
      </c>
      <c r="AB23" s="33">
        <f t="shared" si="94"/>
        <v>25000</v>
      </c>
      <c r="AC23" s="33">
        <f t="shared" si="94"/>
        <v>25900</v>
      </c>
      <c r="AD23" s="207">
        <f t="shared" ref="AD23:AE23" si="95">AD22+1500</f>
        <v>25000</v>
      </c>
      <c r="AE23" s="231">
        <f t="shared" si="95"/>
        <v>19000</v>
      </c>
      <c r="AF23" s="33">
        <f t="shared" ref="AF23:AK23" si="96">AF22+1500</f>
        <v>19900</v>
      </c>
      <c r="AG23" s="33">
        <f t="shared" si="96"/>
        <v>19000</v>
      </c>
      <c r="AH23" s="33">
        <f t="shared" si="96"/>
        <v>19900</v>
      </c>
      <c r="AI23" s="33">
        <f t="shared" si="96"/>
        <v>19000</v>
      </c>
      <c r="AJ23" s="33">
        <f t="shared" si="96"/>
        <v>19900</v>
      </c>
      <c r="AK23" s="33">
        <f t="shared" si="96"/>
        <v>19000</v>
      </c>
      <c r="AL23" s="33">
        <f t="shared" ref="AL23:BC23" si="97">AL22+1500</f>
        <v>19900</v>
      </c>
      <c r="AM23" s="33">
        <f t="shared" si="97"/>
        <v>19000</v>
      </c>
      <c r="AN23" s="33">
        <f t="shared" si="97"/>
        <v>19000</v>
      </c>
      <c r="AO23" s="33">
        <f t="shared" si="97"/>
        <v>17600</v>
      </c>
      <c r="AP23" s="33">
        <f t="shared" si="97"/>
        <v>18600</v>
      </c>
      <c r="AQ23" s="33">
        <f t="shared" si="97"/>
        <v>17600</v>
      </c>
      <c r="AR23" s="33">
        <f t="shared" si="97"/>
        <v>18600</v>
      </c>
      <c r="AS23" s="33">
        <f t="shared" si="97"/>
        <v>17600</v>
      </c>
      <c r="AT23" s="33">
        <f t="shared" si="97"/>
        <v>18600</v>
      </c>
      <c r="AU23" s="33">
        <f t="shared" si="97"/>
        <v>17600</v>
      </c>
      <c r="AV23" s="33">
        <f t="shared" si="97"/>
        <v>18600</v>
      </c>
      <c r="AW23" s="33">
        <f t="shared" si="97"/>
        <v>17600</v>
      </c>
      <c r="AX23" s="33">
        <f t="shared" si="97"/>
        <v>17600</v>
      </c>
      <c r="AY23" s="33">
        <f t="shared" si="97"/>
        <v>18600</v>
      </c>
      <c r="AZ23" s="33">
        <f t="shared" si="97"/>
        <v>17600</v>
      </c>
      <c r="BA23" s="33">
        <f t="shared" si="97"/>
        <v>18600</v>
      </c>
      <c r="BB23" s="33">
        <f t="shared" si="97"/>
        <v>17600</v>
      </c>
      <c r="BC23" s="208">
        <f t="shared" si="97"/>
        <v>18600</v>
      </c>
    </row>
    <row r="24" spans="1:55" s="14" customFormat="1" ht="12" customHeight="1" x14ac:dyDescent="0.2">
      <c r="A24" s="149">
        <v>4</v>
      </c>
      <c r="B24" s="33">
        <f t="shared" si="83"/>
        <v>22400</v>
      </c>
      <c r="C24" s="33">
        <f t="shared" si="83"/>
        <v>20500</v>
      </c>
      <c r="D24" s="33">
        <f t="shared" ref="D24" si="98">D23+1500</f>
        <v>19500</v>
      </c>
      <c r="E24" s="33">
        <f t="shared" ref="E24" si="99">E23+1500</f>
        <v>30400</v>
      </c>
      <c r="F24" s="208">
        <f t="shared" si="83"/>
        <v>19100</v>
      </c>
      <c r="G24" s="147">
        <f t="shared" si="83"/>
        <v>28600</v>
      </c>
      <c r="H24" s="33">
        <f t="shared" si="83"/>
        <v>27400</v>
      </c>
      <c r="I24" s="33">
        <f t="shared" si="83"/>
        <v>26500</v>
      </c>
      <c r="J24" s="33">
        <f t="shared" si="83"/>
        <v>27400</v>
      </c>
      <c r="K24" s="33">
        <f t="shared" si="83"/>
        <v>26500</v>
      </c>
      <c r="L24" s="33">
        <f t="shared" ref="L24" si="100">L23+1500</f>
        <v>27400</v>
      </c>
      <c r="M24" s="33">
        <f t="shared" si="83"/>
        <v>26500</v>
      </c>
      <c r="N24" s="33">
        <f t="shared" si="83"/>
        <v>27400</v>
      </c>
      <c r="O24" s="33">
        <f t="shared" si="83"/>
        <v>26500</v>
      </c>
      <c r="P24" s="33">
        <f t="shared" si="83"/>
        <v>27400</v>
      </c>
      <c r="Q24" s="33">
        <f t="shared" si="83"/>
        <v>26500</v>
      </c>
      <c r="R24" s="33">
        <f t="shared" si="83"/>
        <v>27400</v>
      </c>
      <c r="S24" s="33">
        <f t="shared" si="83"/>
        <v>26500</v>
      </c>
      <c r="T24" s="33">
        <f t="shared" si="83"/>
        <v>27400</v>
      </c>
      <c r="U24" s="33">
        <f t="shared" si="83"/>
        <v>26500</v>
      </c>
      <c r="V24" s="33">
        <f t="shared" ref="V24:AC24" si="101">V23+1500</f>
        <v>26500</v>
      </c>
      <c r="W24" s="33">
        <f t="shared" si="101"/>
        <v>27400</v>
      </c>
      <c r="X24" s="33">
        <f t="shared" si="101"/>
        <v>26500</v>
      </c>
      <c r="Y24" s="33">
        <f t="shared" si="101"/>
        <v>27400</v>
      </c>
      <c r="Z24" s="33">
        <f t="shared" si="101"/>
        <v>26500</v>
      </c>
      <c r="AA24" s="33">
        <f t="shared" si="101"/>
        <v>27400</v>
      </c>
      <c r="AB24" s="33">
        <f t="shared" si="101"/>
        <v>26500</v>
      </c>
      <c r="AC24" s="33">
        <f t="shared" si="101"/>
        <v>27400</v>
      </c>
      <c r="AD24" s="207">
        <f t="shared" ref="AD24:AE24" si="102">AD23+1500</f>
        <v>26500</v>
      </c>
      <c r="AE24" s="231">
        <f t="shared" si="102"/>
        <v>20500</v>
      </c>
      <c r="AF24" s="33">
        <f t="shared" ref="AF24:AK24" si="103">AF23+1500</f>
        <v>21400</v>
      </c>
      <c r="AG24" s="33">
        <f t="shared" si="103"/>
        <v>20500</v>
      </c>
      <c r="AH24" s="33">
        <f t="shared" si="103"/>
        <v>21400</v>
      </c>
      <c r="AI24" s="33">
        <f t="shared" si="103"/>
        <v>20500</v>
      </c>
      <c r="AJ24" s="33">
        <f t="shared" si="103"/>
        <v>21400</v>
      </c>
      <c r="AK24" s="33">
        <f t="shared" si="103"/>
        <v>20500</v>
      </c>
      <c r="AL24" s="33">
        <f t="shared" ref="AL24:BC24" si="104">AL23+1500</f>
        <v>21400</v>
      </c>
      <c r="AM24" s="33">
        <f t="shared" si="104"/>
        <v>20500</v>
      </c>
      <c r="AN24" s="33">
        <f t="shared" si="104"/>
        <v>20500</v>
      </c>
      <c r="AO24" s="33">
        <f t="shared" si="104"/>
        <v>19100</v>
      </c>
      <c r="AP24" s="33">
        <f t="shared" si="104"/>
        <v>20100</v>
      </c>
      <c r="AQ24" s="33">
        <f t="shared" si="104"/>
        <v>19100</v>
      </c>
      <c r="AR24" s="33">
        <f t="shared" si="104"/>
        <v>20100</v>
      </c>
      <c r="AS24" s="33">
        <f t="shared" si="104"/>
        <v>19100</v>
      </c>
      <c r="AT24" s="33">
        <f t="shared" si="104"/>
        <v>20100</v>
      </c>
      <c r="AU24" s="33">
        <f t="shared" si="104"/>
        <v>19100</v>
      </c>
      <c r="AV24" s="33">
        <f t="shared" si="104"/>
        <v>20100</v>
      </c>
      <c r="AW24" s="33">
        <f t="shared" si="104"/>
        <v>19100</v>
      </c>
      <c r="AX24" s="33">
        <f t="shared" si="104"/>
        <v>19100</v>
      </c>
      <c r="AY24" s="33">
        <f t="shared" si="104"/>
        <v>20100</v>
      </c>
      <c r="AZ24" s="33">
        <f t="shared" si="104"/>
        <v>19100</v>
      </c>
      <c r="BA24" s="33">
        <f t="shared" si="104"/>
        <v>20100</v>
      </c>
      <c r="BB24" s="33">
        <f t="shared" si="104"/>
        <v>19100</v>
      </c>
      <c r="BC24" s="208">
        <f t="shared" si="104"/>
        <v>20100</v>
      </c>
    </row>
    <row r="25" spans="1:55" s="14" customFormat="1" ht="12.75" customHeight="1" x14ac:dyDescent="0.2">
      <c r="A25" s="207" t="s">
        <v>57</v>
      </c>
      <c r="B25" s="124"/>
      <c r="C25" s="124"/>
      <c r="D25" s="124"/>
      <c r="E25" s="124"/>
      <c r="F25" s="202"/>
      <c r="AE25" s="230"/>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202"/>
    </row>
    <row r="26" spans="1:55" s="14" customFormat="1" ht="12" customHeight="1" x14ac:dyDescent="0.2">
      <c r="A26" s="149">
        <v>1</v>
      </c>
      <c r="B26" s="147">
        <f t="shared" ref="B26:F26" si="105">B6+15000</f>
        <v>23900</v>
      </c>
      <c r="C26" s="147">
        <f t="shared" si="105"/>
        <v>22000</v>
      </c>
      <c r="D26" s="147">
        <f t="shared" ref="D26" si="106">D6+15000</f>
        <v>21000</v>
      </c>
      <c r="E26" s="147">
        <f t="shared" ref="E26" si="107">E6+15000</f>
        <v>31900</v>
      </c>
      <c r="F26" s="213">
        <f t="shared" si="105"/>
        <v>20600</v>
      </c>
      <c r="G26" s="147">
        <f>G6+22000</f>
        <v>31100</v>
      </c>
      <c r="H26" s="147">
        <f t="shared" ref="H26:U26" si="108">H6+22000</f>
        <v>29900</v>
      </c>
      <c r="I26" s="147">
        <f t="shared" si="108"/>
        <v>29000</v>
      </c>
      <c r="J26" s="147">
        <f t="shared" si="108"/>
        <v>29900</v>
      </c>
      <c r="K26" s="147">
        <f t="shared" si="108"/>
        <v>29000</v>
      </c>
      <c r="L26" s="147">
        <f t="shared" ref="L26" si="109">L6+22000</f>
        <v>29900</v>
      </c>
      <c r="M26" s="147">
        <f t="shared" si="108"/>
        <v>29000</v>
      </c>
      <c r="N26" s="147">
        <f t="shared" si="108"/>
        <v>29900</v>
      </c>
      <c r="O26" s="147">
        <f t="shared" si="108"/>
        <v>29000</v>
      </c>
      <c r="P26" s="147">
        <f t="shared" si="108"/>
        <v>29900</v>
      </c>
      <c r="Q26" s="147">
        <f t="shared" si="108"/>
        <v>29000</v>
      </c>
      <c r="R26" s="147">
        <f t="shared" si="108"/>
        <v>29900</v>
      </c>
      <c r="S26" s="147">
        <f t="shared" si="108"/>
        <v>29000</v>
      </c>
      <c r="T26" s="147">
        <f t="shared" si="108"/>
        <v>29900</v>
      </c>
      <c r="U26" s="147">
        <f t="shared" si="108"/>
        <v>29000</v>
      </c>
      <c r="V26" s="147">
        <f t="shared" ref="V26:AC26" si="110">V6+22000</f>
        <v>29000</v>
      </c>
      <c r="W26" s="147">
        <f t="shared" si="110"/>
        <v>29900</v>
      </c>
      <c r="X26" s="147">
        <f t="shared" si="110"/>
        <v>29000</v>
      </c>
      <c r="Y26" s="147">
        <f t="shared" si="110"/>
        <v>29900</v>
      </c>
      <c r="Z26" s="147">
        <f t="shared" si="110"/>
        <v>29000</v>
      </c>
      <c r="AA26" s="147">
        <f t="shared" si="110"/>
        <v>29900</v>
      </c>
      <c r="AB26" s="147">
        <f t="shared" si="110"/>
        <v>29000</v>
      </c>
      <c r="AC26" s="147">
        <f t="shared" si="110"/>
        <v>29900</v>
      </c>
      <c r="AD26" s="229">
        <f t="shared" ref="AD26" si="111">AD6+22000</f>
        <v>29000</v>
      </c>
      <c r="AE26" s="231">
        <f t="shared" ref="AE26:AL26" si="112">AE6+15000</f>
        <v>22000</v>
      </c>
      <c r="AF26" s="147">
        <f t="shared" si="112"/>
        <v>22900</v>
      </c>
      <c r="AG26" s="147">
        <f t="shared" si="112"/>
        <v>22000</v>
      </c>
      <c r="AH26" s="147">
        <f t="shared" si="112"/>
        <v>22900</v>
      </c>
      <c r="AI26" s="147">
        <f t="shared" si="112"/>
        <v>22000</v>
      </c>
      <c r="AJ26" s="147">
        <f t="shared" si="112"/>
        <v>22900</v>
      </c>
      <c r="AK26" s="147">
        <f t="shared" si="112"/>
        <v>22000</v>
      </c>
      <c r="AL26" s="147">
        <f t="shared" si="112"/>
        <v>22900</v>
      </c>
      <c r="AM26" s="147">
        <f t="shared" ref="AM26:BC26" si="113">AM6+15000</f>
        <v>22000</v>
      </c>
      <c r="AN26" s="147">
        <f t="shared" si="113"/>
        <v>22000</v>
      </c>
      <c r="AO26" s="147">
        <f t="shared" si="113"/>
        <v>20600</v>
      </c>
      <c r="AP26" s="147">
        <f t="shared" si="113"/>
        <v>21600</v>
      </c>
      <c r="AQ26" s="147">
        <f t="shared" si="113"/>
        <v>20600</v>
      </c>
      <c r="AR26" s="147">
        <f t="shared" si="113"/>
        <v>21600</v>
      </c>
      <c r="AS26" s="147">
        <f t="shared" si="113"/>
        <v>20600</v>
      </c>
      <c r="AT26" s="147">
        <f t="shared" si="113"/>
        <v>21600</v>
      </c>
      <c r="AU26" s="147">
        <f t="shared" si="113"/>
        <v>20600</v>
      </c>
      <c r="AV26" s="147">
        <f t="shared" si="113"/>
        <v>21600</v>
      </c>
      <c r="AW26" s="147">
        <f t="shared" si="113"/>
        <v>20600</v>
      </c>
      <c r="AX26" s="147">
        <f t="shared" si="113"/>
        <v>20600</v>
      </c>
      <c r="AY26" s="147">
        <f t="shared" si="113"/>
        <v>21600</v>
      </c>
      <c r="AZ26" s="147">
        <f t="shared" si="113"/>
        <v>20600</v>
      </c>
      <c r="BA26" s="147">
        <f t="shared" si="113"/>
        <v>21600</v>
      </c>
      <c r="BB26" s="147">
        <f t="shared" si="113"/>
        <v>20600</v>
      </c>
      <c r="BC26" s="213">
        <f t="shared" si="113"/>
        <v>21600</v>
      </c>
    </row>
    <row r="27" spans="1:55" s="14" customFormat="1" ht="12" customHeight="1" x14ac:dyDescent="0.2">
      <c r="A27" s="149">
        <v>2</v>
      </c>
      <c r="B27" s="33">
        <f t="shared" ref="B27:U29" si="114">B26+1500</f>
        <v>25400</v>
      </c>
      <c r="C27" s="33">
        <f t="shared" si="114"/>
        <v>23500</v>
      </c>
      <c r="D27" s="33">
        <f t="shared" ref="D27" si="115">D26+1500</f>
        <v>22500</v>
      </c>
      <c r="E27" s="33">
        <f t="shared" ref="E27" si="116">E26+1500</f>
        <v>33400</v>
      </c>
      <c r="F27" s="208">
        <f t="shared" si="114"/>
        <v>22100</v>
      </c>
      <c r="G27" s="147">
        <f t="shared" si="114"/>
        <v>32600</v>
      </c>
      <c r="H27" s="33">
        <f t="shared" si="114"/>
        <v>31400</v>
      </c>
      <c r="I27" s="33">
        <f t="shared" si="114"/>
        <v>30500</v>
      </c>
      <c r="J27" s="33">
        <f t="shared" si="114"/>
        <v>31400</v>
      </c>
      <c r="K27" s="33">
        <f t="shared" si="114"/>
        <v>30500</v>
      </c>
      <c r="L27" s="33">
        <f t="shared" ref="L27" si="117">L26+1500</f>
        <v>31400</v>
      </c>
      <c r="M27" s="33">
        <f t="shared" si="114"/>
        <v>30500</v>
      </c>
      <c r="N27" s="33">
        <f t="shared" si="114"/>
        <v>31400</v>
      </c>
      <c r="O27" s="33">
        <f t="shared" si="114"/>
        <v>30500</v>
      </c>
      <c r="P27" s="33">
        <f t="shared" si="114"/>
        <v>31400</v>
      </c>
      <c r="Q27" s="33">
        <f t="shared" si="114"/>
        <v>30500</v>
      </c>
      <c r="R27" s="33">
        <f t="shared" si="114"/>
        <v>31400</v>
      </c>
      <c r="S27" s="33">
        <f t="shared" si="114"/>
        <v>30500</v>
      </c>
      <c r="T27" s="33">
        <f t="shared" si="114"/>
        <v>31400</v>
      </c>
      <c r="U27" s="33">
        <f t="shared" si="114"/>
        <v>30500</v>
      </c>
      <c r="V27" s="33">
        <f t="shared" ref="V27:AC27" si="118">V26+1500</f>
        <v>30500</v>
      </c>
      <c r="W27" s="33">
        <f t="shared" si="118"/>
        <v>31400</v>
      </c>
      <c r="X27" s="33">
        <f t="shared" si="118"/>
        <v>30500</v>
      </c>
      <c r="Y27" s="33">
        <f t="shared" si="118"/>
        <v>31400</v>
      </c>
      <c r="Z27" s="33">
        <f t="shared" si="118"/>
        <v>30500</v>
      </c>
      <c r="AA27" s="33">
        <f t="shared" si="118"/>
        <v>31400</v>
      </c>
      <c r="AB27" s="33">
        <f t="shared" si="118"/>
        <v>30500</v>
      </c>
      <c r="AC27" s="33">
        <f t="shared" si="118"/>
        <v>31400</v>
      </c>
      <c r="AD27" s="207">
        <f t="shared" ref="AD27:AE27" si="119">AD26+1500</f>
        <v>30500</v>
      </c>
      <c r="AE27" s="231">
        <f t="shared" si="119"/>
        <v>23500</v>
      </c>
      <c r="AF27" s="33">
        <f t="shared" ref="AF27:AK27" si="120">AF26+1500</f>
        <v>24400</v>
      </c>
      <c r="AG27" s="33">
        <f t="shared" si="120"/>
        <v>23500</v>
      </c>
      <c r="AH27" s="33">
        <f t="shared" si="120"/>
        <v>24400</v>
      </c>
      <c r="AI27" s="33">
        <f t="shared" si="120"/>
        <v>23500</v>
      </c>
      <c r="AJ27" s="33">
        <f t="shared" si="120"/>
        <v>24400</v>
      </c>
      <c r="AK27" s="33">
        <f t="shared" si="120"/>
        <v>23500</v>
      </c>
      <c r="AL27" s="33">
        <f t="shared" ref="AL27:BC27" si="121">AL26+1500</f>
        <v>24400</v>
      </c>
      <c r="AM27" s="33">
        <f t="shared" si="121"/>
        <v>23500</v>
      </c>
      <c r="AN27" s="33">
        <f t="shared" si="121"/>
        <v>23500</v>
      </c>
      <c r="AO27" s="33">
        <f t="shared" si="121"/>
        <v>22100</v>
      </c>
      <c r="AP27" s="33">
        <f t="shared" si="121"/>
        <v>23100</v>
      </c>
      <c r="AQ27" s="33">
        <f t="shared" si="121"/>
        <v>22100</v>
      </c>
      <c r="AR27" s="33">
        <f t="shared" si="121"/>
        <v>23100</v>
      </c>
      <c r="AS27" s="33">
        <f t="shared" si="121"/>
        <v>22100</v>
      </c>
      <c r="AT27" s="33">
        <f t="shared" si="121"/>
        <v>23100</v>
      </c>
      <c r="AU27" s="33">
        <f t="shared" si="121"/>
        <v>22100</v>
      </c>
      <c r="AV27" s="33">
        <f t="shared" si="121"/>
        <v>23100</v>
      </c>
      <c r="AW27" s="33">
        <f t="shared" si="121"/>
        <v>22100</v>
      </c>
      <c r="AX27" s="33">
        <f t="shared" si="121"/>
        <v>22100</v>
      </c>
      <c r="AY27" s="33">
        <f t="shared" si="121"/>
        <v>23100</v>
      </c>
      <c r="AZ27" s="33">
        <f t="shared" si="121"/>
        <v>22100</v>
      </c>
      <c r="BA27" s="33">
        <f t="shared" si="121"/>
        <v>23100</v>
      </c>
      <c r="BB27" s="33">
        <f t="shared" si="121"/>
        <v>22100</v>
      </c>
      <c r="BC27" s="208">
        <f t="shared" si="121"/>
        <v>23100</v>
      </c>
    </row>
    <row r="28" spans="1:55" s="14" customFormat="1" ht="11.25" customHeight="1" x14ac:dyDescent="0.2">
      <c r="A28" s="149">
        <v>3</v>
      </c>
      <c r="B28" s="33">
        <f t="shared" si="114"/>
        <v>26900</v>
      </c>
      <c r="C28" s="33">
        <f t="shared" si="114"/>
        <v>25000</v>
      </c>
      <c r="D28" s="33">
        <f t="shared" ref="D28" si="122">D27+1500</f>
        <v>24000</v>
      </c>
      <c r="E28" s="33">
        <f t="shared" ref="E28" si="123">E27+1500</f>
        <v>34900</v>
      </c>
      <c r="F28" s="208">
        <f t="shared" si="114"/>
        <v>23600</v>
      </c>
      <c r="G28" s="147">
        <f t="shared" si="114"/>
        <v>34100</v>
      </c>
      <c r="H28" s="33">
        <f t="shared" si="114"/>
        <v>32900</v>
      </c>
      <c r="I28" s="33">
        <f t="shared" si="114"/>
        <v>32000</v>
      </c>
      <c r="J28" s="33">
        <f t="shared" si="114"/>
        <v>32900</v>
      </c>
      <c r="K28" s="33">
        <f t="shared" si="114"/>
        <v>32000</v>
      </c>
      <c r="L28" s="33">
        <f t="shared" ref="L28" si="124">L27+1500</f>
        <v>32900</v>
      </c>
      <c r="M28" s="33">
        <f t="shared" si="114"/>
        <v>32000</v>
      </c>
      <c r="N28" s="33">
        <f t="shared" si="114"/>
        <v>32900</v>
      </c>
      <c r="O28" s="33">
        <f t="shared" si="114"/>
        <v>32000</v>
      </c>
      <c r="P28" s="33">
        <f t="shared" si="114"/>
        <v>32900</v>
      </c>
      <c r="Q28" s="33">
        <f t="shared" si="114"/>
        <v>32000</v>
      </c>
      <c r="R28" s="33">
        <f t="shared" si="114"/>
        <v>32900</v>
      </c>
      <c r="S28" s="33">
        <f t="shared" si="114"/>
        <v>32000</v>
      </c>
      <c r="T28" s="33">
        <f t="shared" si="114"/>
        <v>32900</v>
      </c>
      <c r="U28" s="33">
        <f t="shared" si="114"/>
        <v>32000</v>
      </c>
      <c r="V28" s="33">
        <f t="shared" ref="V28:AC28" si="125">V27+1500</f>
        <v>32000</v>
      </c>
      <c r="W28" s="33">
        <f t="shared" si="125"/>
        <v>32900</v>
      </c>
      <c r="X28" s="33">
        <f t="shared" si="125"/>
        <v>32000</v>
      </c>
      <c r="Y28" s="33">
        <f t="shared" si="125"/>
        <v>32900</v>
      </c>
      <c r="Z28" s="33">
        <f t="shared" si="125"/>
        <v>32000</v>
      </c>
      <c r="AA28" s="33">
        <f t="shared" si="125"/>
        <v>32900</v>
      </c>
      <c r="AB28" s="33">
        <f t="shared" si="125"/>
        <v>32000</v>
      </c>
      <c r="AC28" s="33">
        <f t="shared" si="125"/>
        <v>32900</v>
      </c>
      <c r="AD28" s="207">
        <f t="shared" ref="AD28:AE28" si="126">AD27+1500</f>
        <v>32000</v>
      </c>
      <c r="AE28" s="231">
        <f t="shared" si="126"/>
        <v>25000</v>
      </c>
      <c r="AF28" s="33">
        <f t="shared" ref="AF28:AK28" si="127">AF27+1500</f>
        <v>25900</v>
      </c>
      <c r="AG28" s="33">
        <f t="shared" si="127"/>
        <v>25000</v>
      </c>
      <c r="AH28" s="33">
        <f t="shared" si="127"/>
        <v>25900</v>
      </c>
      <c r="AI28" s="33">
        <f t="shared" si="127"/>
        <v>25000</v>
      </c>
      <c r="AJ28" s="33">
        <f t="shared" si="127"/>
        <v>25900</v>
      </c>
      <c r="AK28" s="33">
        <f t="shared" si="127"/>
        <v>25000</v>
      </c>
      <c r="AL28" s="33">
        <f t="shared" ref="AL28:BC28" si="128">AL27+1500</f>
        <v>25900</v>
      </c>
      <c r="AM28" s="33">
        <f t="shared" si="128"/>
        <v>25000</v>
      </c>
      <c r="AN28" s="33">
        <f t="shared" si="128"/>
        <v>25000</v>
      </c>
      <c r="AO28" s="33">
        <f t="shared" si="128"/>
        <v>23600</v>
      </c>
      <c r="AP28" s="33">
        <f t="shared" si="128"/>
        <v>24600</v>
      </c>
      <c r="AQ28" s="33">
        <f t="shared" si="128"/>
        <v>23600</v>
      </c>
      <c r="AR28" s="33">
        <f t="shared" si="128"/>
        <v>24600</v>
      </c>
      <c r="AS28" s="33">
        <f t="shared" si="128"/>
        <v>23600</v>
      </c>
      <c r="AT28" s="33">
        <f t="shared" si="128"/>
        <v>24600</v>
      </c>
      <c r="AU28" s="33">
        <f t="shared" si="128"/>
        <v>23600</v>
      </c>
      <c r="AV28" s="33">
        <f t="shared" si="128"/>
        <v>24600</v>
      </c>
      <c r="AW28" s="33">
        <f t="shared" si="128"/>
        <v>23600</v>
      </c>
      <c r="AX28" s="33">
        <f t="shared" si="128"/>
        <v>23600</v>
      </c>
      <c r="AY28" s="33">
        <f t="shared" si="128"/>
        <v>24600</v>
      </c>
      <c r="AZ28" s="33">
        <f t="shared" si="128"/>
        <v>23600</v>
      </c>
      <c r="BA28" s="33">
        <f t="shared" si="128"/>
        <v>24600</v>
      </c>
      <c r="BB28" s="33">
        <f t="shared" si="128"/>
        <v>23600</v>
      </c>
      <c r="BC28" s="208">
        <f t="shared" si="128"/>
        <v>24600</v>
      </c>
    </row>
    <row r="29" spans="1:55" s="14" customFormat="1" ht="12" customHeight="1" thickBot="1" x14ac:dyDescent="0.25">
      <c r="A29" s="149">
        <v>4</v>
      </c>
      <c r="B29" s="215">
        <f t="shared" si="114"/>
        <v>28400</v>
      </c>
      <c r="C29" s="215">
        <f t="shared" si="114"/>
        <v>26500</v>
      </c>
      <c r="D29" s="215">
        <f t="shared" ref="D29" si="129">D28+1500</f>
        <v>25500</v>
      </c>
      <c r="E29" s="215">
        <f t="shared" ref="E29" si="130">E28+1500</f>
        <v>36400</v>
      </c>
      <c r="F29" s="214">
        <f t="shared" si="114"/>
        <v>25100</v>
      </c>
      <c r="G29" s="147">
        <f t="shared" si="114"/>
        <v>35600</v>
      </c>
      <c r="H29" s="33">
        <f t="shared" si="114"/>
        <v>34400</v>
      </c>
      <c r="I29" s="33">
        <f t="shared" si="114"/>
        <v>33500</v>
      </c>
      <c r="J29" s="33">
        <f t="shared" si="114"/>
        <v>34400</v>
      </c>
      <c r="K29" s="33">
        <f t="shared" si="114"/>
        <v>33500</v>
      </c>
      <c r="L29" s="33">
        <f t="shared" ref="L29" si="131">L28+1500</f>
        <v>34400</v>
      </c>
      <c r="M29" s="33">
        <f t="shared" si="114"/>
        <v>33500</v>
      </c>
      <c r="N29" s="33">
        <f t="shared" si="114"/>
        <v>34400</v>
      </c>
      <c r="O29" s="33">
        <f t="shared" si="114"/>
        <v>33500</v>
      </c>
      <c r="P29" s="33">
        <f t="shared" si="114"/>
        <v>34400</v>
      </c>
      <c r="Q29" s="33">
        <f t="shared" si="114"/>
        <v>33500</v>
      </c>
      <c r="R29" s="33">
        <f t="shared" si="114"/>
        <v>34400</v>
      </c>
      <c r="S29" s="33">
        <f t="shared" si="114"/>
        <v>33500</v>
      </c>
      <c r="T29" s="33">
        <f t="shared" si="114"/>
        <v>34400</v>
      </c>
      <c r="U29" s="33">
        <f t="shared" si="114"/>
        <v>33500</v>
      </c>
      <c r="V29" s="33">
        <f t="shared" ref="V29:AC29" si="132">V28+1500</f>
        <v>33500</v>
      </c>
      <c r="W29" s="33">
        <f t="shared" si="132"/>
        <v>34400</v>
      </c>
      <c r="X29" s="33">
        <f t="shared" si="132"/>
        <v>33500</v>
      </c>
      <c r="Y29" s="33">
        <f t="shared" si="132"/>
        <v>34400</v>
      </c>
      <c r="Z29" s="33">
        <f t="shared" si="132"/>
        <v>33500</v>
      </c>
      <c r="AA29" s="33">
        <f t="shared" si="132"/>
        <v>34400</v>
      </c>
      <c r="AB29" s="33">
        <f t="shared" si="132"/>
        <v>33500</v>
      </c>
      <c r="AC29" s="33">
        <f t="shared" si="132"/>
        <v>34400</v>
      </c>
      <c r="AD29" s="207">
        <f t="shared" ref="AD29:AE29" si="133">AD28+1500</f>
        <v>33500</v>
      </c>
      <c r="AE29" s="232">
        <f t="shared" si="133"/>
        <v>26500</v>
      </c>
      <c r="AF29" s="215">
        <f t="shared" ref="AF29:AK29" si="134">AF28+1500</f>
        <v>27400</v>
      </c>
      <c r="AG29" s="215">
        <f t="shared" si="134"/>
        <v>26500</v>
      </c>
      <c r="AH29" s="215">
        <f t="shared" si="134"/>
        <v>27400</v>
      </c>
      <c r="AI29" s="215">
        <f t="shared" si="134"/>
        <v>26500</v>
      </c>
      <c r="AJ29" s="215">
        <f t="shared" si="134"/>
        <v>27400</v>
      </c>
      <c r="AK29" s="215">
        <f t="shared" si="134"/>
        <v>26500</v>
      </c>
      <c r="AL29" s="215">
        <f t="shared" ref="AL29:BC29" si="135">AL28+1500</f>
        <v>27400</v>
      </c>
      <c r="AM29" s="215">
        <f t="shared" si="135"/>
        <v>26500</v>
      </c>
      <c r="AN29" s="215">
        <f t="shared" si="135"/>
        <v>26500</v>
      </c>
      <c r="AO29" s="215">
        <f t="shared" si="135"/>
        <v>25100</v>
      </c>
      <c r="AP29" s="215">
        <f t="shared" si="135"/>
        <v>26100</v>
      </c>
      <c r="AQ29" s="215">
        <f t="shared" si="135"/>
        <v>25100</v>
      </c>
      <c r="AR29" s="215">
        <f t="shared" si="135"/>
        <v>26100</v>
      </c>
      <c r="AS29" s="215">
        <f t="shared" si="135"/>
        <v>25100</v>
      </c>
      <c r="AT29" s="215">
        <f t="shared" si="135"/>
        <v>26100</v>
      </c>
      <c r="AU29" s="215">
        <f t="shared" si="135"/>
        <v>25100</v>
      </c>
      <c r="AV29" s="215">
        <f t="shared" si="135"/>
        <v>26100</v>
      </c>
      <c r="AW29" s="215">
        <f t="shared" si="135"/>
        <v>25100</v>
      </c>
      <c r="AX29" s="215">
        <f t="shared" si="135"/>
        <v>25100</v>
      </c>
      <c r="AY29" s="215">
        <f t="shared" si="135"/>
        <v>26100</v>
      </c>
      <c r="AZ29" s="215">
        <f t="shared" si="135"/>
        <v>25100</v>
      </c>
      <c r="BA29" s="215">
        <f t="shared" si="135"/>
        <v>26100</v>
      </c>
      <c r="BB29" s="215">
        <f t="shared" si="135"/>
        <v>25100</v>
      </c>
      <c r="BC29" s="214">
        <f t="shared" si="135"/>
        <v>26100</v>
      </c>
    </row>
    <row r="30" spans="1:55" s="14" customFormat="1" ht="12" customHeight="1" x14ac:dyDescent="0.2">
      <c r="A30" s="124"/>
    </row>
    <row r="31" spans="1:55" s="14" customFormat="1" ht="12" customHeight="1" x14ac:dyDescent="0.2">
      <c r="A31" s="124"/>
    </row>
    <row r="32" spans="1:55" s="14" customFormat="1" ht="12.75" customHeight="1" x14ac:dyDescent="0.2">
      <c r="A32" s="240" t="s">
        <v>157</v>
      </c>
    </row>
    <row r="33" spans="1:22" s="14" customFormat="1" ht="12.75" customHeight="1" x14ac:dyDescent="0.2">
      <c r="A33" s="240"/>
    </row>
    <row r="34" spans="1:22" s="11" customFormat="1" ht="12.75" customHeight="1" x14ac:dyDescent="0.2">
      <c r="A34" s="240"/>
    </row>
    <row r="35" spans="1:22" s="1" customFormat="1" ht="12.75" x14ac:dyDescent="0.2">
      <c r="B35" s="11"/>
      <c r="C35" s="11"/>
      <c r="D35" s="11"/>
      <c r="E35" s="11"/>
      <c r="F35" s="11"/>
      <c r="G35" s="11"/>
      <c r="H35" s="11"/>
      <c r="I35" s="11"/>
      <c r="J35" s="11"/>
      <c r="K35" s="11"/>
      <c r="L35" s="11"/>
      <c r="M35" s="11"/>
      <c r="N35" s="11"/>
      <c r="O35" s="11"/>
      <c r="P35" s="11"/>
      <c r="Q35" s="11"/>
      <c r="R35" s="11"/>
      <c r="S35" s="11"/>
      <c r="T35" s="11"/>
      <c r="U35" s="11"/>
      <c r="V35" s="11"/>
    </row>
    <row r="36" spans="1:22" s="4" customFormat="1" ht="12.75" customHeight="1" x14ac:dyDescent="0.2">
      <c r="A36" s="137" t="s">
        <v>58</v>
      </c>
      <c r="B36" s="11"/>
      <c r="C36" s="11"/>
      <c r="D36" s="11"/>
      <c r="E36" s="11"/>
      <c r="F36" s="11"/>
      <c r="G36" s="11"/>
      <c r="H36" s="11"/>
      <c r="I36" s="11"/>
      <c r="J36" s="11"/>
      <c r="K36" s="11"/>
      <c r="L36" s="11"/>
      <c r="M36" s="11"/>
      <c r="N36" s="11"/>
      <c r="O36" s="11"/>
      <c r="P36" s="11"/>
      <c r="Q36" s="11"/>
      <c r="R36" s="11"/>
      <c r="S36" s="11"/>
      <c r="T36" s="11"/>
      <c r="U36" s="11"/>
      <c r="V36" s="11"/>
    </row>
    <row r="37" spans="1:22" s="108" customFormat="1" ht="35.25" customHeight="1" x14ac:dyDescent="0.2">
      <c r="A37" s="150" t="s">
        <v>163</v>
      </c>
    </row>
    <row r="38" spans="1:22" s="108" customFormat="1" ht="35.25" customHeight="1" x14ac:dyDescent="0.2">
      <c r="A38" s="150" t="s">
        <v>188</v>
      </c>
    </row>
    <row r="39" spans="1:22" s="108" customFormat="1" ht="35.25" customHeight="1" x14ac:dyDescent="0.2">
      <c r="A39" s="150" t="s">
        <v>164</v>
      </c>
    </row>
    <row r="40" spans="1:22" s="108" customFormat="1" ht="13.5" customHeight="1" x14ac:dyDescent="0.2">
      <c r="A40" s="150" t="s">
        <v>165</v>
      </c>
    </row>
    <row r="41" spans="1:22" s="108" customFormat="1" ht="35.25" customHeight="1" x14ac:dyDescent="0.2">
      <c r="A41" s="150" t="s">
        <v>162</v>
      </c>
    </row>
    <row r="42" spans="1:22" s="108" customFormat="1" ht="35.25" customHeight="1" x14ac:dyDescent="0.2">
      <c r="A42" s="145" t="s">
        <v>173</v>
      </c>
    </row>
    <row r="43" spans="1:22" s="13" customFormat="1" ht="18" customHeight="1" thickBot="1" x14ac:dyDescent="0.25"/>
    <row r="44" spans="1:22" s="4" customFormat="1" ht="12.75" thickBot="1" x14ac:dyDescent="0.25">
      <c r="A44" s="85" t="s">
        <v>65</v>
      </c>
      <c r="D44" s="76"/>
      <c r="E44" s="76"/>
      <c r="L44" s="76"/>
      <c r="V44" s="76"/>
    </row>
    <row r="45" spans="1:22" s="13" customFormat="1" ht="162" customHeight="1" x14ac:dyDescent="0.2">
      <c r="A45" s="228" t="s">
        <v>302</v>
      </c>
    </row>
  </sheetData>
  <mergeCells count="1">
    <mergeCell ref="A32:A34"/>
  </mergeCells>
  <pageMargins left="0.7" right="0.7" top="0.75" bottom="0.75" header="0.3" footer="0.3"/>
  <pageSetup paperSize="9"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C52"/>
  <sheetViews>
    <sheetView zoomScaleNormal="100" workbookViewId="0">
      <pane xSplit="1" topLeftCell="B1" activePane="topRight" state="frozen"/>
      <selection activeCell="BE26" sqref="BE26:BE27"/>
      <selection pane="topRight" activeCell="BC24" sqref="BC24"/>
    </sheetView>
  </sheetViews>
  <sheetFormatPr defaultColWidth="10.28515625" defaultRowHeight="12" x14ac:dyDescent="0.2"/>
  <cols>
    <col min="1" max="1" width="42.28515625" style="1" customWidth="1"/>
    <col min="2" max="16384" width="10.28515625" style="2"/>
  </cols>
  <sheetData>
    <row r="1" spans="1:55" s="5" customFormat="1" ht="25.5" customHeight="1" x14ac:dyDescent="0.2">
      <c r="A1" s="47" t="s">
        <v>50</v>
      </c>
    </row>
    <row r="2" spans="1:55" s="5" customFormat="1" ht="12.75" x14ac:dyDescent="0.2">
      <c r="A2" s="6" t="s">
        <v>187</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rates'!B6*0.85*0.9</f>
        <v>6808.5</v>
      </c>
      <c r="C6" s="84">
        <f>'BAR BB| Open rates'!C6*0.85*0.9</f>
        <v>5355</v>
      </c>
      <c r="D6" s="84">
        <f>'BAR BB| Open rates'!D6*0.85*0.9</f>
        <v>4590</v>
      </c>
      <c r="E6" s="84">
        <f>'BAR BB| Open rates'!E6*0.85*0.9</f>
        <v>12928.5</v>
      </c>
      <c r="F6" s="84">
        <f>'BAR BB| Open rates'!F6*0.85*0.9</f>
        <v>4284</v>
      </c>
      <c r="G6" s="84">
        <f>'BAR BB| Open rates'!G6*0.85*0.9</f>
        <v>6961.5</v>
      </c>
      <c r="H6" s="84">
        <f>'BAR BB| Open rates'!H6*0.85*0.9</f>
        <v>6043.5</v>
      </c>
      <c r="I6" s="84">
        <f>'BAR BB| Open rates'!I6*0.85*0.9</f>
        <v>5355</v>
      </c>
      <c r="J6" s="84">
        <f>'BAR BB| Open rates'!J6*0.85*0.9</f>
        <v>6043.5</v>
      </c>
      <c r="K6" s="84">
        <f>'BAR BB| Open rates'!K6*0.85*0.9</f>
        <v>5355</v>
      </c>
      <c r="L6" s="84">
        <f>'BAR BB| Open rates'!L6*0.85*0.9</f>
        <v>6043.5</v>
      </c>
      <c r="M6" s="84">
        <f>'BAR BB| Open rates'!M6*0.85*0.9</f>
        <v>5355</v>
      </c>
      <c r="N6" s="84">
        <f>'BAR BB| Open rates'!N6*0.85*0.9</f>
        <v>6043.5</v>
      </c>
      <c r="O6" s="84">
        <f>'BAR BB| Open rates'!O6*0.85*0.9</f>
        <v>5355</v>
      </c>
      <c r="P6" s="84">
        <f>'BAR BB| Open rates'!P6*0.85*0.9</f>
        <v>6043.5</v>
      </c>
      <c r="Q6" s="84">
        <f>'BAR BB| Open rates'!Q6*0.85*0.9</f>
        <v>5355</v>
      </c>
      <c r="R6" s="84">
        <f>'BAR BB| Open rates'!R6*0.85*0.9</f>
        <v>6043.5</v>
      </c>
      <c r="S6" s="84">
        <f>'BAR BB| Open rates'!S6*0.85*0.9</f>
        <v>5355</v>
      </c>
      <c r="T6" s="84">
        <f>'BAR BB| Open rates'!T6*0.85*0.9</f>
        <v>6043.5</v>
      </c>
      <c r="U6" s="84">
        <f>'BAR BB| Open rates'!U6*0.85*0.9</f>
        <v>5355</v>
      </c>
      <c r="V6" s="84">
        <f>'BAR BB| Open rates'!V6*0.85*0.9</f>
        <v>5355</v>
      </c>
      <c r="W6" s="84">
        <f>'BAR BB| Open rates'!W6*0.85*0.9</f>
        <v>6043.5</v>
      </c>
      <c r="X6" s="84">
        <f>'BAR BB| Open rates'!X6*0.85*0.9</f>
        <v>5355</v>
      </c>
      <c r="Y6" s="84">
        <f>'BAR BB| Open rates'!Y6*0.85*0.9</f>
        <v>6043.5</v>
      </c>
      <c r="Z6" s="84">
        <f>'BAR BB| Open rates'!Z6*0.85*0.9</f>
        <v>5355</v>
      </c>
      <c r="AA6" s="84">
        <f>'BAR BB| Open rates'!AA6*0.85*0.9</f>
        <v>6043.5</v>
      </c>
      <c r="AB6" s="84">
        <f>'BAR BB| Open rates'!AB6*0.85*0.9</f>
        <v>5355</v>
      </c>
      <c r="AC6" s="84">
        <f>'BAR BB| Open rates'!AC6*0.85*0.9</f>
        <v>6043.5</v>
      </c>
      <c r="AD6" s="84">
        <f>'BAR BB| Open rates'!AD6*0.85*0.9</f>
        <v>5355</v>
      </c>
      <c r="AE6" s="84">
        <f>'BAR BB| Open rates'!AE6*0.85*0.9</f>
        <v>5355</v>
      </c>
      <c r="AF6" s="84">
        <f>'BAR BB| Open rates'!AF6*0.85*0.9</f>
        <v>6043.5</v>
      </c>
      <c r="AG6" s="84">
        <f>'BAR BB| Open rates'!AG6*0.85*0.9</f>
        <v>5355</v>
      </c>
      <c r="AH6" s="84">
        <f>'BAR BB| Open rates'!AH6*0.85*0.9</f>
        <v>6043.5</v>
      </c>
      <c r="AI6" s="84">
        <f>'BAR BB| Open rates'!AI6*0.85*0.9</f>
        <v>5355</v>
      </c>
      <c r="AJ6" s="84">
        <f>'BAR BB| Open rates'!AJ6*0.85*0.9</f>
        <v>6043.5</v>
      </c>
      <c r="AK6" s="84">
        <f>'BAR BB| Open rates'!AK6*0.85*0.9</f>
        <v>5355</v>
      </c>
      <c r="AL6" s="84">
        <f>'BAR BB| Open rates'!AL6*0.85*0.9</f>
        <v>6043.5</v>
      </c>
      <c r="AM6" s="84">
        <f>'BAR BB| Open rates'!AM6*0.85*0.9</f>
        <v>5355</v>
      </c>
      <c r="AN6" s="84">
        <f>'BAR BB| Open rates'!AN6*0.85*0.9</f>
        <v>5355</v>
      </c>
      <c r="AO6" s="84">
        <f>'BAR BB| Open rates'!AO6*0.85*0.9</f>
        <v>4284</v>
      </c>
      <c r="AP6" s="84">
        <f>'BAR BB| Open rates'!AP6*0.85*0.9</f>
        <v>5049</v>
      </c>
      <c r="AQ6" s="84">
        <f>'BAR BB| Open rates'!AQ6*0.85*0.9</f>
        <v>4284</v>
      </c>
      <c r="AR6" s="84">
        <f>'BAR BB| Open rates'!AR6*0.85*0.9</f>
        <v>5049</v>
      </c>
      <c r="AS6" s="84">
        <f>'BAR BB| Open rates'!AS6*0.85*0.9</f>
        <v>4284</v>
      </c>
      <c r="AT6" s="84">
        <f>'BAR BB| Open rates'!AT6*0.85*0.9</f>
        <v>5049</v>
      </c>
      <c r="AU6" s="84">
        <f>'BAR BB| Open rates'!AU6*0.85*0.9</f>
        <v>4284</v>
      </c>
      <c r="AV6" s="84">
        <f>'BAR BB| Open rates'!AV6*0.85*0.9</f>
        <v>5049</v>
      </c>
      <c r="AW6" s="84">
        <f>'BAR BB| Open rates'!AW6*0.85*0.9</f>
        <v>4284</v>
      </c>
      <c r="AX6" s="84">
        <f>'BAR BB| Open rates'!AX6*0.85*0.9</f>
        <v>4284</v>
      </c>
      <c r="AY6" s="84">
        <f>'BAR BB| Open rates'!AY6*0.85*0.9</f>
        <v>5049</v>
      </c>
      <c r="AZ6" s="84">
        <f>'BAR BB| Open rates'!AZ6*0.85*0.9</f>
        <v>4284</v>
      </c>
      <c r="BA6" s="84">
        <f>'BAR BB| Open rates'!BA6*0.85*0.9</f>
        <v>5049</v>
      </c>
      <c r="BB6" s="84">
        <f>'BAR BB| Open rates'!BB6*0.85*0.9</f>
        <v>4284</v>
      </c>
      <c r="BC6" s="84">
        <f>'BAR BB| Open rates'!BC6*0.85*0.9</f>
        <v>5049</v>
      </c>
    </row>
    <row r="7" spans="1:55" s="14" customFormat="1" ht="12" customHeight="1" x14ac:dyDescent="0.2">
      <c r="A7" s="42">
        <v>2</v>
      </c>
      <c r="B7" s="84">
        <f>'BAR BB| Open rates'!B7*0.85*0.9</f>
        <v>7956</v>
      </c>
      <c r="C7" s="84">
        <f>'BAR BB| Open rates'!C7*0.85*0.9</f>
        <v>6502.5</v>
      </c>
      <c r="D7" s="84">
        <f>'BAR BB| Open rates'!D7*0.85*0.9</f>
        <v>5737.5</v>
      </c>
      <c r="E7" s="84">
        <f>'BAR BB| Open rates'!E7*0.85*0.9</f>
        <v>14076</v>
      </c>
      <c r="F7" s="84">
        <f>'BAR BB| Open rates'!F7*0.85*0.9</f>
        <v>5431.5</v>
      </c>
      <c r="G7" s="84">
        <f>'BAR BB| Open rates'!G7*0.85*0.9</f>
        <v>8109</v>
      </c>
      <c r="H7" s="84">
        <f>'BAR BB| Open rates'!H7*0.85*0.9</f>
        <v>7191</v>
      </c>
      <c r="I7" s="84">
        <f>'BAR BB| Open rates'!I7*0.85*0.9</f>
        <v>6502.5</v>
      </c>
      <c r="J7" s="84">
        <f>'BAR BB| Open rates'!J7*0.85*0.9</f>
        <v>7191</v>
      </c>
      <c r="K7" s="84">
        <f>'BAR BB| Open rates'!K7*0.85*0.9</f>
        <v>6502.5</v>
      </c>
      <c r="L7" s="84">
        <f>'BAR BB| Open rates'!L7*0.85*0.9</f>
        <v>7191</v>
      </c>
      <c r="M7" s="84">
        <f>'BAR BB| Open rates'!M7*0.85*0.9</f>
        <v>6502.5</v>
      </c>
      <c r="N7" s="84">
        <f>'BAR BB| Open rates'!N7*0.85*0.9</f>
        <v>7191</v>
      </c>
      <c r="O7" s="84">
        <f>'BAR BB| Open rates'!O7*0.85*0.9</f>
        <v>6502.5</v>
      </c>
      <c r="P7" s="84">
        <f>'BAR BB| Open rates'!P7*0.85*0.9</f>
        <v>7191</v>
      </c>
      <c r="Q7" s="84">
        <f>'BAR BB| Open rates'!Q7*0.85*0.9</f>
        <v>6502.5</v>
      </c>
      <c r="R7" s="84">
        <f>'BAR BB| Open rates'!R7*0.85*0.9</f>
        <v>7191</v>
      </c>
      <c r="S7" s="84">
        <f>'BAR BB| Open rates'!S7*0.85*0.9</f>
        <v>6502.5</v>
      </c>
      <c r="T7" s="84">
        <f>'BAR BB| Open rates'!T7*0.85*0.9</f>
        <v>7191</v>
      </c>
      <c r="U7" s="84">
        <f>'BAR BB| Open rates'!U7*0.85*0.9</f>
        <v>6502.5</v>
      </c>
      <c r="V7" s="84">
        <f>'BAR BB| Open rates'!V7*0.85*0.9</f>
        <v>6502.5</v>
      </c>
      <c r="W7" s="84">
        <f>'BAR BB| Open rates'!W7*0.85*0.9</f>
        <v>7191</v>
      </c>
      <c r="X7" s="84">
        <f>'BAR BB| Open rates'!X7*0.85*0.9</f>
        <v>6502.5</v>
      </c>
      <c r="Y7" s="84">
        <f>'BAR BB| Open rates'!Y7*0.85*0.9</f>
        <v>7191</v>
      </c>
      <c r="Z7" s="84">
        <f>'BAR BB| Open rates'!Z7*0.85*0.9</f>
        <v>6502.5</v>
      </c>
      <c r="AA7" s="84">
        <f>'BAR BB| Open rates'!AA7*0.85*0.9</f>
        <v>7191</v>
      </c>
      <c r="AB7" s="84">
        <f>'BAR BB| Open rates'!AB7*0.85*0.9</f>
        <v>6502.5</v>
      </c>
      <c r="AC7" s="84">
        <f>'BAR BB| Open rates'!AC7*0.85*0.9</f>
        <v>7191</v>
      </c>
      <c r="AD7" s="84">
        <f>'BAR BB| Open rates'!AD7*0.85*0.9</f>
        <v>6502.5</v>
      </c>
      <c r="AE7" s="84">
        <f>'BAR BB| Open rates'!AE7*0.85*0.9</f>
        <v>6502.5</v>
      </c>
      <c r="AF7" s="84">
        <f>'BAR BB| Open rates'!AF7*0.85*0.9</f>
        <v>7191</v>
      </c>
      <c r="AG7" s="84">
        <f>'BAR BB| Open rates'!AG7*0.85*0.9</f>
        <v>6502.5</v>
      </c>
      <c r="AH7" s="84">
        <f>'BAR BB| Open rates'!AH7*0.85*0.9</f>
        <v>7191</v>
      </c>
      <c r="AI7" s="84">
        <f>'BAR BB| Open rates'!AI7*0.85*0.9</f>
        <v>6502.5</v>
      </c>
      <c r="AJ7" s="84">
        <f>'BAR BB| Open rates'!AJ7*0.85*0.9</f>
        <v>7191</v>
      </c>
      <c r="AK7" s="84">
        <f>'BAR BB| Open rates'!AK7*0.85*0.9</f>
        <v>6502.5</v>
      </c>
      <c r="AL7" s="84">
        <f>'BAR BB| Open rates'!AL7*0.85*0.9</f>
        <v>7191</v>
      </c>
      <c r="AM7" s="84">
        <f>'BAR BB| Open rates'!AM7*0.85*0.9</f>
        <v>6502.5</v>
      </c>
      <c r="AN7" s="84">
        <f>'BAR BB| Open rates'!AN7*0.85*0.9</f>
        <v>6502.5</v>
      </c>
      <c r="AO7" s="84">
        <f>'BAR BB| Open rates'!AO7*0.85*0.9</f>
        <v>5431.5</v>
      </c>
      <c r="AP7" s="84">
        <f>'BAR BB| Open rates'!AP7*0.85*0.9</f>
        <v>6196.5</v>
      </c>
      <c r="AQ7" s="84">
        <f>'BAR BB| Open rates'!AQ7*0.85*0.9</f>
        <v>5431.5</v>
      </c>
      <c r="AR7" s="84">
        <f>'BAR BB| Open rates'!AR7*0.85*0.9</f>
        <v>6196.5</v>
      </c>
      <c r="AS7" s="84">
        <f>'BAR BB| Open rates'!AS7*0.85*0.9</f>
        <v>5431.5</v>
      </c>
      <c r="AT7" s="84">
        <f>'BAR BB| Open rates'!AT7*0.85*0.9</f>
        <v>6196.5</v>
      </c>
      <c r="AU7" s="84">
        <f>'BAR BB| Open rates'!AU7*0.85*0.9</f>
        <v>5431.5</v>
      </c>
      <c r="AV7" s="84">
        <f>'BAR BB| Open rates'!AV7*0.85*0.9</f>
        <v>6196.5</v>
      </c>
      <c r="AW7" s="84">
        <f>'BAR BB| Open rates'!AW7*0.85*0.9</f>
        <v>5431.5</v>
      </c>
      <c r="AX7" s="84">
        <f>'BAR BB| Open rates'!AX7*0.85*0.9</f>
        <v>5431.5</v>
      </c>
      <c r="AY7" s="84">
        <f>'BAR BB| Open rates'!AY7*0.85*0.9</f>
        <v>6196.5</v>
      </c>
      <c r="AZ7" s="84">
        <f>'BAR BB| Open rates'!AZ7*0.85*0.9</f>
        <v>5431.5</v>
      </c>
      <c r="BA7" s="84">
        <f>'BAR BB| Open rates'!BA7*0.85*0.9</f>
        <v>6196.5</v>
      </c>
      <c r="BB7" s="84">
        <f>'BAR BB| Open rates'!BB7*0.85*0.9</f>
        <v>5431.5</v>
      </c>
      <c r="BC7" s="84">
        <f>'BAR BB| Open rates'!BC7*0.85*0.9</f>
        <v>6196.5</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rates'!B9*0.85*0.9</f>
        <v>8338.5</v>
      </c>
      <c r="C9" s="84">
        <f>'BAR BB| Open rates'!C9*0.85*0.9</f>
        <v>6885</v>
      </c>
      <c r="D9" s="84">
        <f>'BAR BB| Open rates'!D9*0.85*0.9</f>
        <v>6120</v>
      </c>
      <c r="E9" s="84">
        <f>'BAR BB| Open rates'!E9*0.85*0.9</f>
        <v>14458.5</v>
      </c>
      <c r="F9" s="84">
        <f>'BAR BB| Open rates'!F9*0.85*0.9</f>
        <v>5814</v>
      </c>
      <c r="G9" s="84">
        <f>'BAR BB| Open rates'!G9*0.85*0.9</f>
        <v>8491.5</v>
      </c>
      <c r="H9" s="84">
        <f>'BAR BB| Open rates'!H9*0.85*0.9</f>
        <v>7573.5</v>
      </c>
      <c r="I9" s="84">
        <f>'BAR BB| Open rates'!I9*0.85*0.9</f>
        <v>6885</v>
      </c>
      <c r="J9" s="84">
        <f>'BAR BB| Open rates'!J9*0.85*0.9</f>
        <v>7573.5</v>
      </c>
      <c r="K9" s="84">
        <f>'BAR BB| Open rates'!K9*0.85*0.9</f>
        <v>6885</v>
      </c>
      <c r="L9" s="84">
        <f>'BAR BB| Open rates'!L9*0.85*0.9</f>
        <v>7573.5</v>
      </c>
      <c r="M9" s="84">
        <f>'BAR BB| Open rates'!M9*0.85*0.9</f>
        <v>6885</v>
      </c>
      <c r="N9" s="84">
        <f>'BAR BB| Open rates'!N9*0.85*0.9</f>
        <v>7573.5</v>
      </c>
      <c r="O9" s="84">
        <f>'BAR BB| Open rates'!O9*0.85*0.9</f>
        <v>6885</v>
      </c>
      <c r="P9" s="84">
        <f>'BAR BB| Open rates'!P9*0.85*0.9</f>
        <v>7573.5</v>
      </c>
      <c r="Q9" s="84">
        <f>'BAR BB| Open rates'!Q9*0.85*0.9</f>
        <v>6885</v>
      </c>
      <c r="R9" s="84">
        <f>'BAR BB| Open rates'!R9*0.85*0.9</f>
        <v>7573.5</v>
      </c>
      <c r="S9" s="84">
        <f>'BAR BB| Open rates'!S9*0.85*0.9</f>
        <v>6885</v>
      </c>
      <c r="T9" s="84">
        <f>'BAR BB| Open rates'!T9*0.85*0.9</f>
        <v>7573.5</v>
      </c>
      <c r="U9" s="84">
        <f>'BAR BB| Open rates'!U9*0.85*0.9</f>
        <v>6885</v>
      </c>
      <c r="V9" s="84">
        <f>'BAR BB| Open rates'!V9*0.85*0.9</f>
        <v>6885</v>
      </c>
      <c r="W9" s="84">
        <f>'BAR BB| Open rates'!W9*0.85*0.9</f>
        <v>7573.5</v>
      </c>
      <c r="X9" s="84">
        <f>'BAR BB| Open rates'!X9*0.85*0.9</f>
        <v>6885</v>
      </c>
      <c r="Y9" s="84">
        <f>'BAR BB| Open rates'!Y9*0.85*0.9</f>
        <v>7573.5</v>
      </c>
      <c r="Z9" s="84">
        <f>'BAR BB| Open rates'!Z9*0.85*0.9</f>
        <v>6885</v>
      </c>
      <c r="AA9" s="84">
        <f>'BAR BB| Open rates'!AA9*0.85*0.9</f>
        <v>7573.5</v>
      </c>
      <c r="AB9" s="84">
        <f>'BAR BB| Open rates'!AB9*0.85*0.9</f>
        <v>6885</v>
      </c>
      <c r="AC9" s="84">
        <f>'BAR BB| Open rates'!AC9*0.85*0.9</f>
        <v>7573.5</v>
      </c>
      <c r="AD9" s="84">
        <f>'BAR BB| Open rates'!AD9*0.85*0.9</f>
        <v>6885</v>
      </c>
      <c r="AE9" s="84">
        <f>'BAR BB| Open rates'!AE9*0.85*0.9</f>
        <v>6885</v>
      </c>
      <c r="AF9" s="84">
        <f>'BAR BB| Open rates'!AF9*0.85*0.9</f>
        <v>7573.5</v>
      </c>
      <c r="AG9" s="84">
        <f>'BAR BB| Open rates'!AG9*0.85*0.9</f>
        <v>6885</v>
      </c>
      <c r="AH9" s="84">
        <f>'BAR BB| Open rates'!AH9*0.85*0.9</f>
        <v>7573.5</v>
      </c>
      <c r="AI9" s="84">
        <f>'BAR BB| Open rates'!AI9*0.85*0.9</f>
        <v>6885</v>
      </c>
      <c r="AJ9" s="84">
        <f>'BAR BB| Open rates'!AJ9*0.85*0.9</f>
        <v>7573.5</v>
      </c>
      <c r="AK9" s="84">
        <f>'BAR BB| Open rates'!AK9*0.85*0.9</f>
        <v>6885</v>
      </c>
      <c r="AL9" s="84">
        <f>'BAR BB| Open rates'!AL9*0.85*0.9</f>
        <v>7573.5</v>
      </c>
      <c r="AM9" s="84">
        <f>'BAR BB| Open rates'!AM9*0.85*0.9</f>
        <v>6885</v>
      </c>
      <c r="AN9" s="84">
        <f>'BAR BB| Open rates'!AN9*0.85*0.9</f>
        <v>6885</v>
      </c>
      <c r="AO9" s="84">
        <f>'BAR BB| Open rates'!AO9*0.85*0.9</f>
        <v>5814</v>
      </c>
      <c r="AP9" s="84">
        <f>'BAR BB| Open rates'!AP9*0.85*0.9</f>
        <v>6579</v>
      </c>
      <c r="AQ9" s="84">
        <f>'BAR BB| Open rates'!AQ9*0.85*0.9</f>
        <v>5814</v>
      </c>
      <c r="AR9" s="84">
        <f>'BAR BB| Open rates'!AR9*0.85*0.9</f>
        <v>6579</v>
      </c>
      <c r="AS9" s="84">
        <f>'BAR BB| Open rates'!AS9*0.85*0.9</f>
        <v>5814</v>
      </c>
      <c r="AT9" s="84">
        <f>'BAR BB| Open rates'!AT9*0.85*0.9</f>
        <v>6579</v>
      </c>
      <c r="AU9" s="84">
        <f>'BAR BB| Open rates'!AU9*0.85*0.9</f>
        <v>5814</v>
      </c>
      <c r="AV9" s="84">
        <f>'BAR BB| Open rates'!AV9*0.85*0.9</f>
        <v>6579</v>
      </c>
      <c r="AW9" s="84">
        <f>'BAR BB| Open rates'!AW9*0.85*0.9</f>
        <v>5814</v>
      </c>
      <c r="AX9" s="84">
        <f>'BAR BB| Open rates'!AX9*0.85*0.9</f>
        <v>5814</v>
      </c>
      <c r="AY9" s="84">
        <f>'BAR BB| Open rates'!AY9*0.85*0.9</f>
        <v>6579</v>
      </c>
      <c r="AZ9" s="84">
        <f>'BAR BB| Open rates'!AZ9*0.85*0.9</f>
        <v>5814</v>
      </c>
      <c r="BA9" s="84">
        <f>'BAR BB| Open rates'!BA9*0.85*0.9</f>
        <v>6579</v>
      </c>
      <c r="BB9" s="84">
        <f>'BAR BB| Open rates'!BB9*0.85*0.9</f>
        <v>5814</v>
      </c>
      <c r="BC9" s="84">
        <f>'BAR BB| Open rates'!BC9*0.85*0.9</f>
        <v>6579</v>
      </c>
    </row>
    <row r="10" spans="1:55" s="14" customFormat="1" ht="12" customHeight="1" x14ac:dyDescent="0.2">
      <c r="A10" s="149">
        <v>2</v>
      </c>
      <c r="B10" s="84">
        <f>'BAR BB| Open rates'!B10*0.85*0.9</f>
        <v>9486</v>
      </c>
      <c r="C10" s="84">
        <f>'BAR BB| Open rates'!C10*0.85*0.9</f>
        <v>8032.5</v>
      </c>
      <c r="D10" s="84">
        <f>'BAR BB| Open rates'!D10*0.85*0.9</f>
        <v>7267.5</v>
      </c>
      <c r="E10" s="84">
        <f>'BAR BB| Open rates'!E10*0.85*0.9</f>
        <v>15606</v>
      </c>
      <c r="F10" s="84">
        <f>'BAR BB| Open rates'!F10*0.85*0.9</f>
        <v>6961.5</v>
      </c>
      <c r="G10" s="84">
        <f>'BAR BB| Open rates'!G10*0.85*0.9</f>
        <v>9639</v>
      </c>
      <c r="H10" s="84">
        <f>'BAR BB| Open rates'!H10*0.85*0.9</f>
        <v>8721</v>
      </c>
      <c r="I10" s="84">
        <f>'BAR BB| Open rates'!I10*0.85*0.9</f>
        <v>8032.5</v>
      </c>
      <c r="J10" s="84">
        <f>'BAR BB| Open rates'!J10*0.85*0.9</f>
        <v>8721</v>
      </c>
      <c r="K10" s="84">
        <f>'BAR BB| Open rates'!K10*0.85*0.9</f>
        <v>8032.5</v>
      </c>
      <c r="L10" s="84">
        <f>'BAR BB| Open rates'!L10*0.85*0.9</f>
        <v>8721</v>
      </c>
      <c r="M10" s="84">
        <f>'BAR BB| Open rates'!M10*0.85*0.9</f>
        <v>8032.5</v>
      </c>
      <c r="N10" s="84">
        <f>'BAR BB| Open rates'!N10*0.85*0.9</f>
        <v>8721</v>
      </c>
      <c r="O10" s="84">
        <f>'BAR BB| Open rates'!O10*0.85*0.9</f>
        <v>8032.5</v>
      </c>
      <c r="P10" s="84">
        <f>'BAR BB| Open rates'!P10*0.85*0.9</f>
        <v>8721</v>
      </c>
      <c r="Q10" s="84">
        <f>'BAR BB| Open rates'!Q10*0.85*0.9</f>
        <v>8032.5</v>
      </c>
      <c r="R10" s="84">
        <f>'BAR BB| Open rates'!R10*0.85*0.9</f>
        <v>8721</v>
      </c>
      <c r="S10" s="84">
        <f>'BAR BB| Open rates'!S10*0.85*0.9</f>
        <v>8032.5</v>
      </c>
      <c r="T10" s="84">
        <f>'BAR BB| Open rates'!T10*0.85*0.9</f>
        <v>8721</v>
      </c>
      <c r="U10" s="84">
        <f>'BAR BB| Open rates'!U10*0.85*0.9</f>
        <v>8032.5</v>
      </c>
      <c r="V10" s="84">
        <f>'BAR BB| Open rates'!V10*0.85*0.9</f>
        <v>8032.5</v>
      </c>
      <c r="W10" s="84">
        <f>'BAR BB| Open rates'!W10*0.85*0.9</f>
        <v>8721</v>
      </c>
      <c r="X10" s="84">
        <f>'BAR BB| Open rates'!X10*0.85*0.9</f>
        <v>8032.5</v>
      </c>
      <c r="Y10" s="84">
        <f>'BAR BB| Open rates'!Y10*0.85*0.9</f>
        <v>8721</v>
      </c>
      <c r="Z10" s="84">
        <f>'BAR BB| Open rates'!Z10*0.85*0.9</f>
        <v>8032.5</v>
      </c>
      <c r="AA10" s="84">
        <f>'BAR BB| Open rates'!AA10*0.85*0.9</f>
        <v>8721</v>
      </c>
      <c r="AB10" s="84">
        <f>'BAR BB| Open rates'!AB10*0.85*0.9</f>
        <v>8032.5</v>
      </c>
      <c r="AC10" s="84">
        <f>'BAR BB| Open rates'!AC10*0.85*0.9</f>
        <v>8721</v>
      </c>
      <c r="AD10" s="84">
        <f>'BAR BB| Open rates'!AD10*0.85*0.9</f>
        <v>8032.5</v>
      </c>
      <c r="AE10" s="84">
        <f>'BAR BB| Open rates'!AE10*0.85*0.9</f>
        <v>8032.5</v>
      </c>
      <c r="AF10" s="84">
        <f>'BAR BB| Open rates'!AF10*0.85*0.9</f>
        <v>8721</v>
      </c>
      <c r="AG10" s="84">
        <f>'BAR BB| Open rates'!AG10*0.85*0.9</f>
        <v>8032.5</v>
      </c>
      <c r="AH10" s="84">
        <f>'BAR BB| Open rates'!AH10*0.85*0.9</f>
        <v>8721</v>
      </c>
      <c r="AI10" s="84">
        <f>'BAR BB| Open rates'!AI10*0.85*0.9</f>
        <v>8032.5</v>
      </c>
      <c r="AJ10" s="84">
        <f>'BAR BB| Open rates'!AJ10*0.85*0.9</f>
        <v>8721</v>
      </c>
      <c r="AK10" s="84">
        <f>'BAR BB| Open rates'!AK10*0.85*0.9</f>
        <v>8032.5</v>
      </c>
      <c r="AL10" s="84">
        <f>'BAR BB| Open rates'!AL10*0.85*0.9</f>
        <v>8721</v>
      </c>
      <c r="AM10" s="84">
        <f>'BAR BB| Open rates'!AM10*0.85*0.9</f>
        <v>8032.5</v>
      </c>
      <c r="AN10" s="84">
        <f>'BAR BB| Open rates'!AN10*0.85*0.9</f>
        <v>8032.5</v>
      </c>
      <c r="AO10" s="84">
        <f>'BAR BB| Open rates'!AO10*0.85*0.9</f>
        <v>6961.5</v>
      </c>
      <c r="AP10" s="84">
        <f>'BAR BB| Open rates'!AP10*0.85*0.9</f>
        <v>7726.5</v>
      </c>
      <c r="AQ10" s="84">
        <f>'BAR BB| Open rates'!AQ10*0.85*0.9</f>
        <v>6961.5</v>
      </c>
      <c r="AR10" s="84">
        <f>'BAR BB| Open rates'!AR10*0.85*0.9</f>
        <v>7726.5</v>
      </c>
      <c r="AS10" s="84">
        <f>'BAR BB| Open rates'!AS10*0.85*0.9</f>
        <v>6961.5</v>
      </c>
      <c r="AT10" s="84">
        <f>'BAR BB| Open rates'!AT10*0.85*0.9</f>
        <v>7726.5</v>
      </c>
      <c r="AU10" s="84">
        <f>'BAR BB| Open rates'!AU10*0.85*0.9</f>
        <v>6961.5</v>
      </c>
      <c r="AV10" s="84">
        <f>'BAR BB| Open rates'!AV10*0.85*0.9</f>
        <v>7726.5</v>
      </c>
      <c r="AW10" s="84">
        <f>'BAR BB| Open rates'!AW10*0.85*0.9</f>
        <v>6961.5</v>
      </c>
      <c r="AX10" s="84">
        <f>'BAR BB| Open rates'!AX10*0.85*0.9</f>
        <v>6961.5</v>
      </c>
      <c r="AY10" s="84">
        <f>'BAR BB| Open rates'!AY10*0.85*0.9</f>
        <v>7726.5</v>
      </c>
      <c r="AZ10" s="84">
        <f>'BAR BB| Open rates'!AZ10*0.85*0.9</f>
        <v>6961.5</v>
      </c>
      <c r="BA10" s="84">
        <f>'BAR BB| Open rates'!BA10*0.85*0.9</f>
        <v>7726.5</v>
      </c>
      <c r="BB10" s="84">
        <f>'BAR BB| Open rates'!BB10*0.85*0.9</f>
        <v>6961.5</v>
      </c>
      <c r="BC10" s="84">
        <f>'BAR BB| Open rates'!BC10*0.85*0.9</f>
        <v>7726.5</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rates'!B12*0.85*0.9</f>
        <v>9103.5</v>
      </c>
      <c r="C12" s="84">
        <f>'BAR BB| Open rates'!C12*0.85*0.9</f>
        <v>7650</v>
      </c>
      <c r="D12" s="84">
        <f>'BAR BB| Open rates'!D12*0.85*0.9</f>
        <v>6885</v>
      </c>
      <c r="E12" s="84">
        <f>'BAR BB| Open rates'!E12*0.85*0.9</f>
        <v>15223.5</v>
      </c>
      <c r="F12" s="84">
        <f>'BAR BB| Open rates'!F12*0.85*0.9</f>
        <v>6579</v>
      </c>
      <c r="G12" s="84">
        <f>'BAR BB| Open rates'!G12*0.85*0.9</f>
        <v>9256.5</v>
      </c>
      <c r="H12" s="84">
        <f>'BAR BB| Open rates'!H12*0.85*0.9</f>
        <v>8338.5</v>
      </c>
      <c r="I12" s="84">
        <f>'BAR BB| Open rates'!I12*0.85*0.9</f>
        <v>7650</v>
      </c>
      <c r="J12" s="84">
        <f>'BAR BB| Open rates'!J12*0.85*0.9</f>
        <v>8338.5</v>
      </c>
      <c r="K12" s="84">
        <f>'BAR BB| Open rates'!K12*0.85*0.9</f>
        <v>7650</v>
      </c>
      <c r="L12" s="84">
        <f>'BAR BB| Open rates'!L12*0.85*0.9</f>
        <v>8338.5</v>
      </c>
      <c r="M12" s="84">
        <f>'BAR BB| Open rates'!M12*0.85*0.9</f>
        <v>7650</v>
      </c>
      <c r="N12" s="84">
        <f>'BAR BB| Open rates'!N12*0.85*0.9</f>
        <v>8338.5</v>
      </c>
      <c r="O12" s="84">
        <f>'BAR BB| Open rates'!O12*0.85*0.9</f>
        <v>7650</v>
      </c>
      <c r="P12" s="84">
        <f>'BAR BB| Open rates'!P12*0.85*0.9</f>
        <v>8338.5</v>
      </c>
      <c r="Q12" s="84">
        <f>'BAR BB| Open rates'!Q12*0.85*0.9</f>
        <v>7650</v>
      </c>
      <c r="R12" s="84">
        <f>'BAR BB| Open rates'!R12*0.85*0.9</f>
        <v>8338.5</v>
      </c>
      <c r="S12" s="84">
        <f>'BAR BB| Open rates'!S12*0.85*0.9</f>
        <v>7650</v>
      </c>
      <c r="T12" s="84">
        <f>'BAR BB| Open rates'!T12*0.85*0.9</f>
        <v>8338.5</v>
      </c>
      <c r="U12" s="84">
        <f>'BAR BB| Open rates'!U12*0.85*0.9</f>
        <v>7650</v>
      </c>
      <c r="V12" s="84">
        <f>'BAR BB| Open rates'!V12*0.85*0.9</f>
        <v>7650</v>
      </c>
      <c r="W12" s="84">
        <f>'BAR BB| Open rates'!W12*0.85*0.9</f>
        <v>8338.5</v>
      </c>
      <c r="X12" s="84">
        <f>'BAR BB| Open rates'!X12*0.85*0.9</f>
        <v>7650</v>
      </c>
      <c r="Y12" s="84">
        <f>'BAR BB| Open rates'!Y12*0.85*0.9</f>
        <v>8338.5</v>
      </c>
      <c r="Z12" s="84">
        <f>'BAR BB| Open rates'!Z12*0.85*0.9</f>
        <v>7650</v>
      </c>
      <c r="AA12" s="84">
        <f>'BAR BB| Open rates'!AA12*0.85*0.9</f>
        <v>8338.5</v>
      </c>
      <c r="AB12" s="84">
        <f>'BAR BB| Open rates'!AB12*0.85*0.9</f>
        <v>7650</v>
      </c>
      <c r="AC12" s="84">
        <f>'BAR BB| Open rates'!AC12*0.85*0.9</f>
        <v>8338.5</v>
      </c>
      <c r="AD12" s="84">
        <f>'BAR BB| Open rates'!AD12*0.85*0.9</f>
        <v>7650</v>
      </c>
      <c r="AE12" s="84">
        <f>'BAR BB| Open rates'!AE12*0.85*0.9</f>
        <v>7650</v>
      </c>
      <c r="AF12" s="84">
        <f>'BAR BB| Open rates'!AF12*0.85*0.9</f>
        <v>8338.5</v>
      </c>
      <c r="AG12" s="84">
        <f>'BAR BB| Open rates'!AG12*0.85*0.9</f>
        <v>7650</v>
      </c>
      <c r="AH12" s="84">
        <f>'BAR BB| Open rates'!AH12*0.85*0.9</f>
        <v>8338.5</v>
      </c>
      <c r="AI12" s="84">
        <f>'BAR BB| Open rates'!AI12*0.85*0.9</f>
        <v>7650</v>
      </c>
      <c r="AJ12" s="84">
        <f>'BAR BB| Open rates'!AJ12*0.85*0.9</f>
        <v>8338.5</v>
      </c>
      <c r="AK12" s="84">
        <f>'BAR BB| Open rates'!AK12*0.85*0.9</f>
        <v>7650</v>
      </c>
      <c r="AL12" s="84">
        <f>'BAR BB| Open rates'!AL12*0.85*0.9</f>
        <v>8338.5</v>
      </c>
      <c r="AM12" s="84">
        <f>'BAR BB| Open rates'!AM12*0.85*0.9</f>
        <v>7650</v>
      </c>
      <c r="AN12" s="84">
        <f>'BAR BB| Open rates'!AN12*0.85*0.9</f>
        <v>7650</v>
      </c>
      <c r="AO12" s="84">
        <f>'BAR BB| Open rates'!AO12*0.85*0.9</f>
        <v>6579</v>
      </c>
      <c r="AP12" s="84">
        <f>'BAR BB| Open rates'!AP12*0.85*0.9</f>
        <v>7344</v>
      </c>
      <c r="AQ12" s="84">
        <f>'BAR BB| Open rates'!AQ12*0.85*0.9</f>
        <v>6579</v>
      </c>
      <c r="AR12" s="84">
        <f>'BAR BB| Open rates'!AR12*0.85*0.9</f>
        <v>7344</v>
      </c>
      <c r="AS12" s="84">
        <f>'BAR BB| Open rates'!AS12*0.85*0.9</f>
        <v>6579</v>
      </c>
      <c r="AT12" s="84">
        <f>'BAR BB| Open rates'!AT12*0.85*0.9</f>
        <v>7344</v>
      </c>
      <c r="AU12" s="84">
        <f>'BAR BB| Open rates'!AU12*0.85*0.9</f>
        <v>6579</v>
      </c>
      <c r="AV12" s="84">
        <f>'BAR BB| Open rates'!AV12*0.85*0.9</f>
        <v>7344</v>
      </c>
      <c r="AW12" s="84">
        <f>'BAR BB| Open rates'!AW12*0.85*0.9</f>
        <v>6579</v>
      </c>
      <c r="AX12" s="84">
        <f>'BAR BB| Open rates'!AX12*0.85*0.9</f>
        <v>6579</v>
      </c>
      <c r="AY12" s="84">
        <f>'BAR BB| Open rates'!AY12*0.85*0.9</f>
        <v>7344</v>
      </c>
      <c r="AZ12" s="84">
        <f>'BAR BB| Open rates'!AZ12*0.85*0.9</f>
        <v>6579</v>
      </c>
      <c r="BA12" s="84">
        <f>'BAR BB| Open rates'!BA12*0.85*0.9</f>
        <v>7344</v>
      </c>
      <c r="BB12" s="84">
        <f>'BAR BB| Open rates'!BB12*0.85*0.9</f>
        <v>6579</v>
      </c>
      <c r="BC12" s="84">
        <f>'BAR BB| Open rates'!BC12*0.85*0.9</f>
        <v>7344</v>
      </c>
    </row>
    <row r="13" spans="1:55" s="14" customFormat="1" ht="12" customHeight="1" x14ac:dyDescent="0.2">
      <c r="A13" s="149">
        <v>2</v>
      </c>
      <c r="B13" s="84">
        <f>'BAR BB| Open rates'!B13*0.85*0.9</f>
        <v>10251</v>
      </c>
      <c r="C13" s="84">
        <f>'BAR BB| Open rates'!C13*0.85*0.9</f>
        <v>8797.5</v>
      </c>
      <c r="D13" s="84">
        <f>'BAR BB| Open rates'!D13*0.85*0.9</f>
        <v>8032.5</v>
      </c>
      <c r="E13" s="84">
        <f>'BAR BB| Open rates'!E13*0.85*0.9</f>
        <v>16371</v>
      </c>
      <c r="F13" s="84">
        <f>'BAR BB| Open rates'!F13*0.85*0.9</f>
        <v>7726.5</v>
      </c>
      <c r="G13" s="84">
        <f>'BAR BB| Open rates'!G13*0.85*0.9</f>
        <v>10404</v>
      </c>
      <c r="H13" s="84">
        <f>'BAR BB| Open rates'!H13*0.85*0.9</f>
        <v>9486</v>
      </c>
      <c r="I13" s="84">
        <f>'BAR BB| Open rates'!I13*0.85*0.9</f>
        <v>8797.5</v>
      </c>
      <c r="J13" s="84">
        <f>'BAR BB| Open rates'!J13*0.85*0.9</f>
        <v>9486</v>
      </c>
      <c r="K13" s="84">
        <f>'BAR BB| Open rates'!K13*0.85*0.9</f>
        <v>8797.5</v>
      </c>
      <c r="L13" s="84">
        <f>'BAR BB| Open rates'!L13*0.85*0.9</f>
        <v>9486</v>
      </c>
      <c r="M13" s="84">
        <f>'BAR BB| Open rates'!M13*0.85*0.9</f>
        <v>8797.5</v>
      </c>
      <c r="N13" s="84">
        <f>'BAR BB| Open rates'!N13*0.85*0.9</f>
        <v>9486</v>
      </c>
      <c r="O13" s="84">
        <f>'BAR BB| Open rates'!O13*0.85*0.9</f>
        <v>8797.5</v>
      </c>
      <c r="P13" s="84">
        <f>'BAR BB| Open rates'!P13*0.85*0.9</f>
        <v>9486</v>
      </c>
      <c r="Q13" s="84">
        <f>'BAR BB| Open rates'!Q13*0.85*0.9</f>
        <v>8797.5</v>
      </c>
      <c r="R13" s="84">
        <f>'BAR BB| Open rates'!R13*0.85*0.9</f>
        <v>9486</v>
      </c>
      <c r="S13" s="84">
        <f>'BAR BB| Open rates'!S13*0.85*0.9</f>
        <v>8797.5</v>
      </c>
      <c r="T13" s="84">
        <f>'BAR BB| Open rates'!T13*0.85*0.9</f>
        <v>9486</v>
      </c>
      <c r="U13" s="84">
        <f>'BAR BB| Open rates'!U13*0.85*0.9</f>
        <v>8797.5</v>
      </c>
      <c r="V13" s="84">
        <f>'BAR BB| Open rates'!V13*0.85*0.9</f>
        <v>8797.5</v>
      </c>
      <c r="W13" s="84">
        <f>'BAR BB| Open rates'!W13*0.85*0.9</f>
        <v>9486</v>
      </c>
      <c r="X13" s="84">
        <f>'BAR BB| Open rates'!X13*0.85*0.9</f>
        <v>8797.5</v>
      </c>
      <c r="Y13" s="84">
        <f>'BAR BB| Open rates'!Y13*0.85*0.9</f>
        <v>9486</v>
      </c>
      <c r="Z13" s="84">
        <f>'BAR BB| Open rates'!Z13*0.85*0.9</f>
        <v>8797.5</v>
      </c>
      <c r="AA13" s="84">
        <f>'BAR BB| Open rates'!AA13*0.85*0.9</f>
        <v>9486</v>
      </c>
      <c r="AB13" s="84">
        <f>'BAR BB| Open rates'!AB13*0.85*0.9</f>
        <v>8797.5</v>
      </c>
      <c r="AC13" s="84">
        <f>'BAR BB| Open rates'!AC13*0.85*0.9</f>
        <v>9486</v>
      </c>
      <c r="AD13" s="84">
        <f>'BAR BB| Open rates'!AD13*0.85*0.9</f>
        <v>8797.5</v>
      </c>
      <c r="AE13" s="84">
        <f>'BAR BB| Open rates'!AE13*0.85*0.9</f>
        <v>8797.5</v>
      </c>
      <c r="AF13" s="84">
        <f>'BAR BB| Open rates'!AF13*0.85*0.9</f>
        <v>9486</v>
      </c>
      <c r="AG13" s="84">
        <f>'BAR BB| Open rates'!AG13*0.85*0.9</f>
        <v>8797.5</v>
      </c>
      <c r="AH13" s="84">
        <f>'BAR BB| Open rates'!AH13*0.85*0.9</f>
        <v>9486</v>
      </c>
      <c r="AI13" s="84">
        <f>'BAR BB| Open rates'!AI13*0.85*0.9</f>
        <v>8797.5</v>
      </c>
      <c r="AJ13" s="84">
        <f>'BAR BB| Open rates'!AJ13*0.85*0.9</f>
        <v>9486</v>
      </c>
      <c r="AK13" s="84">
        <f>'BAR BB| Open rates'!AK13*0.85*0.9</f>
        <v>8797.5</v>
      </c>
      <c r="AL13" s="84">
        <f>'BAR BB| Open rates'!AL13*0.85*0.9</f>
        <v>9486</v>
      </c>
      <c r="AM13" s="84">
        <f>'BAR BB| Open rates'!AM13*0.85*0.9</f>
        <v>8797.5</v>
      </c>
      <c r="AN13" s="84">
        <f>'BAR BB| Open rates'!AN13*0.85*0.9</f>
        <v>8797.5</v>
      </c>
      <c r="AO13" s="84">
        <f>'BAR BB| Open rates'!AO13*0.85*0.9</f>
        <v>7726.5</v>
      </c>
      <c r="AP13" s="84">
        <f>'BAR BB| Open rates'!AP13*0.85*0.9</f>
        <v>8491.5</v>
      </c>
      <c r="AQ13" s="84">
        <f>'BAR BB| Open rates'!AQ13*0.85*0.9</f>
        <v>7726.5</v>
      </c>
      <c r="AR13" s="84">
        <f>'BAR BB| Open rates'!AR13*0.85*0.9</f>
        <v>8491.5</v>
      </c>
      <c r="AS13" s="84">
        <f>'BAR BB| Open rates'!AS13*0.85*0.9</f>
        <v>7726.5</v>
      </c>
      <c r="AT13" s="84">
        <f>'BAR BB| Open rates'!AT13*0.85*0.9</f>
        <v>8491.5</v>
      </c>
      <c r="AU13" s="84">
        <f>'BAR BB| Open rates'!AU13*0.85*0.9</f>
        <v>7726.5</v>
      </c>
      <c r="AV13" s="84">
        <f>'BAR BB| Open rates'!AV13*0.85*0.9</f>
        <v>8491.5</v>
      </c>
      <c r="AW13" s="84">
        <f>'BAR BB| Open rates'!AW13*0.85*0.9</f>
        <v>7726.5</v>
      </c>
      <c r="AX13" s="84">
        <f>'BAR BB| Open rates'!AX13*0.85*0.9</f>
        <v>7726.5</v>
      </c>
      <c r="AY13" s="84">
        <f>'BAR BB| Open rates'!AY13*0.85*0.9</f>
        <v>8491.5</v>
      </c>
      <c r="AZ13" s="84">
        <f>'BAR BB| Open rates'!AZ13*0.85*0.9</f>
        <v>7726.5</v>
      </c>
      <c r="BA13" s="84">
        <f>'BAR BB| Open rates'!BA13*0.85*0.9</f>
        <v>8491.5</v>
      </c>
      <c r="BB13" s="84">
        <f>'BAR BB| Open rates'!BB13*0.85*0.9</f>
        <v>7726.5</v>
      </c>
      <c r="BC13" s="84">
        <f>'BAR BB| Open rates'!BC13*0.85*0.9</f>
        <v>8491.5</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rates'!B15*0.85*0.9</f>
        <v>11857.5</v>
      </c>
      <c r="C15" s="84">
        <f>'BAR BB| Open rates'!C15*0.85*0.9</f>
        <v>10404</v>
      </c>
      <c r="D15" s="84">
        <f>'BAR BB| Open rates'!D15*0.85*0.9</f>
        <v>9639</v>
      </c>
      <c r="E15" s="84">
        <f>'BAR BB| Open rates'!E15*0.85*0.9</f>
        <v>17977.5</v>
      </c>
      <c r="F15" s="84">
        <f>'BAR BB| Open rates'!F15*0.85*0.9</f>
        <v>9333</v>
      </c>
      <c r="G15" s="84">
        <f>'BAR BB| Open rates'!G15*0.85*0.9</f>
        <v>12775.5</v>
      </c>
      <c r="H15" s="84">
        <f>'BAR BB| Open rates'!H15*0.85*0.9</f>
        <v>11857.5</v>
      </c>
      <c r="I15" s="84">
        <f>'BAR BB| Open rates'!I15*0.85*0.9</f>
        <v>11169</v>
      </c>
      <c r="J15" s="84">
        <f>'BAR BB| Open rates'!J15*0.85*0.9</f>
        <v>11857.5</v>
      </c>
      <c r="K15" s="84">
        <f>'BAR BB| Open rates'!K15*0.85*0.9</f>
        <v>11169</v>
      </c>
      <c r="L15" s="84">
        <f>'BAR BB| Open rates'!L15*0.85*0.9</f>
        <v>11857.5</v>
      </c>
      <c r="M15" s="84">
        <f>'BAR BB| Open rates'!M15*0.85*0.9</f>
        <v>11169</v>
      </c>
      <c r="N15" s="84">
        <f>'BAR BB| Open rates'!N15*0.85*0.9</f>
        <v>11857.5</v>
      </c>
      <c r="O15" s="84">
        <f>'BAR BB| Open rates'!O15*0.85*0.9</f>
        <v>11169</v>
      </c>
      <c r="P15" s="84">
        <f>'BAR BB| Open rates'!P15*0.85*0.9</f>
        <v>11857.5</v>
      </c>
      <c r="Q15" s="84">
        <f>'BAR BB| Open rates'!Q15*0.85*0.9</f>
        <v>11169</v>
      </c>
      <c r="R15" s="84">
        <f>'BAR BB| Open rates'!R15*0.85*0.9</f>
        <v>11857.5</v>
      </c>
      <c r="S15" s="84">
        <f>'BAR BB| Open rates'!S15*0.85*0.9</f>
        <v>11169</v>
      </c>
      <c r="T15" s="84">
        <f>'BAR BB| Open rates'!T15*0.85*0.9</f>
        <v>11857.5</v>
      </c>
      <c r="U15" s="84">
        <f>'BAR BB| Open rates'!U15*0.85*0.9</f>
        <v>11169</v>
      </c>
      <c r="V15" s="84">
        <f>'BAR BB| Open rates'!V15*0.85*0.9</f>
        <v>11169</v>
      </c>
      <c r="W15" s="84">
        <f>'BAR BB| Open rates'!W15*0.85*0.9</f>
        <v>11857.5</v>
      </c>
      <c r="X15" s="84">
        <f>'BAR BB| Open rates'!X15*0.85*0.9</f>
        <v>11169</v>
      </c>
      <c r="Y15" s="84">
        <f>'BAR BB| Open rates'!Y15*0.85*0.9</f>
        <v>11857.5</v>
      </c>
      <c r="Z15" s="84">
        <f>'BAR BB| Open rates'!Z15*0.85*0.9</f>
        <v>11169</v>
      </c>
      <c r="AA15" s="84">
        <f>'BAR BB| Open rates'!AA15*0.85*0.9</f>
        <v>11857.5</v>
      </c>
      <c r="AB15" s="84">
        <f>'BAR BB| Open rates'!AB15*0.85*0.9</f>
        <v>11169</v>
      </c>
      <c r="AC15" s="84">
        <f>'BAR BB| Open rates'!AC15*0.85*0.9</f>
        <v>11857.5</v>
      </c>
      <c r="AD15" s="84">
        <f>'BAR BB| Open rates'!AD15*0.85*0.9</f>
        <v>11169</v>
      </c>
      <c r="AE15" s="84">
        <f>'BAR BB| Open rates'!AE15*0.85*0.9</f>
        <v>10404</v>
      </c>
      <c r="AF15" s="84">
        <f>'BAR BB| Open rates'!AF15*0.85*0.9</f>
        <v>11092.5</v>
      </c>
      <c r="AG15" s="84">
        <f>'BAR BB| Open rates'!AG15*0.85*0.9</f>
        <v>10404</v>
      </c>
      <c r="AH15" s="84">
        <f>'BAR BB| Open rates'!AH15*0.85*0.9</f>
        <v>11092.5</v>
      </c>
      <c r="AI15" s="84">
        <f>'BAR BB| Open rates'!AI15*0.85*0.9</f>
        <v>10404</v>
      </c>
      <c r="AJ15" s="84">
        <f>'BAR BB| Open rates'!AJ15*0.85*0.9</f>
        <v>11092.5</v>
      </c>
      <c r="AK15" s="84">
        <f>'BAR BB| Open rates'!AK15*0.85*0.9</f>
        <v>10404</v>
      </c>
      <c r="AL15" s="84">
        <f>'BAR BB| Open rates'!AL15*0.85*0.9</f>
        <v>11092.5</v>
      </c>
      <c r="AM15" s="84">
        <f>'BAR BB| Open rates'!AM15*0.85*0.9</f>
        <v>10404</v>
      </c>
      <c r="AN15" s="84">
        <f>'BAR BB| Open rates'!AN15*0.85*0.9</f>
        <v>10404</v>
      </c>
      <c r="AO15" s="84">
        <f>'BAR BB| Open rates'!AO15*0.85*0.9</f>
        <v>9333</v>
      </c>
      <c r="AP15" s="84">
        <f>'BAR BB| Open rates'!AP15*0.85*0.9</f>
        <v>10098</v>
      </c>
      <c r="AQ15" s="84">
        <f>'BAR BB| Open rates'!AQ15*0.85*0.9</f>
        <v>9333</v>
      </c>
      <c r="AR15" s="84">
        <f>'BAR BB| Open rates'!AR15*0.85*0.9</f>
        <v>10098</v>
      </c>
      <c r="AS15" s="84">
        <f>'BAR BB| Open rates'!AS15*0.85*0.9</f>
        <v>9333</v>
      </c>
      <c r="AT15" s="84">
        <f>'BAR BB| Open rates'!AT15*0.85*0.9</f>
        <v>10098</v>
      </c>
      <c r="AU15" s="84">
        <f>'BAR BB| Open rates'!AU15*0.85*0.9</f>
        <v>9333</v>
      </c>
      <c r="AV15" s="84">
        <f>'BAR BB| Open rates'!AV15*0.85*0.9</f>
        <v>10098</v>
      </c>
      <c r="AW15" s="84">
        <f>'BAR BB| Open rates'!AW15*0.85*0.9</f>
        <v>9333</v>
      </c>
      <c r="AX15" s="84">
        <f>'BAR BB| Open rates'!AX15*0.85*0.9</f>
        <v>9333</v>
      </c>
      <c r="AY15" s="84">
        <f>'BAR BB| Open rates'!AY15*0.85*0.9</f>
        <v>10098</v>
      </c>
      <c r="AZ15" s="84">
        <f>'BAR BB| Open rates'!AZ15*0.85*0.9</f>
        <v>9333</v>
      </c>
      <c r="BA15" s="84">
        <f>'BAR BB| Open rates'!BA15*0.85*0.9</f>
        <v>10098</v>
      </c>
      <c r="BB15" s="84">
        <f>'BAR BB| Open rates'!BB15*0.85*0.9</f>
        <v>9333</v>
      </c>
      <c r="BC15" s="84">
        <f>'BAR BB| Open rates'!BC15*0.85*0.9</f>
        <v>10098</v>
      </c>
    </row>
    <row r="16" spans="1:55" s="14" customFormat="1" ht="12" customHeight="1" x14ac:dyDescent="0.2">
      <c r="A16" s="42">
        <v>2</v>
      </c>
      <c r="B16" s="84">
        <f>'BAR BB| Open rates'!B16*0.85*0.9</f>
        <v>13005</v>
      </c>
      <c r="C16" s="84">
        <f>'BAR BB| Open rates'!C16*0.85*0.9</f>
        <v>11551.5</v>
      </c>
      <c r="D16" s="84">
        <f>'BAR BB| Open rates'!D16*0.85*0.9</f>
        <v>10786.5</v>
      </c>
      <c r="E16" s="84">
        <f>'BAR BB| Open rates'!E16*0.85*0.9</f>
        <v>19125</v>
      </c>
      <c r="F16" s="84">
        <f>'BAR BB| Open rates'!F16*0.85*0.9</f>
        <v>10480.5</v>
      </c>
      <c r="G16" s="84">
        <f>'BAR BB| Open rates'!G16*0.85*0.9</f>
        <v>13923</v>
      </c>
      <c r="H16" s="84">
        <f>'BAR BB| Open rates'!H16*0.85*0.9</f>
        <v>13005</v>
      </c>
      <c r="I16" s="84">
        <f>'BAR BB| Open rates'!I16*0.85*0.9</f>
        <v>12316.5</v>
      </c>
      <c r="J16" s="84">
        <f>'BAR BB| Open rates'!J16*0.85*0.9</f>
        <v>13005</v>
      </c>
      <c r="K16" s="84">
        <f>'BAR BB| Open rates'!K16*0.85*0.9</f>
        <v>12316.5</v>
      </c>
      <c r="L16" s="84">
        <f>'BAR BB| Open rates'!L16*0.85*0.9</f>
        <v>13005</v>
      </c>
      <c r="M16" s="84">
        <f>'BAR BB| Open rates'!M16*0.85*0.9</f>
        <v>12316.5</v>
      </c>
      <c r="N16" s="84">
        <f>'BAR BB| Open rates'!N16*0.85*0.9</f>
        <v>13005</v>
      </c>
      <c r="O16" s="84">
        <f>'BAR BB| Open rates'!O16*0.85*0.9</f>
        <v>12316.5</v>
      </c>
      <c r="P16" s="84">
        <f>'BAR BB| Open rates'!P16*0.85*0.9</f>
        <v>13005</v>
      </c>
      <c r="Q16" s="84">
        <f>'BAR BB| Open rates'!Q16*0.85*0.9</f>
        <v>12316.5</v>
      </c>
      <c r="R16" s="84">
        <f>'BAR BB| Open rates'!R16*0.85*0.9</f>
        <v>13005</v>
      </c>
      <c r="S16" s="84">
        <f>'BAR BB| Open rates'!S16*0.85*0.9</f>
        <v>12316.5</v>
      </c>
      <c r="T16" s="84">
        <f>'BAR BB| Open rates'!T16*0.85*0.9</f>
        <v>13005</v>
      </c>
      <c r="U16" s="84">
        <f>'BAR BB| Open rates'!U16*0.85*0.9</f>
        <v>12316.5</v>
      </c>
      <c r="V16" s="84">
        <f>'BAR BB| Open rates'!V16*0.85*0.9</f>
        <v>12316.5</v>
      </c>
      <c r="W16" s="84">
        <f>'BAR BB| Open rates'!W16*0.85*0.9</f>
        <v>13005</v>
      </c>
      <c r="X16" s="84">
        <f>'BAR BB| Open rates'!X16*0.85*0.9</f>
        <v>12316.5</v>
      </c>
      <c r="Y16" s="84">
        <f>'BAR BB| Open rates'!Y16*0.85*0.9</f>
        <v>13005</v>
      </c>
      <c r="Z16" s="84">
        <f>'BAR BB| Open rates'!Z16*0.85*0.9</f>
        <v>12316.5</v>
      </c>
      <c r="AA16" s="84">
        <f>'BAR BB| Open rates'!AA16*0.85*0.9</f>
        <v>13005</v>
      </c>
      <c r="AB16" s="84">
        <f>'BAR BB| Open rates'!AB16*0.85*0.9</f>
        <v>12316.5</v>
      </c>
      <c r="AC16" s="84">
        <f>'BAR BB| Open rates'!AC16*0.85*0.9</f>
        <v>13005</v>
      </c>
      <c r="AD16" s="84">
        <f>'BAR BB| Open rates'!AD16*0.85*0.9</f>
        <v>12316.5</v>
      </c>
      <c r="AE16" s="84">
        <f>'BAR BB| Open rates'!AE16*0.85*0.9</f>
        <v>11551.5</v>
      </c>
      <c r="AF16" s="84">
        <f>'BAR BB| Open rates'!AF16*0.85*0.9</f>
        <v>12240</v>
      </c>
      <c r="AG16" s="84">
        <f>'BAR BB| Open rates'!AG16*0.85*0.9</f>
        <v>11551.5</v>
      </c>
      <c r="AH16" s="84">
        <f>'BAR BB| Open rates'!AH16*0.85*0.9</f>
        <v>12240</v>
      </c>
      <c r="AI16" s="84">
        <f>'BAR BB| Open rates'!AI16*0.85*0.9</f>
        <v>11551.5</v>
      </c>
      <c r="AJ16" s="84">
        <f>'BAR BB| Open rates'!AJ16*0.85*0.9</f>
        <v>12240</v>
      </c>
      <c r="AK16" s="84">
        <f>'BAR BB| Open rates'!AK16*0.85*0.9</f>
        <v>11551.5</v>
      </c>
      <c r="AL16" s="84">
        <f>'BAR BB| Open rates'!AL16*0.85*0.9</f>
        <v>12240</v>
      </c>
      <c r="AM16" s="84">
        <f>'BAR BB| Open rates'!AM16*0.85*0.9</f>
        <v>11551.5</v>
      </c>
      <c r="AN16" s="84">
        <f>'BAR BB| Open rates'!AN16*0.85*0.9</f>
        <v>11551.5</v>
      </c>
      <c r="AO16" s="84">
        <f>'BAR BB| Open rates'!AO16*0.85*0.9</f>
        <v>10480.5</v>
      </c>
      <c r="AP16" s="84">
        <f>'BAR BB| Open rates'!AP16*0.85*0.9</f>
        <v>11245.5</v>
      </c>
      <c r="AQ16" s="84">
        <f>'BAR BB| Open rates'!AQ16*0.85*0.9</f>
        <v>10480.5</v>
      </c>
      <c r="AR16" s="84">
        <f>'BAR BB| Open rates'!AR16*0.85*0.9</f>
        <v>11245.5</v>
      </c>
      <c r="AS16" s="84">
        <f>'BAR BB| Open rates'!AS16*0.85*0.9</f>
        <v>10480.5</v>
      </c>
      <c r="AT16" s="84">
        <f>'BAR BB| Open rates'!AT16*0.85*0.9</f>
        <v>11245.5</v>
      </c>
      <c r="AU16" s="84">
        <f>'BAR BB| Open rates'!AU16*0.85*0.9</f>
        <v>10480.5</v>
      </c>
      <c r="AV16" s="84">
        <f>'BAR BB| Open rates'!AV16*0.85*0.9</f>
        <v>11245.5</v>
      </c>
      <c r="AW16" s="84">
        <f>'BAR BB| Open rates'!AW16*0.85*0.9</f>
        <v>10480.5</v>
      </c>
      <c r="AX16" s="84">
        <f>'BAR BB| Open rates'!AX16*0.85*0.9</f>
        <v>10480.5</v>
      </c>
      <c r="AY16" s="84">
        <f>'BAR BB| Open rates'!AY16*0.85*0.9</f>
        <v>11245.5</v>
      </c>
      <c r="AZ16" s="84">
        <f>'BAR BB| Open rates'!AZ16*0.85*0.9</f>
        <v>10480.5</v>
      </c>
      <c r="BA16" s="84">
        <f>'BAR BB| Open rates'!BA16*0.85*0.9</f>
        <v>11245.5</v>
      </c>
      <c r="BB16" s="84">
        <f>'BAR BB| Open rates'!BB16*0.85*0.9</f>
        <v>10480.5</v>
      </c>
      <c r="BC16" s="84">
        <f>'BAR BB| Open rates'!BC16*0.85*0.9</f>
        <v>11245.5</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rates'!B18*0.85*0.9</f>
        <v>12240</v>
      </c>
      <c r="C18" s="84">
        <f>'BAR BB| Open rates'!C18*0.85*0.9</f>
        <v>10786.5</v>
      </c>
      <c r="D18" s="84">
        <f>'BAR BB| Open rates'!D18*0.85*0.9</f>
        <v>10021.5</v>
      </c>
      <c r="E18" s="84">
        <f>'BAR BB| Open rates'!E18*0.85*0.9</f>
        <v>18360</v>
      </c>
      <c r="F18" s="84">
        <f>'BAR BB| Open rates'!F18*0.85*0.9</f>
        <v>9715.5</v>
      </c>
      <c r="G18" s="84">
        <f>'BAR BB| Open rates'!G18*0.85*0.9</f>
        <v>14305.5</v>
      </c>
      <c r="H18" s="84">
        <f>'BAR BB| Open rates'!H18*0.85*0.9</f>
        <v>13387.5</v>
      </c>
      <c r="I18" s="84">
        <f>'BAR BB| Open rates'!I18*0.85*0.9</f>
        <v>12699</v>
      </c>
      <c r="J18" s="84">
        <f>'BAR BB| Open rates'!J18*0.85*0.9</f>
        <v>13387.5</v>
      </c>
      <c r="K18" s="84">
        <f>'BAR BB| Open rates'!K18*0.85*0.9</f>
        <v>12699</v>
      </c>
      <c r="L18" s="84">
        <f>'BAR BB| Open rates'!L18*0.85*0.9</f>
        <v>13387.5</v>
      </c>
      <c r="M18" s="84">
        <f>'BAR BB| Open rates'!M18*0.85*0.9</f>
        <v>12699</v>
      </c>
      <c r="N18" s="84">
        <f>'BAR BB| Open rates'!N18*0.85*0.9</f>
        <v>13387.5</v>
      </c>
      <c r="O18" s="84">
        <f>'BAR BB| Open rates'!O18*0.85*0.9</f>
        <v>12699</v>
      </c>
      <c r="P18" s="84">
        <f>'BAR BB| Open rates'!P18*0.85*0.9</f>
        <v>13387.5</v>
      </c>
      <c r="Q18" s="84">
        <f>'BAR BB| Open rates'!Q18*0.85*0.9</f>
        <v>12699</v>
      </c>
      <c r="R18" s="84">
        <f>'BAR BB| Open rates'!R18*0.85*0.9</f>
        <v>13387.5</v>
      </c>
      <c r="S18" s="84">
        <f>'BAR BB| Open rates'!S18*0.85*0.9</f>
        <v>12699</v>
      </c>
      <c r="T18" s="84">
        <f>'BAR BB| Open rates'!T18*0.85*0.9</f>
        <v>13387.5</v>
      </c>
      <c r="U18" s="84">
        <f>'BAR BB| Open rates'!U18*0.85*0.9</f>
        <v>12699</v>
      </c>
      <c r="V18" s="84">
        <f>'BAR BB| Open rates'!V18*0.85*0.9</f>
        <v>12699</v>
      </c>
      <c r="W18" s="84">
        <f>'BAR BB| Open rates'!W18*0.85*0.9</f>
        <v>13387.5</v>
      </c>
      <c r="X18" s="84">
        <f>'BAR BB| Open rates'!X18*0.85*0.9</f>
        <v>12699</v>
      </c>
      <c r="Y18" s="84">
        <f>'BAR BB| Open rates'!Y18*0.85*0.9</f>
        <v>13387.5</v>
      </c>
      <c r="Z18" s="84">
        <f>'BAR BB| Open rates'!Z18*0.85*0.9</f>
        <v>12699</v>
      </c>
      <c r="AA18" s="84">
        <f>'BAR BB| Open rates'!AA18*0.85*0.9</f>
        <v>13387.5</v>
      </c>
      <c r="AB18" s="84">
        <f>'BAR BB| Open rates'!AB18*0.85*0.9</f>
        <v>12699</v>
      </c>
      <c r="AC18" s="84">
        <f>'BAR BB| Open rates'!AC18*0.85*0.9</f>
        <v>13387.5</v>
      </c>
      <c r="AD18" s="84">
        <f>'BAR BB| Open rates'!AD18*0.85*0.9</f>
        <v>12699</v>
      </c>
      <c r="AE18" s="84">
        <f>'BAR BB| Open rates'!AE18*0.85*0.9</f>
        <v>10786.5</v>
      </c>
      <c r="AF18" s="84">
        <f>'BAR BB| Open rates'!AF18*0.85*0.9</f>
        <v>11475</v>
      </c>
      <c r="AG18" s="84">
        <f>'BAR BB| Open rates'!AG18*0.85*0.9</f>
        <v>10786.5</v>
      </c>
      <c r="AH18" s="84">
        <f>'BAR BB| Open rates'!AH18*0.85*0.9</f>
        <v>11475</v>
      </c>
      <c r="AI18" s="84">
        <f>'BAR BB| Open rates'!AI18*0.85*0.9</f>
        <v>10786.5</v>
      </c>
      <c r="AJ18" s="84">
        <f>'BAR BB| Open rates'!AJ18*0.85*0.9</f>
        <v>11475</v>
      </c>
      <c r="AK18" s="84">
        <f>'BAR BB| Open rates'!AK18*0.85*0.9</f>
        <v>10786.5</v>
      </c>
      <c r="AL18" s="84">
        <f>'BAR BB| Open rates'!AL18*0.85*0.9</f>
        <v>11475</v>
      </c>
      <c r="AM18" s="84">
        <f>'BAR BB| Open rates'!AM18*0.85*0.9</f>
        <v>10786.5</v>
      </c>
      <c r="AN18" s="84">
        <f>'BAR BB| Open rates'!AN18*0.85*0.9</f>
        <v>10786.5</v>
      </c>
      <c r="AO18" s="84">
        <f>'BAR BB| Open rates'!AO18*0.85*0.9</f>
        <v>9715.5</v>
      </c>
      <c r="AP18" s="84">
        <f>'BAR BB| Open rates'!AP18*0.85*0.9</f>
        <v>10480.5</v>
      </c>
      <c r="AQ18" s="84">
        <f>'BAR BB| Open rates'!AQ18*0.85*0.9</f>
        <v>9715.5</v>
      </c>
      <c r="AR18" s="84">
        <f>'BAR BB| Open rates'!AR18*0.85*0.9</f>
        <v>10480.5</v>
      </c>
      <c r="AS18" s="84">
        <f>'BAR BB| Open rates'!AS18*0.85*0.9</f>
        <v>9715.5</v>
      </c>
      <c r="AT18" s="84">
        <f>'BAR BB| Open rates'!AT18*0.85*0.9</f>
        <v>10480.5</v>
      </c>
      <c r="AU18" s="84">
        <f>'BAR BB| Open rates'!AU18*0.85*0.9</f>
        <v>9715.5</v>
      </c>
      <c r="AV18" s="84">
        <f>'BAR BB| Open rates'!AV18*0.85*0.9</f>
        <v>10480.5</v>
      </c>
      <c r="AW18" s="84">
        <f>'BAR BB| Open rates'!AW18*0.85*0.9</f>
        <v>9715.5</v>
      </c>
      <c r="AX18" s="84">
        <f>'BAR BB| Open rates'!AX18*0.85*0.9</f>
        <v>9715.5</v>
      </c>
      <c r="AY18" s="84">
        <f>'BAR BB| Open rates'!AY18*0.85*0.9</f>
        <v>10480.5</v>
      </c>
      <c r="AZ18" s="84">
        <f>'BAR BB| Open rates'!AZ18*0.85*0.9</f>
        <v>9715.5</v>
      </c>
      <c r="BA18" s="84">
        <f>'BAR BB| Open rates'!BA18*0.85*0.9</f>
        <v>10480.5</v>
      </c>
      <c r="BB18" s="84">
        <f>'BAR BB| Open rates'!BB18*0.85*0.9</f>
        <v>9715.5</v>
      </c>
      <c r="BC18" s="84">
        <f>'BAR BB| Open rates'!BC18*0.85*0.9</f>
        <v>10480.5</v>
      </c>
    </row>
    <row r="19" spans="1:55" s="14" customFormat="1" ht="12" customHeight="1" x14ac:dyDescent="0.2">
      <c r="A19" s="42">
        <v>2</v>
      </c>
      <c r="B19" s="84">
        <f>'BAR BB| Open rates'!B19*0.85*0.9</f>
        <v>13387.5</v>
      </c>
      <c r="C19" s="84">
        <f>'BAR BB| Open rates'!C19*0.85*0.9</f>
        <v>11934</v>
      </c>
      <c r="D19" s="84">
        <f>'BAR BB| Open rates'!D19*0.85*0.9</f>
        <v>11169</v>
      </c>
      <c r="E19" s="84">
        <f>'BAR BB| Open rates'!E19*0.85*0.9</f>
        <v>19507.5</v>
      </c>
      <c r="F19" s="84">
        <f>'BAR BB| Open rates'!F19*0.85*0.9</f>
        <v>10863</v>
      </c>
      <c r="G19" s="84">
        <f>'BAR BB| Open rates'!G19*0.85*0.9</f>
        <v>15453</v>
      </c>
      <c r="H19" s="84">
        <f>'BAR BB| Open rates'!H19*0.85*0.9</f>
        <v>14535</v>
      </c>
      <c r="I19" s="84">
        <f>'BAR BB| Open rates'!I19*0.85*0.9</f>
        <v>13846.5</v>
      </c>
      <c r="J19" s="84">
        <f>'BAR BB| Open rates'!J19*0.85*0.9</f>
        <v>14535</v>
      </c>
      <c r="K19" s="84">
        <f>'BAR BB| Open rates'!K19*0.85*0.9</f>
        <v>13846.5</v>
      </c>
      <c r="L19" s="84">
        <f>'BAR BB| Open rates'!L19*0.85*0.9</f>
        <v>14535</v>
      </c>
      <c r="M19" s="84">
        <f>'BAR BB| Open rates'!M19*0.85*0.9</f>
        <v>13846.5</v>
      </c>
      <c r="N19" s="84">
        <f>'BAR BB| Open rates'!N19*0.85*0.9</f>
        <v>14535</v>
      </c>
      <c r="O19" s="84">
        <f>'BAR BB| Open rates'!O19*0.85*0.9</f>
        <v>13846.5</v>
      </c>
      <c r="P19" s="84">
        <f>'BAR BB| Open rates'!P19*0.85*0.9</f>
        <v>14535</v>
      </c>
      <c r="Q19" s="84">
        <f>'BAR BB| Open rates'!Q19*0.85*0.9</f>
        <v>13846.5</v>
      </c>
      <c r="R19" s="84">
        <f>'BAR BB| Open rates'!R19*0.85*0.9</f>
        <v>14535</v>
      </c>
      <c r="S19" s="84">
        <f>'BAR BB| Open rates'!S19*0.85*0.9</f>
        <v>13846.5</v>
      </c>
      <c r="T19" s="84">
        <f>'BAR BB| Open rates'!T19*0.85*0.9</f>
        <v>14535</v>
      </c>
      <c r="U19" s="84">
        <f>'BAR BB| Open rates'!U19*0.85*0.9</f>
        <v>13846.5</v>
      </c>
      <c r="V19" s="84">
        <f>'BAR BB| Open rates'!V19*0.85*0.9</f>
        <v>13846.5</v>
      </c>
      <c r="W19" s="84">
        <f>'BAR BB| Open rates'!W19*0.85*0.9</f>
        <v>14535</v>
      </c>
      <c r="X19" s="84">
        <f>'BAR BB| Open rates'!X19*0.85*0.9</f>
        <v>13846.5</v>
      </c>
      <c r="Y19" s="84">
        <f>'BAR BB| Open rates'!Y19*0.85*0.9</f>
        <v>14535</v>
      </c>
      <c r="Z19" s="84">
        <f>'BAR BB| Open rates'!Z19*0.85*0.9</f>
        <v>13846.5</v>
      </c>
      <c r="AA19" s="84">
        <f>'BAR BB| Open rates'!AA19*0.85*0.9</f>
        <v>14535</v>
      </c>
      <c r="AB19" s="84">
        <f>'BAR BB| Open rates'!AB19*0.85*0.9</f>
        <v>13846.5</v>
      </c>
      <c r="AC19" s="84">
        <f>'BAR BB| Open rates'!AC19*0.85*0.9</f>
        <v>14535</v>
      </c>
      <c r="AD19" s="84">
        <f>'BAR BB| Open rates'!AD19*0.85*0.9</f>
        <v>13846.5</v>
      </c>
      <c r="AE19" s="84">
        <f>'BAR BB| Open rates'!AE19*0.85*0.9</f>
        <v>11934</v>
      </c>
      <c r="AF19" s="84">
        <f>'BAR BB| Open rates'!AF19*0.85*0.9</f>
        <v>12622.5</v>
      </c>
      <c r="AG19" s="84">
        <f>'BAR BB| Open rates'!AG19*0.85*0.9</f>
        <v>11934</v>
      </c>
      <c r="AH19" s="84">
        <f>'BAR BB| Open rates'!AH19*0.85*0.9</f>
        <v>12622.5</v>
      </c>
      <c r="AI19" s="84">
        <f>'BAR BB| Open rates'!AI19*0.85*0.9</f>
        <v>11934</v>
      </c>
      <c r="AJ19" s="84">
        <f>'BAR BB| Open rates'!AJ19*0.85*0.9</f>
        <v>12622.5</v>
      </c>
      <c r="AK19" s="84">
        <f>'BAR BB| Open rates'!AK19*0.85*0.9</f>
        <v>11934</v>
      </c>
      <c r="AL19" s="84">
        <f>'BAR BB| Open rates'!AL19*0.85*0.9</f>
        <v>12622.5</v>
      </c>
      <c r="AM19" s="84">
        <f>'BAR BB| Open rates'!AM19*0.85*0.9</f>
        <v>11934</v>
      </c>
      <c r="AN19" s="84">
        <f>'BAR BB| Open rates'!AN19*0.85*0.9</f>
        <v>11934</v>
      </c>
      <c r="AO19" s="84">
        <f>'BAR BB| Open rates'!AO19*0.85*0.9</f>
        <v>10863</v>
      </c>
      <c r="AP19" s="84">
        <f>'BAR BB| Open rates'!AP19*0.85*0.9</f>
        <v>11628</v>
      </c>
      <c r="AQ19" s="84">
        <f>'BAR BB| Open rates'!AQ19*0.85*0.9</f>
        <v>10863</v>
      </c>
      <c r="AR19" s="84">
        <f>'BAR BB| Open rates'!AR19*0.85*0.9</f>
        <v>11628</v>
      </c>
      <c r="AS19" s="84">
        <f>'BAR BB| Open rates'!AS19*0.85*0.9</f>
        <v>10863</v>
      </c>
      <c r="AT19" s="84">
        <f>'BAR BB| Open rates'!AT19*0.85*0.9</f>
        <v>11628</v>
      </c>
      <c r="AU19" s="84">
        <f>'BAR BB| Open rates'!AU19*0.85*0.9</f>
        <v>10863</v>
      </c>
      <c r="AV19" s="84">
        <f>'BAR BB| Open rates'!AV19*0.85*0.9</f>
        <v>11628</v>
      </c>
      <c r="AW19" s="84">
        <f>'BAR BB| Open rates'!AW19*0.85*0.9</f>
        <v>10863</v>
      </c>
      <c r="AX19" s="84">
        <f>'BAR BB| Open rates'!AX19*0.85*0.9</f>
        <v>10863</v>
      </c>
      <c r="AY19" s="84">
        <f>'BAR BB| Open rates'!AY19*0.85*0.9</f>
        <v>11628</v>
      </c>
      <c r="AZ19" s="84">
        <f>'BAR BB| Open rates'!AZ19*0.85*0.9</f>
        <v>10863</v>
      </c>
      <c r="BA19" s="84">
        <f>'BAR BB| Open rates'!BA19*0.85*0.9</f>
        <v>11628</v>
      </c>
      <c r="BB19" s="84">
        <f>'BAR BB| Open rates'!BB19*0.85*0.9</f>
        <v>10863</v>
      </c>
      <c r="BC19" s="84">
        <f>'BAR BB| Open rates'!BC19*0.85*0.9</f>
        <v>11628</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rates'!B21*0.85*0.9</f>
        <v>13693.5</v>
      </c>
      <c r="C21" s="84">
        <f>'BAR BB| Open rates'!C21*0.85*0.9</f>
        <v>12240</v>
      </c>
      <c r="D21" s="84">
        <f>'BAR BB| Open rates'!D21*0.85*0.9</f>
        <v>11475</v>
      </c>
      <c r="E21" s="84">
        <f>'BAR BB| Open rates'!E21*0.85*0.9</f>
        <v>19813.5</v>
      </c>
      <c r="F21" s="84">
        <f>'BAR BB| Open rates'!F21*0.85*0.9</f>
        <v>11169</v>
      </c>
      <c r="G21" s="84">
        <f>'BAR BB| Open rates'!G21*0.85*0.9</f>
        <v>18436.5</v>
      </c>
      <c r="H21" s="84">
        <f>'BAR BB| Open rates'!H21*0.85*0.9</f>
        <v>17518.5</v>
      </c>
      <c r="I21" s="84">
        <f>'BAR BB| Open rates'!I21*0.85*0.9</f>
        <v>16830</v>
      </c>
      <c r="J21" s="84">
        <f>'BAR BB| Open rates'!J21*0.85*0.9</f>
        <v>17518.5</v>
      </c>
      <c r="K21" s="84">
        <f>'BAR BB| Open rates'!K21*0.85*0.9</f>
        <v>16830</v>
      </c>
      <c r="L21" s="84">
        <f>'BAR BB| Open rates'!L21*0.85*0.9</f>
        <v>17518.5</v>
      </c>
      <c r="M21" s="84">
        <f>'BAR BB| Open rates'!M21*0.85*0.9</f>
        <v>16830</v>
      </c>
      <c r="N21" s="84">
        <f>'BAR BB| Open rates'!N21*0.85*0.9</f>
        <v>17518.5</v>
      </c>
      <c r="O21" s="84">
        <f>'BAR BB| Open rates'!O21*0.85*0.9</f>
        <v>16830</v>
      </c>
      <c r="P21" s="84">
        <f>'BAR BB| Open rates'!P21*0.85*0.9</f>
        <v>17518.5</v>
      </c>
      <c r="Q21" s="84">
        <f>'BAR BB| Open rates'!Q21*0.85*0.9</f>
        <v>16830</v>
      </c>
      <c r="R21" s="84">
        <f>'BAR BB| Open rates'!R21*0.85*0.9</f>
        <v>17518.5</v>
      </c>
      <c r="S21" s="84">
        <f>'BAR BB| Open rates'!S21*0.85*0.9</f>
        <v>16830</v>
      </c>
      <c r="T21" s="84">
        <f>'BAR BB| Open rates'!T21*0.85*0.9</f>
        <v>17518.5</v>
      </c>
      <c r="U21" s="84">
        <f>'BAR BB| Open rates'!U21*0.85*0.9</f>
        <v>16830</v>
      </c>
      <c r="V21" s="84">
        <f>'BAR BB| Open rates'!V21*0.85*0.9</f>
        <v>16830</v>
      </c>
      <c r="W21" s="84">
        <f>'BAR BB| Open rates'!W21*0.85*0.9</f>
        <v>17518.5</v>
      </c>
      <c r="X21" s="84">
        <f>'BAR BB| Open rates'!X21*0.85*0.9</f>
        <v>16830</v>
      </c>
      <c r="Y21" s="84">
        <f>'BAR BB| Open rates'!Y21*0.85*0.9</f>
        <v>17518.5</v>
      </c>
      <c r="Z21" s="84">
        <f>'BAR BB| Open rates'!Z21*0.85*0.9</f>
        <v>16830</v>
      </c>
      <c r="AA21" s="84">
        <f>'BAR BB| Open rates'!AA21*0.85*0.9</f>
        <v>17518.5</v>
      </c>
      <c r="AB21" s="84">
        <f>'BAR BB| Open rates'!AB21*0.85*0.9</f>
        <v>16830</v>
      </c>
      <c r="AC21" s="84">
        <f>'BAR BB| Open rates'!AC21*0.85*0.9</f>
        <v>17518.5</v>
      </c>
      <c r="AD21" s="84">
        <f>'BAR BB| Open rates'!AD21*0.85*0.9</f>
        <v>16830</v>
      </c>
      <c r="AE21" s="84">
        <f>'BAR BB| Open rates'!AE21*0.85*0.9</f>
        <v>12240</v>
      </c>
      <c r="AF21" s="84">
        <f>'BAR BB| Open rates'!AF21*0.85*0.9</f>
        <v>12928.5</v>
      </c>
      <c r="AG21" s="84">
        <f>'BAR BB| Open rates'!AG21*0.85*0.9</f>
        <v>12240</v>
      </c>
      <c r="AH21" s="84">
        <f>'BAR BB| Open rates'!AH21*0.85*0.9</f>
        <v>12928.5</v>
      </c>
      <c r="AI21" s="84">
        <f>'BAR BB| Open rates'!AI21*0.85*0.9</f>
        <v>12240</v>
      </c>
      <c r="AJ21" s="84">
        <f>'BAR BB| Open rates'!AJ21*0.85*0.9</f>
        <v>12928.5</v>
      </c>
      <c r="AK21" s="84">
        <f>'BAR BB| Open rates'!AK21*0.85*0.9</f>
        <v>12240</v>
      </c>
      <c r="AL21" s="84">
        <f>'BAR BB| Open rates'!AL21*0.85*0.9</f>
        <v>12928.5</v>
      </c>
      <c r="AM21" s="84">
        <f>'BAR BB| Open rates'!AM21*0.85*0.9</f>
        <v>12240</v>
      </c>
      <c r="AN21" s="84">
        <f>'BAR BB| Open rates'!AN21*0.85*0.9</f>
        <v>12240</v>
      </c>
      <c r="AO21" s="84">
        <f>'BAR BB| Open rates'!AO21*0.85*0.9</f>
        <v>11169</v>
      </c>
      <c r="AP21" s="84">
        <f>'BAR BB| Open rates'!AP21*0.85*0.9</f>
        <v>11934</v>
      </c>
      <c r="AQ21" s="84">
        <f>'BAR BB| Open rates'!AQ21*0.85*0.9</f>
        <v>11169</v>
      </c>
      <c r="AR21" s="84">
        <f>'BAR BB| Open rates'!AR21*0.85*0.9</f>
        <v>11934</v>
      </c>
      <c r="AS21" s="84">
        <f>'BAR BB| Open rates'!AS21*0.85*0.9</f>
        <v>11169</v>
      </c>
      <c r="AT21" s="84">
        <f>'BAR BB| Open rates'!AT21*0.85*0.9</f>
        <v>11934</v>
      </c>
      <c r="AU21" s="84">
        <f>'BAR BB| Open rates'!AU21*0.85*0.9</f>
        <v>11169</v>
      </c>
      <c r="AV21" s="84">
        <f>'BAR BB| Open rates'!AV21*0.85*0.9</f>
        <v>11934</v>
      </c>
      <c r="AW21" s="84">
        <f>'BAR BB| Open rates'!AW21*0.85*0.9</f>
        <v>11169</v>
      </c>
      <c r="AX21" s="84">
        <f>'BAR BB| Open rates'!AX21*0.85*0.9</f>
        <v>11169</v>
      </c>
      <c r="AY21" s="84">
        <f>'BAR BB| Open rates'!AY21*0.85*0.9</f>
        <v>11934</v>
      </c>
      <c r="AZ21" s="84">
        <f>'BAR BB| Open rates'!AZ21*0.85*0.9</f>
        <v>11169</v>
      </c>
      <c r="BA21" s="84">
        <f>'BAR BB| Open rates'!BA21*0.85*0.9</f>
        <v>11934</v>
      </c>
      <c r="BB21" s="84">
        <f>'BAR BB| Open rates'!BB21*0.85*0.9</f>
        <v>11169</v>
      </c>
      <c r="BC21" s="84">
        <f>'BAR BB| Open rates'!BC21*0.85*0.9</f>
        <v>11934</v>
      </c>
    </row>
    <row r="22" spans="1:55" s="14" customFormat="1" ht="12" customHeight="1" x14ac:dyDescent="0.2">
      <c r="A22" s="42">
        <v>2</v>
      </c>
      <c r="B22" s="84">
        <f>'BAR BB| Open rates'!B22*0.85*0.9</f>
        <v>14841</v>
      </c>
      <c r="C22" s="84">
        <f>'BAR BB| Open rates'!C22*0.85*0.9</f>
        <v>13387.5</v>
      </c>
      <c r="D22" s="84">
        <f>'BAR BB| Open rates'!D22*0.85*0.9</f>
        <v>12622.5</v>
      </c>
      <c r="E22" s="84">
        <f>'BAR BB| Open rates'!E22*0.85*0.9</f>
        <v>20961</v>
      </c>
      <c r="F22" s="84">
        <f>'BAR BB| Open rates'!F22*0.85*0.9</f>
        <v>12316.5</v>
      </c>
      <c r="G22" s="84">
        <f>'BAR BB| Open rates'!G22*0.85*0.9</f>
        <v>19584</v>
      </c>
      <c r="H22" s="84">
        <f>'BAR BB| Open rates'!H22*0.85*0.9</f>
        <v>18666</v>
      </c>
      <c r="I22" s="84">
        <f>'BAR BB| Open rates'!I22*0.85*0.9</f>
        <v>17977.5</v>
      </c>
      <c r="J22" s="84">
        <f>'BAR BB| Open rates'!J22*0.85*0.9</f>
        <v>18666</v>
      </c>
      <c r="K22" s="84">
        <f>'BAR BB| Open rates'!K22*0.85*0.9</f>
        <v>17977.5</v>
      </c>
      <c r="L22" s="84">
        <f>'BAR BB| Open rates'!L22*0.85*0.9</f>
        <v>18666</v>
      </c>
      <c r="M22" s="84">
        <f>'BAR BB| Open rates'!M22*0.85*0.9</f>
        <v>17977.5</v>
      </c>
      <c r="N22" s="84">
        <f>'BAR BB| Open rates'!N22*0.85*0.9</f>
        <v>18666</v>
      </c>
      <c r="O22" s="84">
        <f>'BAR BB| Open rates'!O22*0.85*0.9</f>
        <v>17977.5</v>
      </c>
      <c r="P22" s="84">
        <f>'BAR BB| Open rates'!P22*0.85*0.9</f>
        <v>18666</v>
      </c>
      <c r="Q22" s="84">
        <f>'BAR BB| Open rates'!Q22*0.85*0.9</f>
        <v>17977.5</v>
      </c>
      <c r="R22" s="84">
        <f>'BAR BB| Open rates'!R22*0.85*0.9</f>
        <v>18666</v>
      </c>
      <c r="S22" s="84">
        <f>'BAR BB| Open rates'!S22*0.85*0.9</f>
        <v>17977.5</v>
      </c>
      <c r="T22" s="84">
        <f>'BAR BB| Open rates'!T22*0.85*0.9</f>
        <v>18666</v>
      </c>
      <c r="U22" s="84">
        <f>'BAR BB| Open rates'!U22*0.85*0.9</f>
        <v>17977.5</v>
      </c>
      <c r="V22" s="84">
        <f>'BAR BB| Open rates'!V22*0.85*0.9</f>
        <v>17977.5</v>
      </c>
      <c r="W22" s="84">
        <f>'BAR BB| Open rates'!W22*0.85*0.9</f>
        <v>18666</v>
      </c>
      <c r="X22" s="84">
        <f>'BAR BB| Open rates'!X22*0.85*0.9</f>
        <v>17977.5</v>
      </c>
      <c r="Y22" s="84">
        <f>'BAR BB| Open rates'!Y22*0.85*0.9</f>
        <v>18666</v>
      </c>
      <c r="Z22" s="84">
        <f>'BAR BB| Open rates'!Z22*0.85*0.9</f>
        <v>17977.5</v>
      </c>
      <c r="AA22" s="84">
        <f>'BAR BB| Open rates'!AA22*0.85*0.9</f>
        <v>18666</v>
      </c>
      <c r="AB22" s="84">
        <f>'BAR BB| Open rates'!AB22*0.85*0.9</f>
        <v>17977.5</v>
      </c>
      <c r="AC22" s="84">
        <f>'BAR BB| Open rates'!AC22*0.85*0.9</f>
        <v>18666</v>
      </c>
      <c r="AD22" s="84">
        <f>'BAR BB| Open rates'!AD22*0.85*0.9</f>
        <v>17977.5</v>
      </c>
      <c r="AE22" s="84">
        <f>'BAR BB| Open rates'!AE22*0.85*0.9</f>
        <v>13387.5</v>
      </c>
      <c r="AF22" s="84">
        <f>'BAR BB| Open rates'!AF22*0.85*0.9</f>
        <v>14076</v>
      </c>
      <c r="AG22" s="84">
        <f>'BAR BB| Open rates'!AG22*0.85*0.9</f>
        <v>13387.5</v>
      </c>
      <c r="AH22" s="84">
        <f>'BAR BB| Open rates'!AH22*0.85*0.9</f>
        <v>14076</v>
      </c>
      <c r="AI22" s="84">
        <f>'BAR BB| Open rates'!AI22*0.85*0.9</f>
        <v>13387.5</v>
      </c>
      <c r="AJ22" s="84">
        <f>'BAR BB| Open rates'!AJ22*0.85*0.9</f>
        <v>14076</v>
      </c>
      <c r="AK22" s="84">
        <f>'BAR BB| Open rates'!AK22*0.85*0.9</f>
        <v>13387.5</v>
      </c>
      <c r="AL22" s="84">
        <f>'BAR BB| Open rates'!AL22*0.85*0.9</f>
        <v>14076</v>
      </c>
      <c r="AM22" s="84">
        <f>'BAR BB| Open rates'!AM22*0.85*0.9</f>
        <v>13387.5</v>
      </c>
      <c r="AN22" s="84">
        <f>'BAR BB| Open rates'!AN22*0.85*0.9</f>
        <v>13387.5</v>
      </c>
      <c r="AO22" s="84">
        <f>'BAR BB| Open rates'!AO22*0.85*0.9</f>
        <v>12316.5</v>
      </c>
      <c r="AP22" s="84">
        <f>'BAR BB| Open rates'!AP22*0.85*0.9</f>
        <v>13081.5</v>
      </c>
      <c r="AQ22" s="84">
        <f>'BAR BB| Open rates'!AQ22*0.85*0.9</f>
        <v>12316.5</v>
      </c>
      <c r="AR22" s="84">
        <f>'BAR BB| Open rates'!AR22*0.85*0.9</f>
        <v>13081.5</v>
      </c>
      <c r="AS22" s="84">
        <f>'BAR BB| Open rates'!AS22*0.85*0.9</f>
        <v>12316.5</v>
      </c>
      <c r="AT22" s="84">
        <f>'BAR BB| Open rates'!AT22*0.85*0.9</f>
        <v>13081.5</v>
      </c>
      <c r="AU22" s="84">
        <f>'BAR BB| Open rates'!AU22*0.85*0.9</f>
        <v>12316.5</v>
      </c>
      <c r="AV22" s="84">
        <f>'BAR BB| Open rates'!AV22*0.85*0.9</f>
        <v>13081.5</v>
      </c>
      <c r="AW22" s="84">
        <f>'BAR BB| Open rates'!AW22*0.85*0.9</f>
        <v>12316.5</v>
      </c>
      <c r="AX22" s="84">
        <f>'BAR BB| Open rates'!AX22*0.85*0.9</f>
        <v>12316.5</v>
      </c>
      <c r="AY22" s="84">
        <f>'BAR BB| Open rates'!AY22*0.85*0.9</f>
        <v>13081.5</v>
      </c>
      <c r="AZ22" s="84">
        <f>'BAR BB| Open rates'!AZ22*0.85*0.9</f>
        <v>12316.5</v>
      </c>
      <c r="BA22" s="84">
        <f>'BAR BB| Open rates'!BA22*0.85*0.9</f>
        <v>13081.5</v>
      </c>
      <c r="BB22" s="84">
        <f>'BAR BB| Open rates'!BB22*0.85*0.9</f>
        <v>12316.5</v>
      </c>
      <c r="BC22" s="84">
        <f>'BAR BB| Open rates'!BC22*0.85*0.9</f>
        <v>13081.5</v>
      </c>
    </row>
    <row r="23" spans="1:55" s="14" customFormat="1" ht="12" customHeight="1" x14ac:dyDescent="0.2">
      <c r="A23" s="42">
        <v>3</v>
      </c>
      <c r="B23" s="84">
        <f>'BAR BB| Open rates'!B23*0.85*0.9</f>
        <v>15988.5</v>
      </c>
      <c r="C23" s="84">
        <f>'BAR BB| Open rates'!C23*0.85*0.9</f>
        <v>14535</v>
      </c>
      <c r="D23" s="84">
        <f>'BAR BB| Open rates'!D23*0.85*0.9</f>
        <v>13770</v>
      </c>
      <c r="E23" s="84">
        <f>'BAR BB| Open rates'!E23*0.85*0.9</f>
        <v>22108.5</v>
      </c>
      <c r="F23" s="84">
        <f>'BAR BB| Open rates'!F23*0.85*0.9</f>
        <v>13464</v>
      </c>
      <c r="G23" s="84">
        <f>'BAR BB| Open rates'!G23*0.85*0.9</f>
        <v>20731.5</v>
      </c>
      <c r="H23" s="84">
        <f>'BAR BB| Open rates'!H23*0.85*0.9</f>
        <v>19813.5</v>
      </c>
      <c r="I23" s="84">
        <f>'BAR BB| Open rates'!I23*0.85*0.9</f>
        <v>19125</v>
      </c>
      <c r="J23" s="84">
        <f>'BAR BB| Open rates'!J23*0.85*0.9</f>
        <v>19813.5</v>
      </c>
      <c r="K23" s="84">
        <f>'BAR BB| Open rates'!K23*0.85*0.9</f>
        <v>19125</v>
      </c>
      <c r="L23" s="84">
        <f>'BAR BB| Open rates'!L23*0.85*0.9</f>
        <v>19813.5</v>
      </c>
      <c r="M23" s="84">
        <f>'BAR BB| Open rates'!M23*0.85*0.9</f>
        <v>19125</v>
      </c>
      <c r="N23" s="84">
        <f>'BAR BB| Open rates'!N23*0.85*0.9</f>
        <v>19813.5</v>
      </c>
      <c r="O23" s="84">
        <f>'BAR BB| Open rates'!O23*0.85*0.9</f>
        <v>19125</v>
      </c>
      <c r="P23" s="84">
        <f>'BAR BB| Open rates'!P23*0.85*0.9</f>
        <v>19813.5</v>
      </c>
      <c r="Q23" s="84">
        <f>'BAR BB| Open rates'!Q23*0.85*0.9</f>
        <v>19125</v>
      </c>
      <c r="R23" s="84">
        <f>'BAR BB| Open rates'!R23*0.85*0.9</f>
        <v>19813.5</v>
      </c>
      <c r="S23" s="84">
        <f>'BAR BB| Open rates'!S23*0.85*0.9</f>
        <v>19125</v>
      </c>
      <c r="T23" s="84">
        <f>'BAR BB| Open rates'!T23*0.85*0.9</f>
        <v>19813.5</v>
      </c>
      <c r="U23" s="84">
        <f>'BAR BB| Open rates'!U23*0.85*0.9</f>
        <v>19125</v>
      </c>
      <c r="V23" s="84">
        <f>'BAR BB| Open rates'!V23*0.85*0.9</f>
        <v>19125</v>
      </c>
      <c r="W23" s="84">
        <f>'BAR BB| Open rates'!W23*0.85*0.9</f>
        <v>19813.5</v>
      </c>
      <c r="X23" s="84">
        <f>'BAR BB| Open rates'!X23*0.85*0.9</f>
        <v>19125</v>
      </c>
      <c r="Y23" s="84">
        <f>'BAR BB| Open rates'!Y23*0.85*0.9</f>
        <v>19813.5</v>
      </c>
      <c r="Z23" s="84">
        <f>'BAR BB| Open rates'!Z23*0.85*0.9</f>
        <v>19125</v>
      </c>
      <c r="AA23" s="84">
        <f>'BAR BB| Open rates'!AA23*0.85*0.9</f>
        <v>19813.5</v>
      </c>
      <c r="AB23" s="84">
        <f>'BAR BB| Open rates'!AB23*0.85*0.9</f>
        <v>19125</v>
      </c>
      <c r="AC23" s="84">
        <f>'BAR BB| Open rates'!AC23*0.85*0.9</f>
        <v>19813.5</v>
      </c>
      <c r="AD23" s="84">
        <f>'BAR BB| Open rates'!AD23*0.85*0.9</f>
        <v>19125</v>
      </c>
      <c r="AE23" s="84">
        <f>'BAR BB| Open rates'!AE23*0.85*0.9</f>
        <v>14535</v>
      </c>
      <c r="AF23" s="84">
        <f>'BAR BB| Open rates'!AF23*0.85*0.9</f>
        <v>15223.5</v>
      </c>
      <c r="AG23" s="84">
        <f>'BAR BB| Open rates'!AG23*0.85*0.9</f>
        <v>14535</v>
      </c>
      <c r="AH23" s="84">
        <f>'BAR BB| Open rates'!AH23*0.85*0.9</f>
        <v>15223.5</v>
      </c>
      <c r="AI23" s="84">
        <f>'BAR BB| Open rates'!AI23*0.85*0.9</f>
        <v>14535</v>
      </c>
      <c r="AJ23" s="84">
        <f>'BAR BB| Open rates'!AJ23*0.85*0.9</f>
        <v>15223.5</v>
      </c>
      <c r="AK23" s="84">
        <f>'BAR BB| Open rates'!AK23*0.85*0.9</f>
        <v>14535</v>
      </c>
      <c r="AL23" s="84">
        <f>'BAR BB| Open rates'!AL23*0.85*0.9</f>
        <v>15223.5</v>
      </c>
      <c r="AM23" s="84">
        <f>'BAR BB| Open rates'!AM23*0.85*0.9</f>
        <v>14535</v>
      </c>
      <c r="AN23" s="84">
        <f>'BAR BB| Open rates'!AN23*0.85*0.9</f>
        <v>14535</v>
      </c>
      <c r="AO23" s="84">
        <f>'BAR BB| Open rates'!AO23*0.85*0.9</f>
        <v>13464</v>
      </c>
      <c r="AP23" s="84">
        <f>'BAR BB| Open rates'!AP23*0.85*0.9</f>
        <v>14229</v>
      </c>
      <c r="AQ23" s="84">
        <f>'BAR BB| Open rates'!AQ23*0.85*0.9</f>
        <v>13464</v>
      </c>
      <c r="AR23" s="84">
        <f>'BAR BB| Open rates'!AR23*0.85*0.9</f>
        <v>14229</v>
      </c>
      <c r="AS23" s="84">
        <f>'BAR BB| Open rates'!AS23*0.85*0.9</f>
        <v>13464</v>
      </c>
      <c r="AT23" s="84">
        <f>'BAR BB| Open rates'!AT23*0.85*0.9</f>
        <v>14229</v>
      </c>
      <c r="AU23" s="84">
        <f>'BAR BB| Open rates'!AU23*0.85*0.9</f>
        <v>13464</v>
      </c>
      <c r="AV23" s="84">
        <f>'BAR BB| Open rates'!AV23*0.85*0.9</f>
        <v>14229</v>
      </c>
      <c r="AW23" s="84">
        <f>'BAR BB| Open rates'!AW23*0.85*0.9</f>
        <v>13464</v>
      </c>
      <c r="AX23" s="84">
        <f>'BAR BB| Open rates'!AX23*0.85*0.9</f>
        <v>13464</v>
      </c>
      <c r="AY23" s="84">
        <f>'BAR BB| Open rates'!AY23*0.85*0.9</f>
        <v>14229</v>
      </c>
      <c r="AZ23" s="84">
        <f>'BAR BB| Open rates'!AZ23*0.85*0.9</f>
        <v>13464</v>
      </c>
      <c r="BA23" s="84">
        <f>'BAR BB| Open rates'!BA23*0.85*0.9</f>
        <v>14229</v>
      </c>
      <c r="BB23" s="84">
        <f>'BAR BB| Open rates'!BB23*0.85*0.9</f>
        <v>13464</v>
      </c>
      <c r="BC23" s="84">
        <f>'BAR BB| Open rates'!BC23*0.85*0.9</f>
        <v>14229</v>
      </c>
    </row>
    <row r="24" spans="1:55" s="14" customFormat="1" ht="12" customHeight="1" x14ac:dyDescent="0.2">
      <c r="A24" s="42">
        <v>4</v>
      </c>
      <c r="B24" s="84">
        <f>'BAR BB| Open rates'!B24*0.85*0.9</f>
        <v>17136</v>
      </c>
      <c r="C24" s="84">
        <f>'BAR BB| Open rates'!C24*0.85*0.9</f>
        <v>15682.5</v>
      </c>
      <c r="D24" s="84">
        <f>'BAR BB| Open rates'!D24*0.85*0.9</f>
        <v>14917.5</v>
      </c>
      <c r="E24" s="84">
        <f>'BAR BB| Open rates'!E24*0.85*0.9</f>
        <v>23256</v>
      </c>
      <c r="F24" s="84">
        <f>'BAR BB| Open rates'!F24*0.85*0.9</f>
        <v>14611.5</v>
      </c>
      <c r="G24" s="84">
        <f>'BAR BB| Open rates'!G24*0.85*0.9</f>
        <v>21879</v>
      </c>
      <c r="H24" s="84">
        <f>'BAR BB| Open rates'!H24*0.85*0.9</f>
        <v>20961</v>
      </c>
      <c r="I24" s="84">
        <f>'BAR BB| Open rates'!I24*0.85*0.9</f>
        <v>20272.5</v>
      </c>
      <c r="J24" s="84">
        <f>'BAR BB| Open rates'!J24*0.85*0.9</f>
        <v>20961</v>
      </c>
      <c r="K24" s="84">
        <f>'BAR BB| Open rates'!K24*0.85*0.9</f>
        <v>20272.5</v>
      </c>
      <c r="L24" s="84">
        <f>'BAR BB| Open rates'!L24*0.85*0.9</f>
        <v>20961</v>
      </c>
      <c r="M24" s="84">
        <f>'BAR BB| Open rates'!M24*0.85*0.9</f>
        <v>20272.5</v>
      </c>
      <c r="N24" s="84">
        <f>'BAR BB| Open rates'!N24*0.85*0.9</f>
        <v>20961</v>
      </c>
      <c r="O24" s="84">
        <f>'BAR BB| Open rates'!O24*0.85*0.9</f>
        <v>20272.5</v>
      </c>
      <c r="P24" s="84">
        <f>'BAR BB| Open rates'!P24*0.85*0.9</f>
        <v>20961</v>
      </c>
      <c r="Q24" s="84">
        <f>'BAR BB| Open rates'!Q24*0.85*0.9</f>
        <v>20272.5</v>
      </c>
      <c r="R24" s="84">
        <f>'BAR BB| Open rates'!R24*0.85*0.9</f>
        <v>20961</v>
      </c>
      <c r="S24" s="84">
        <f>'BAR BB| Open rates'!S24*0.85*0.9</f>
        <v>20272.5</v>
      </c>
      <c r="T24" s="84">
        <f>'BAR BB| Open rates'!T24*0.85*0.9</f>
        <v>20961</v>
      </c>
      <c r="U24" s="84">
        <f>'BAR BB| Open rates'!U24*0.85*0.9</f>
        <v>20272.5</v>
      </c>
      <c r="V24" s="84">
        <f>'BAR BB| Open rates'!V24*0.85*0.9</f>
        <v>20272.5</v>
      </c>
      <c r="W24" s="84">
        <f>'BAR BB| Open rates'!W24*0.85*0.9</f>
        <v>20961</v>
      </c>
      <c r="X24" s="84">
        <f>'BAR BB| Open rates'!X24*0.85*0.9</f>
        <v>20272.5</v>
      </c>
      <c r="Y24" s="84">
        <f>'BAR BB| Open rates'!Y24*0.85*0.9</f>
        <v>20961</v>
      </c>
      <c r="Z24" s="84">
        <f>'BAR BB| Open rates'!Z24*0.85*0.9</f>
        <v>20272.5</v>
      </c>
      <c r="AA24" s="84">
        <f>'BAR BB| Open rates'!AA24*0.85*0.9</f>
        <v>20961</v>
      </c>
      <c r="AB24" s="84">
        <f>'BAR BB| Open rates'!AB24*0.85*0.9</f>
        <v>20272.5</v>
      </c>
      <c r="AC24" s="84">
        <f>'BAR BB| Open rates'!AC24*0.85*0.9</f>
        <v>20961</v>
      </c>
      <c r="AD24" s="84">
        <f>'BAR BB| Open rates'!AD24*0.85*0.9</f>
        <v>20272.5</v>
      </c>
      <c r="AE24" s="84">
        <f>'BAR BB| Open rates'!AE24*0.85*0.9</f>
        <v>15682.5</v>
      </c>
      <c r="AF24" s="84">
        <f>'BAR BB| Open rates'!AF24*0.85*0.9</f>
        <v>16371</v>
      </c>
      <c r="AG24" s="84">
        <f>'BAR BB| Open rates'!AG24*0.85*0.9</f>
        <v>15682.5</v>
      </c>
      <c r="AH24" s="84">
        <f>'BAR BB| Open rates'!AH24*0.85*0.9</f>
        <v>16371</v>
      </c>
      <c r="AI24" s="84">
        <f>'BAR BB| Open rates'!AI24*0.85*0.9</f>
        <v>15682.5</v>
      </c>
      <c r="AJ24" s="84">
        <f>'BAR BB| Open rates'!AJ24*0.85*0.9</f>
        <v>16371</v>
      </c>
      <c r="AK24" s="84">
        <f>'BAR BB| Open rates'!AK24*0.85*0.9</f>
        <v>15682.5</v>
      </c>
      <c r="AL24" s="84">
        <f>'BAR BB| Open rates'!AL24*0.85*0.9</f>
        <v>16371</v>
      </c>
      <c r="AM24" s="84">
        <f>'BAR BB| Open rates'!AM24*0.85*0.9</f>
        <v>15682.5</v>
      </c>
      <c r="AN24" s="84">
        <f>'BAR BB| Open rates'!AN24*0.85*0.9</f>
        <v>15682.5</v>
      </c>
      <c r="AO24" s="84">
        <f>'BAR BB| Open rates'!AO24*0.85*0.9</f>
        <v>14611.5</v>
      </c>
      <c r="AP24" s="84">
        <f>'BAR BB| Open rates'!AP24*0.85*0.9</f>
        <v>15376.5</v>
      </c>
      <c r="AQ24" s="84">
        <f>'BAR BB| Open rates'!AQ24*0.85*0.9</f>
        <v>14611.5</v>
      </c>
      <c r="AR24" s="84">
        <f>'BAR BB| Open rates'!AR24*0.85*0.9</f>
        <v>15376.5</v>
      </c>
      <c r="AS24" s="84">
        <f>'BAR BB| Open rates'!AS24*0.85*0.9</f>
        <v>14611.5</v>
      </c>
      <c r="AT24" s="84">
        <f>'BAR BB| Open rates'!AT24*0.85*0.9</f>
        <v>15376.5</v>
      </c>
      <c r="AU24" s="84">
        <f>'BAR BB| Open rates'!AU24*0.85*0.9</f>
        <v>14611.5</v>
      </c>
      <c r="AV24" s="84">
        <f>'BAR BB| Open rates'!AV24*0.85*0.9</f>
        <v>15376.5</v>
      </c>
      <c r="AW24" s="84">
        <f>'BAR BB| Open rates'!AW24*0.85*0.9</f>
        <v>14611.5</v>
      </c>
      <c r="AX24" s="84">
        <f>'BAR BB| Open rates'!AX24*0.85*0.9</f>
        <v>14611.5</v>
      </c>
      <c r="AY24" s="84">
        <f>'BAR BB| Open rates'!AY24*0.85*0.9</f>
        <v>15376.5</v>
      </c>
      <c r="AZ24" s="84">
        <f>'BAR BB| Open rates'!AZ24*0.85*0.9</f>
        <v>14611.5</v>
      </c>
      <c r="BA24" s="84">
        <f>'BAR BB| Open rates'!BA24*0.85*0.9</f>
        <v>15376.5</v>
      </c>
      <c r="BB24" s="84">
        <f>'BAR BB| Open rates'!BB24*0.85*0.9</f>
        <v>14611.5</v>
      </c>
      <c r="BC24" s="84">
        <f>'BAR BB| Open rates'!BC24*0.85*0.9</f>
        <v>15376.5</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rates'!B26*0.85*0.9</f>
        <v>18283.5</v>
      </c>
      <c r="C26" s="84">
        <f>'BAR BB| Open rates'!C26*0.85*0.9</f>
        <v>16830</v>
      </c>
      <c r="D26" s="84">
        <f>'BAR BB| Open rates'!D26*0.85*0.9</f>
        <v>16065</v>
      </c>
      <c r="E26" s="84">
        <f>'BAR BB| Open rates'!E26*0.85*0.9</f>
        <v>24403.5</v>
      </c>
      <c r="F26" s="84">
        <f>'BAR BB| Open rates'!F26*0.85*0.9</f>
        <v>15759</v>
      </c>
      <c r="G26" s="84">
        <f>'BAR BB| Open rates'!G26*0.85*0.9</f>
        <v>23791.5</v>
      </c>
      <c r="H26" s="84">
        <f>'BAR BB| Open rates'!H26*0.85*0.9</f>
        <v>22873.5</v>
      </c>
      <c r="I26" s="84">
        <f>'BAR BB| Open rates'!I26*0.85*0.9</f>
        <v>22185</v>
      </c>
      <c r="J26" s="84">
        <f>'BAR BB| Open rates'!J26*0.85*0.9</f>
        <v>22873.5</v>
      </c>
      <c r="K26" s="84">
        <f>'BAR BB| Open rates'!K26*0.85*0.9</f>
        <v>22185</v>
      </c>
      <c r="L26" s="84">
        <f>'BAR BB| Open rates'!L26*0.85*0.9</f>
        <v>22873.5</v>
      </c>
      <c r="M26" s="84">
        <f>'BAR BB| Open rates'!M26*0.85*0.9</f>
        <v>22185</v>
      </c>
      <c r="N26" s="84">
        <f>'BAR BB| Open rates'!N26*0.85*0.9</f>
        <v>22873.5</v>
      </c>
      <c r="O26" s="84">
        <f>'BAR BB| Open rates'!O26*0.85*0.9</f>
        <v>22185</v>
      </c>
      <c r="P26" s="84">
        <f>'BAR BB| Open rates'!P26*0.85*0.9</f>
        <v>22873.5</v>
      </c>
      <c r="Q26" s="84">
        <f>'BAR BB| Open rates'!Q26*0.85*0.9</f>
        <v>22185</v>
      </c>
      <c r="R26" s="84">
        <f>'BAR BB| Open rates'!R26*0.85*0.9</f>
        <v>22873.5</v>
      </c>
      <c r="S26" s="84">
        <f>'BAR BB| Open rates'!S26*0.85*0.9</f>
        <v>22185</v>
      </c>
      <c r="T26" s="84">
        <f>'BAR BB| Open rates'!T26*0.85*0.9</f>
        <v>22873.5</v>
      </c>
      <c r="U26" s="84">
        <f>'BAR BB| Open rates'!U26*0.85*0.9</f>
        <v>22185</v>
      </c>
      <c r="V26" s="84">
        <f>'BAR BB| Open rates'!V26*0.85*0.9</f>
        <v>22185</v>
      </c>
      <c r="W26" s="84">
        <f>'BAR BB| Open rates'!W26*0.85*0.9</f>
        <v>22873.5</v>
      </c>
      <c r="X26" s="84">
        <f>'BAR BB| Open rates'!X26*0.85*0.9</f>
        <v>22185</v>
      </c>
      <c r="Y26" s="84">
        <f>'BAR BB| Open rates'!Y26*0.85*0.9</f>
        <v>22873.5</v>
      </c>
      <c r="Z26" s="84">
        <f>'BAR BB| Open rates'!Z26*0.85*0.9</f>
        <v>22185</v>
      </c>
      <c r="AA26" s="84">
        <f>'BAR BB| Open rates'!AA26*0.85*0.9</f>
        <v>22873.5</v>
      </c>
      <c r="AB26" s="84">
        <f>'BAR BB| Open rates'!AB26*0.85*0.9</f>
        <v>22185</v>
      </c>
      <c r="AC26" s="84">
        <f>'BAR BB| Open rates'!AC26*0.85*0.9</f>
        <v>22873.5</v>
      </c>
      <c r="AD26" s="84">
        <f>'BAR BB| Open rates'!AD26*0.85*0.9</f>
        <v>22185</v>
      </c>
      <c r="AE26" s="84">
        <f>'BAR BB| Open rates'!AE26*0.85*0.9</f>
        <v>16830</v>
      </c>
      <c r="AF26" s="84">
        <f>'BAR BB| Open rates'!AF26*0.85*0.9</f>
        <v>17518.5</v>
      </c>
      <c r="AG26" s="84">
        <f>'BAR BB| Open rates'!AG26*0.85*0.9</f>
        <v>16830</v>
      </c>
      <c r="AH26" s="84">
        <f>'BAR BB| Open rates'!AH26*0.85*0.9</f>
        <v>17518.5</v>
      </c>
      <c r="AI26" s="84">
        <f>'BAR BB| Open rates'!AI26*0.85*0.9</f>
        <v>16830</v>
      </c>
      <c r="AJ26" s="84">
        <f>'BAR BB| Open rates'!AJ26*0.85*0.9</f>
        <v>17518.5</v>
      </c>
      <c r="AK26" s="84">
        <f>'BAR BB| Open rates'!AK26*0.85*0.9</f>
        <v>16830</v>
      </c>
      <c r="AL26" s="84">
        <f>'BAR BB| Open rates'!AL26*0.85*0.9</f>
        <v>17518.5</v>
      </c>
      <c r="AM26" s="84">
        <f>'BAR BB| Open rates'!AM26*0.85*0.9</f>
        <v>16830</v>
      </c>
      <c r="AN26" s="84">
        <f>'BAR BB| Open rates'!AN26*0.85*0.9</f>
        <v>16830</v>
      </c>
      <c r="AO26" s="84">
        <f>'BAR BB| Open rates'!AO26*0.85*0.9</f>
        <v>15759</v>
      </c>
      <c r="AP26" s="84">
        <f>'BAR BB| Open rates'!AP26*0.85*0.9</f>
        <v>16524</v>
      </c>
      <c r="AQ26" s="84">
        <f>'BAR BB| Open rates'!AQ26*0.85*0.9</f>
        <v>15759</v>
      </c>
      <c r="AR26" s="84">
        <f>'BAR BB| Open rates'!AR26*0.85*0.9</f>
        <v>16524</v>
      </c>
      <c r="AS26" s="84">
        <f>'BAR BB| Open rates'!AS26*0.85*0.9</f>
        <v>15759</v>
      </c>
      <c r="AT26" s="84">
        <f>'BAR BB| Open rates'!AT26*0.85*0.9</f>
        <v>16524</v>
      </c>
      <c r="AU26" s="84">
        <f>'BAR BB| Open rates'!AU26*0.85*0.9</f>
        <v>15759</v>
      </c>
      <c r="AV26" s="84">
        <f>'BAR BB| Open rates'!AV26*0.85*0.9</f>
        <v>16524</v>
      </c>
      <c r="AW26" s="84">
        <f>'BAR BB| Open rates'!AW26*0.85*0.9</f>
        <v>15759</v>
      </c>
      <c r="AX26" s="84">
        <f>'BAR BB| Open rates'!AX26*0.85*0.9</f>
        <v>15759</v>
      </c>
      <c r="AY26" s="84">
        <f>'BAR BB| Open rates'!AY26*0.85*0.9</f>
        <v>16524</v>
      </c>
      <c r="AZ26" s="84">
        <f>'BAR BB| Open rates'!AZ26*0.85*0.9</f>
        <v>15759</v>
      </c>
      <c r="BA26" s="84">
        <f>'BAR BB| Open rates'!BA26*0.85*0.9</f>
        <v>16524</v>
      </c>
      <c r="BB26" s="84">
        <f>'BAR BB| Open rates'!BB26*0.85*0.9</f>
        <v>15759</v>
      </c>
      <c r="BC26" s="84">
        <f>'BAR BB| Open rates'!BC26*0.85*0.9</f>
        <v>16524</v>
      </c>
    </row>
    <row r="27" spans="1:55" s="14" customFormat="1" ht="12" customHeight="1" x14ac:dyDescent="0.2">
      <c r="A27" s="42">
        <v>2</v>
      </c>
      <c r="B27" s="84">
        <f>'BAR BB| Open rates'!B27*0.85*0.9</f>
        <v>19431</v>
      </c>
      <c r="C27" s="84">
        <f>'BAR BB| Open rates'!C27*0.85*0.9</f>
        <v>17977.5</v>
      </c>
      <c r="D27" s="84">
        <f>'BAR BB| Open rates'!D27*0.85*0.9</f>
        <v>17212.5</v>
      </c>
      <c r="E27" s="84">
        <f>'BAR BB| Open rates'!E27*0.85*0.9</f>
        <v>25551</v>
      </c>
      <c r="F27" s="84">
        <f>'BAR BB| Open rates'!F27*0.85*0.9</f>
        <v>16906.5</v>
      </c>
      <c r="G27" s="84">
        <f>'BAR BB| Open rates'!G27*0.85*0.9</f>
        <v>24939</v>
      </c>
      <c r="H27" s="84">
        <f>'BAR BB| Open rates'!H27*0.85*0.9</f>
        <v>24021</v>
      </c>
      <c r="I27" s="84">
        <f>'BAR BB| Open rates'!I27*0.85*0.9</f>
        <v>23332.5</v>
      </c>
      <c r="J27" s="84">
        <f>'BAR BB| Open rates'!J27*0.85*0.9</f>
        <v>24021</v>
      </c>
      <c r="K27" s="84">
        <f>'BAR BB| Open rates'!K27*0.85*0.9</f>
        <v>23332.5</v>
      </c>
      <c r="L27" s="84">
        <f>'BAR BB| Open rates'!L27*0.85*0.9</f>
        <v>24021</v>
      </c>
      <c r="M27" s="84">
        <f>'BAR BB| Open rates'!M27*0.85*0.9</f>
        <v>23332.5</v>
      </c>
      <c r="N27" s="84">
        <f>'BAR BB| Open rates'!N27*0.85*0.9</f>
        <v>24021</v>
      </c>
      <c r="O27" s="84">
        <f>'BAR BB| Open rates'!O27*0.85*0.9</f>
        <v>23332.5</v>
      </c>
      <c r="P27" s="84">
        <f>'BAR BB| Open rates'!P27*0.85*0.9</f>
        <v>24021</v>
      </c>
      <c r="Q27" s="84">
        <f>'BAR BB| Open rates'!Q27*0.85*0.9</f>
        <v>23332.5</v>
      </c>
      <c r="R27" s="84">
        <f>'BAR BB| Open rates'!R27*0.85*0.9</f>
        <v>24021</v>
      </c>
      <c r="S27" s="84">
        <f>'BAR BB| Open rates'!S27*0.85*0.9</f>
        <v>23332.5</v>
      </c>
      <c r="T27" s="84">
        <f>'BAR BB| Open rates'!T27*0.85*0.9</f>
        <v>24021</v>
      </c>
      <c r="U27" s="84">
        <f>'BAR BB| Open rates'!U27*0.85*0.9</f>
        <v>23332.5</v>
      </c>
      <c r="V27" s="84">
        <f>'BAR BB| Open rates'!V27*0.85*0.9</f>
        <v>23332.5</v>
      </c>
      <c r="W27" s="84">
        <f>'BAR BB| Open rates'!W27*0.85*0.9</f>
        <v>24021</v>
      </c>
      <c r="X27" s="84">
        <f>'BAR BB| Open rates'!X27*0.85*0.9</f>
        <v>23332.5</v>
      </c>
      <c r="Y27" s="84">
        <f>'BAR BB| Open rates'!Y27*0.85*0.9</f>
        <v>24021</v>
      </c>
      <c r="Z27" s="84">
        <f>'BAR BB| Open rates'!Z27*0.85*0.9</f>
        <v>23332.5</v>
      </c>
      <c r="AA27" s="84">
        <f>'BAR BB| Open rates'!AA27*0.85*0.9</f>
        <v>24021</v>
      </c>
      <c r="AB27" s="84">
        <f>'BAR BB| Open rates'!AB27*0.85*0.9</f>
        <v>23332.5</v>
      </c>
      <c r="AC27" s="84">
        <f>'BAR BB| Open rates'!AC27*0.85*0.9</f>
        <v>24021</v>
      </c>
      <c r="AD27" s="84">
        <f>'BAR BB| Open rates'!AD27*0.85*0.9</f>
        <v>23332.5</v>
      </c>
      <c r="AE27" s="84">
        <f>'BAR BB| Open rates'!AE27*0.85*0.9</f>
        <v>17977.5</v>
      </c>
      <c r="AF27" s="84">
        <f>'BAR BB| Open rates'!AF27*0.85*0.9</f>
        <v>18666</v>
      </c>
      <c r="AG27" s="84">
        <f>'BAR BB| Open rates'!AG27*0.85*0.9</f>
        <v>17977.5</v>
      </c>
      <c r="AH27" s="84">
        <f>'BAR BB| Open rates'!AH27*0.85*0.9</f>
        <v>18666</v>
      </c>
      <c r="AI27" s="84">
        <f>'BAR BB| Open rates'!AI27*0.85*0.9</f>
        <v>17977.5</v>
      </c>
      <c r="AJ27" s="84">
        <f>'BAR BB| Open rates'!AJ27*0.85*0.9</f>
        <v>18666</v>
      </c>
      <c r="AK27" s="84">
        <f>'BAR BB| Open rates'!AK27*0.85*0.9</f>
        <v>17977.5</v>
      </c>
      <c r="AL27" s="84">
        <f>'BAR BB| Open rates'!AL27*0.85*0.9</f>
        <v>18666</v>
      </c>
      <c r="AM27" s="84">
        <f>'BAR BB| Open rates'!AM27*0.85*0.9</f>
        <v>17977.5</v>
      </c>
      <c r="AN27" s="84">
        <f>'BAR BB| Open rates'!AN27*0.85*0.9</f>
        <v>17977.5</v>
      </c>
      <c r="AO27" s="84">
        <f>'BAR BB| Open rates'!AO27*0.85*0.9</f>
        <v>16906.5</v>
      </c>
      <c r="AP27" s="84">
        <f>'BAR BB| Open rates'!AP27*0.85*0.9</f>
        <v>17671.5</v>
      </c>
      <c r="AQ27" s="84">
        <f>'BAR BB| Open rates'!AQ27*0.85*0.9</f>
        <v>16906.5</v>
      </c>
      <c r="AR27" s="84">
        <f>'BAR BB| Open rates'!AR27*0.85*0.9</f>
        <v>17671.5</v>
      </c>
      <c r="AS27" s="84">
        <f>'BAR BB| Open rates'!AS27*0.85*0.9</f>
        <v>16906.5</v>
      </c>
      <c r="AT27" s="84">
        <f>'BAR BB| Open rates'!AT27*0.85*0.9</f>
        <v>17671.5</v>
      </c>
      <c r="AU27" s="84">
        <f>'BAR BB| Open rates'!AU27*0.85*0.9</f>
        <v>16906.5</v>
      </c>
      <c r="AV27" s="84">
        <f>'BAR BB| Open rates'!AV27*0.85*0.9</f>
        <v>17671.5</v>
      </c>
      <c r="AW27" s="84">
        <f>'BAR BB| Open rates'!AW27*0.85*0.9</f>
        <v>16906.5</v>
      </c>
      <c r="AX27" s="84">
        <f>'BAR BB| Open rates'!AX27*0.85*0.9</f>
        <v>16906.5</v>
      </c>
      <c r="AY27" s="84">
        <f>'BAR BB| Open rates'!AY27*0.85*0.9</f>
        <v>17671.5</v>
      </c>
      <c r="AZ27" s="84">
        <f>'BAR BB| Open rates'!AZ27*0.85*0.9</f>
        <v>16906.5</v>
      </c>
      <c r="BA27" s="84">
        <f>'BAR BB| Open rates'!BA27*0.85*0.9</f>
        <v>17671.5</v>
      </c>
      <c r="BB27" s="84">
        <f>'BAR BB| Open rates'!BB27*0.85*0.9</f>
        <v>16906.5</v>
      </c>
      <c r="BC27" s="84">
        <f>'BAR BB| Open rates'!BC27*0.85*0.9</f>
        <v>17671.5</v>
      </c>
    </row>
    <row r="28" spans="1:55" s="14" customFormat="1" ht="12" customHeight="1" x14ac:dyDescent="0.2">
      <c r="A28" s="42">
        <v>3</v>
      </c>
      <c r="B28" s="84">
        <f>'BAR BB| Open rates'!B28*0.85*0.9</f>
        <v>20578.5</v>
      </c>
      <c r="C28" s="84">
        <f>'BAR BB| Open rates'!C28*0.85*0.9</f>
        <v>19125</v>
      </c>
      <c r="D28" s="84">
        <f>'BAR BB| Open rates'!D28*0.85*0.9</f>
        <v>18360</v>
      </c>
      <c r="E28" s="84">
        <f>'BAR BB| Open rates'!E28*0.85*0.9</f>
        <v>26698.5</v>
      </c>
      <c r="F28" s="84">
        <f>'BAR BB| Open rates'!F28*0.85*0.9</f>
        <v>18054</v>
      </c>
      <c r="G28" s="84">
        <f>'BAR BB| Open rates'!G28*0.85*0.9</f>
        <v>26086.5</v>
      </c>
      <c r="H28" s="84">
        <f>'BAR BB| Open rates'!H28*0.85*0.9</f>
        <v>25168.5</v>
      </c>
      <c r="I28" s="84">
        <f>'BAR BB| Open rates'!I28*0.85*0.9</f>
        <v>24480</v>
      </c>
      <c r="J28" s="84">
        <f>'BAR BB| Open rates'!J28*0.85*0.9</f>
        <v>25168.5</v>
      </c>
      <c r="K28" s="84">
        <f>'BAR BB| Open rates'!K28*0.85*0.9</f>
        <v>24480</v>
      </c>
      <c r="L28" s="84">
        <f>'BAR BB| Open rates'!L28*0.85*0.9</f>
        <v>25168.5</v>
      </c>
      <c r="M28" s="84">
        <f>'BAR BB| Open rates'!M28*0.85*0.9</f>
        <v>24480</v>
      </c>
      <c r="N28" s="84">
        <f>'BAR BB| Open rates'!N28*0.85*0.9</f>
        <v>25168.5</v>
      </c>
      <c r="O28" s="84">
        <f>'BAR BB| Open rates'!O28*0.85*0.9</f>
        <v>24480</v>
      </c>
      <c r="P28" s="84">
        <f>'BAR BB| Open rates'!P28*0.85*0.9</f>
        <v>25168.5</v>
      </c>
      <c r="Q28" s="84">
        <f>'BAR BB| Open rates'!Q28*0.85*0.9</f>
        <v>24480</v>
      </c>
      <c r="R28" s="84">
        <f>'BAR BB| Open rates'!R28*0.85*0.9</f>
        <v>25168.5</v>
      </c>
      <c r="S28" s="84">
        <f>'BAR BB| Open rates'!S28*0.85*0.9</f>
        <v>24480</v>
      </c>
      <c r="T28" s="84">
        <f>'BAR BB| Open rates'!T28*0.85*0.9</f>
        <v>25168.5</v>
      </c>
      <c r="U28" s="84">
        <f>'BAR BB| Open rates'!U28*0.85*0.9</f>
        <v>24480</v>
      </c>
      <c r="V28" s="84">
        <f>'BAR BB| Open rates'!V28*0.85*0.9</f>
        <v>24480</v>
      </c>
      <c r="W28" s="84">
        <f>'BAR BB| Open rates'!W28*0.85*0.9</f>
        <v>25168.5</v>
      </c>
      <c r="X28" s="84">
        <f>'BAR BB| Open rates'!X28*0.85*0.9</f>
        <v>24480</v>
      </c>
      <c r="Y28" s="84">
        <f>'BAR BB| Open rates'!Y28*0.85*0.9</f>
        <v>25168.5</v>
      </c>
      <c r="Z28" s="84">
        <f>'BAR BB| Open rates'!Z28*0.85*0.9</f>
        <v>24480</v>
      </c>
      <c r="AA28" s="84">
        <f>'BAR BB| Open rates'!AA28*0.85*0.9</f>
        <v>25168.5</v>
      </c>
      <c r="AB28" s="84">
        <f>'BAR BB| Open rates'!AB28*0.85*0.9</f>
        <v>24480</v>
      </c>
      <c r="AC28" s="84">
        <f>'BAR BB| Open rates'!AC28*0.85*0.9</f>
        <v>25168.5</v>
      </c>
      <c r="AD28" s="84">
        <f>'BAR BB| Open rates'!AD28*0.85*0.9</f>
        <v>24480</v>
      </c>
      <c r="AE28" s="84">
        <f>'BAR BB| Open rates'!AE28*0.85*0.9</f>
        <v>19125</v>
      </c>
      <c r="AF28" s="84">
        <f>'BAR BB| Open rates'!AF28*0.85*0.9</f>
        <v>19813.5</v>
      </c>
      <c r="AG28" s="84">
        <f>'BAR BB| Open rates'!AG28*0.85*0.9</f>
        <v>19125</v>
      </c>
      <c r="AH28" s="84">
        <f>'BAR BB| Open rates'!AH28*0.85*0.9</f>
        <v>19813.5</v>
      </c>
      <c r="AI28" s="84">
        <f>'BAR BB| Open rates'!AI28*0.85*0.9</f>
        <v>19125</v>
      </c>
      <c r="AJ28" s="84">
        <f>'BAR BB| Open rates'!AJ28*0.85*0.9</f>
        <v>19813.5</v>
      </c>
      <c r="AK28" s="84">
        <f>'BAR BB| Open rates'!AK28*0.85*0.9</f>
        <v>19125</v>
      </c>
      <c r="AL28" s="84">
        <f>'BAR BB| Open rates'!AL28*0.85*0.9</f>
        <v>19813.5</v>
      </c>
      <c r="AM28" s="84">
        <f>'BAR BB| Open rates'!AM28*0.85*0.9</f>
        <v>19125</v>
      </c>
      <c r="AN28" s="84">
        <f>'BAR BB| Open rates'!AN28*0.85*0.9</f>
        <v>19125</v>
      </c>
      <c r="AO28" s="84">
        <f>'BAR BB| Open rates'!AO28*0.85*0.9</f>
        <v>18054</v>
      </c>
      <c r="AP28" s="84">
        <f>'BAR BB| Open rates'!AP28*0.85*0.9</f>
        <v>18819</v>
      </c>
      <c r="AQ28" s="84">
        <f>'BAR BB| Open rates'!AQ28*0.85*0.9</f>
        <v>18054</v>
      </c>
      <c r="AR28" s="84">
        <f>'BAR BB| Open rates'!AR28*0.85*0.9</f>
        <v>18819</v>
      </c>
      <c r="AS28" s="84">
        <f>'BAR BB| Open rates'!AS28*0.85*0.9</f>
        <v>18054</v>
      </c>
      <c r="AT28" s="84">
        <f>'BAR BB| Open rates'!AT28*0.85*0.9</f>
        <v>18819</v>
      </c>
      <c r="AU28" s="84">
        <f>'BAR BB| Open rates'!AU28*0.85*0.9</f>
        <v>18054</v>
      </c>
      <c r="AV28" s="84">
        <f>'BAR BB| Open rates'!AV28*0.85*0.9</f>
        <v>18819</v>
      </c>
      <c r="AW28" s="84">
        <f>'BAR BB| Open rates'!AW28*0.85*0.9</f>
        <v>18054</v>
      </c>
      <c r="AX28" s="84">
        <f>'BAR BB| Open rates'!AX28*0.85*0.9</f>
        <v>18054</v>
      </c>
      <c r="AY28" s="84">
        <f>'BAR BB| Open rates'!AY28*0.85*0.9</f>
        <v>18819</v>
      </c>
      <c r="AZ28" s="84">
        <f>'BAR BB| Open rates'!AZ28*0.85*0.9</f>
        <v>18054</v>
      </c>
      <c r="BA28" s="84">
        <f>'BAR BB| Open rates'!BA28*0.85*0.9</f>
        <v>18819</v>
      </c>
      <c r="BB28" s="84">
        <f>'BAR BB| Open rates'!BB28*0.85*0.9</f>
        <v>18054</v>
      </c>
      <c r="BC28" s="84">
        <f>'BAR BB| Open rates'!BC28*0.85*0.9</f>
        <v>18819</v>
      </c>
    </row>
    <row r="29" spans="1:55" s="14" customFormat="1" ht="12" customHeight="1" x14ac:dyDescent="0.2">
      <c r="A29" s="42">
        <v>4</v>
      </c>
      <c r="B29" s="84">
        <f>'BAR BB| Open rates'!B29*0.85*0.9</f>
        <v>21726</v>
      </c>
      <c r="C29" s="84">
        <f>'BAR BB| Open rates'!C29*0.85*0.9</f>
        <v>20272.5</v>
      </c>
      <c r="D29" s="84">
        <f>'BAR BB| Open rates'!D29*0.85*0.9</f>
        <v>19507.5</v>
      </c>
      <c r="E29" s="84">
        <f>'BAR BB| Open rates'!E29*0.85*0.9</f>
        <v>27846</v>
      </c>
      <c r="F29" s="84">
        <f>'BAR BB| Open rates'!F29*0.85*0.9</f>
        <v>19201.5</v>
      </c>
      <c r="G29" s="84">
        <f>'BAR BB| Open rates'!G29*0.85*0.9</f>
        <v>27234</v>
      </c>
      <c r="H29" s="84">
        <f>'BAR BB| Open rates'!H29*0.85*0.9</f>
        <v>26316</v>
      </c>
      <c r="I29" s="84">
        <f>'BAR BB| Open rates'!I29*0.85*0.9</f>
        <v>25627.5</v>
      </c>
      <c r="J29" s="84">
        <f>'BAR BB| Open rates'!J29*0.85*0.9</f>
        <v>26316</v>
      </c>
      <c r="K29" s="84">
        <f>'BAR BB| Open rates'!K29*0.85*0.9</f>
        <v>25627.5</v>
      </c>
      <c r="L29" s="84">
        <f>'BAR BB| Open rates'!L29*0.85*0.9</f>
        <v>26316</v>
      </c>
      <c r="M29" s="84">
        <f>'BAR BB| Open rates'!M29*0.85*0.9</f>
        <v>25627.5</v>
      </c>
      <c r="N29" s="84">
        <f>'BAR BB| Open rates'!N29*0.85*0.9</f>
        <v>26316</v>
      </c>
      <c r="O29" s="84">
        <f>'BAR BB| Open rates'!O29*0.85*0.9</f>
        <v>25627.5</v>
      </c>
      <c r="P29" s="84">
        <f>'BAR BB| Open rates'!P29*0.85*0.9</f>
        <v>26316</v>
      </c>
      <c r="Q29" s="84">
        <f>'BAR BB| Open rates'!Q29*0.85*0.9</f>
        <v>25627.5</v>
      </c>
      <c r="R29" s="84">
        <f>'BAR BB| Open rates'!R29*0.85*0.9</f>
        <v>26316</v>
      </c>
      <c r="S29" s="84">
        <f>'BAR BB| Open rates'!S29*0.85*0.9</f>
        <v>25627.5</v>
      </c>
      <c r="T29" s="84">
        <f>'BAR BB| Open rates'!T29*0.85*0.9</f>
        <v>26316</v>
      </c>
      <c r="U29" s="84">
        <f>'BAR BB| Open rates'!U29*0.85*0.9</f>
        <v>25627.5</v>
      </c>
      <c r="V29" s="84">
        <f>'BAR BB| Open rates'!V29*0.85*0.9</f>
        <v>25627.5</v>
      </c>
      <c r="W29" s="84">
        <f>'BAR BB| Open rates'!W29*0.85*0.9</f>
        <v>26316</v>
      </c>
      <c r="X29" s="84">
        <f>'BAR BB| Open rates'!X29*0.85*0.9</f>
        <v>25627.5</v>
      </c>
      <c r="Y29" s="84">
        <f>'BAR BB| Open rates'!Y29*0.85*0.9</f>
        <v>26316</v>
      </c>
      <c r="Z29" s="84">
        <f>'BAR BB| Open rates'!Z29*0.85*0.9</f>
        <v>25627.5</v>
      </c>
      <c r="AA29" s="84">
        <f>'BAR BB| Open rates'!AA29*0.85*0.9</f>
        <v>26316</v>
      </c>
      <c r="AB29" s="84">
        <f>'BAR BB| Open rates'!AB29*0.85*0.9</f>
        <v>25627.5</v>
      </c>
      <c r="AC29" s="84">
        <f>'BAR BB| Open rates'!AC29*0.85*0.9</f>
        <v>26316</v>
      </c>
      <c r="AD29" s="84">
        <f>'BAR BB| Open rates'!AD29*0.85*0.9</f>
        <v>25627.5</v>
      </c>
      <c r="AE29" s="84">
        <f>'BAR BB| Open rates'!AE29*0.85*0.9</f>
        <v>20272.5</v>
      </c>
      <c r="AF29" s="84">
        <f>'BAR BB| Open rates'!AF29*0.85*0.9</f>
        <v>20961</v>
      </c>
      <c r="AG29" s="84">
        <f>'BAR BB| Open rates'!AG29*0.85*0.9</f>
        <v>20272.5</v>
      </c>
      <c r="AH29" s="84">
        <f>'BAR BB| Open rates'!AH29*0.85*0.9</f>
        <v>20961</v>
      </c>
      <c r="AI29" s="84">
        <f>'BAR BB| Open rates'!AI29*0.85*0.9</f>
        <v>20272.5</v>
      </c>
      <c r="AJ29" s="84">
        <f>'BAR BB| Open rates'!AJ29*0.85*0.9</f>
        <v>20961</v>
      </c>
      <c r="AK29" s="84">
        <f>'BAR BB| Open rates'!AK29*0.85*0.9</f>
        <v>20272.5</v>
      </c>
      <c r="AL29" s="84">
        <f>'BAR BB| Open rates'!AL29*0.85*0.9</f>
        <v>20961</v>
      </c>
      <c r="AM29" s="84">
        <f>'BAR BB| Open rates'!AM29*0.85*0.9</f>
        <v>20272.5</v>
      </c>
      <c r="AN29" s="84">
        <f>'BAR BB| Open rates'!AN29*0.85*0.9</f>
        <v>20272.5</v>
      </c>
      <c r="AO29" s="84">
        <f>'BAR BB| Open rates'!AO29*0.85*0.9</f>
        <v>19201.5</v>
      </c>
      <c r="AP29" s="84">
        <f>'BAR BB| Open rates'!AP29*0.85*0.9</f>
        <v>19966.5</v>
      </c>
      <c r="AQ29" s="84">
        <f>'BAR BB| Open rates'!AQ29*0.85*0.9</f>
        <v>19201.5</v>
      </c>
      <c r="AR29" s="84">
        <f>'BAR BB| Open rates'!AR29*0.85*0.9</f>
        <v>19966.5</v>
      </c>
      <c r="AS29" s="84">
        <f>'BAR BB| Open rates'!AS29*0.85*0.9</f>
        <v>19201.5</v>
      </c>
      <c r="AT29" s="84">
        <f>'BAR BB| Open rates'!AT29*0.85*0.9</f>
        <v>19966.5</v>
      </c>
      <c r="AU29" s="84">
        <f>'BAR BB| Open rates'!AU29*0.85*0.9</f>
        <v>19201.5</v>
      </c>
      <c r="AV29" s="84">
        <f>'BAR BB| Open rates'!AV29*0.85*0.9</f>
        <v>19966.5</v>
      </c>
      <c r="AW29" s="84">
        <f>'BAR BB| Open rates'!AW29*0.85*0.9</f>
        <v>19201.5</v>
      </c>
      <c r="AX29" s="84">
        <f>'BAR BB| Open rates'!AX29*0.85*0.9</f>
        <v>19201.5</v>
      </c>
      <c r="AY29" s="84">
        <f>'BAR BB| Open rates'!AY29*0.85*0.9</f>
        <v>19966.5</v>
      </c>
      <c r="AZ29" s="84">
        <f>'BAR BB| Open rates'!AZ29*0.85*0.9</f>
        <v>19201.5</v>
      </c>
      <c r="BA29" s="84">
        <f>'BAR BB| Open rates'!BA29*0.85*0.9</f>
        <v>19966.5</v>
      </c>
      <c r="BB29" s="84">
        <f>'BAR BB| Open rates'!BB29*0.85*0.9</f>
        <v>19201.5</v>
      </c>
      <c r="BC29" s="84">
        <f>'BAR BB| Open rates'!BC29*0.85*0.9</f>
        <v>19966.5</v>
      </c>
    </row>
    <row r="30" spans="1:55" s="14" customFormat="1" ht="12" customHeight="1" x14ac:dyDescent="0.2">
      <c r="A30" s="123"/>
    </row>
    <row r="31" spans="1:55" s="14" customFormat="1" ht="12" customHeight="1" x14ac:dyDescent="0.2">
      <c r="A31" s="240" t="s">
        <v>157</v>
      </c>
    </row>
    <row r="32" spans="1:55" s="14" customFormat="1" ht="12" customHeight="1" x14ac:dyDescent="0.2">
      <c r="A32" s="240"/>
    </row>
    <row r="33" spans="1:1" s="14" customFormat="1" ht="12" customHeight="1" x14ac:dyDescent="0.2">
      <c r="A33" s="240"/>
    </row>
    <row r="34" spans="1:1" s="14" customFormat="1" ht="12" customHeight="1" x14ac:dyDescent="0.2">
      <c r="A34" s="20"/>
    </row>
    <row r="35" spans="1:1" customFormat="1" ht="12.75" x14ac:dyDescent="0.2">
      <c r="A35" s="139" t="s">
        <v>80</v>
      </c>
    </row>
    <row r="36" spans="1:1" s="31" customFormat="1" ht="38.25" customHeight="1" x14ac:dyDescent="0.2">
      <c r="A36" s="210" t="s">
        <v>300</v>
      </c>
    </row>
    <row r="37" spans="1:1" customFormat="1" ht="38.25" customHeight="1" x14ac:dyDescent="0.2">
      <c r="A37" s="211" t="s">
        <v>301</v>
      </c>
    </row>
    <row r="38" spans="1:1" customFormat="1" ht="12.75" x14ac:dyDescent="0.2">
      <c r="A38" s="1"/>
    </row>
    <row r="39" spans="1:1" customFormat="1" ht="12.75" x14ac:dyDescent="0.2">
      <c r="A39" s="137" t="s">
        <v>58</v>
      </c>
    </row>
    <row r="40" spans="1:1" s="13" customFormat="1" ht="35.25" customHeight="1" x14ac:dyDescent="0.2">
      <c r="A40" s="150" t="s">
        <v>163</v>
      </c>
    </row>
    <row r="41" spans="1:1" s="13" customFormat="1" ht="35.25" customHeight="1" x14ac:dyDescent="0.2">
      <c r="A41" s="150" t="s">
        <v>188</v>
      </c>
    </row>
    <row r="42" spans="1:1" s="13" customFormat="1" ht="35.25" customHeight="1" x14ac:dyDescent="0.2">
      <c r="A42" s="150" t="s">
        <v>164</v>
      </c>
    </row>
    <row r="43" spans="1:1" s="13" customFormat="1" ht="13.5" customHeight="1" x14ac:dyDescent="0.2">
      <c r="A43" s="150" t="s">
        <v>165</v>
      </c>
    </row>
    <row r="44" spans="1:1" s="13" customFormat="1" ht="35.25" customHeight="1" x14ac:dyDescent="0.2">
      <c r="A44" s="150" t="s">
        <v>162</v>
      </c>
    </row>
    <row r="45" spans="1:1" s="13" customFormat="1" ht="35.25" customHeight="1" x14ac:dyDescent="0.2">
      <c r="A45" s="145" t="s">
        <v>173</v>
      </c>
    </row>
    <row r="46" spans="1:1" ht="12" customHeight="1" x14ac:dyDescent="0.2">
      <c r="A46" s="151"/>
    </row>
    <row r="47" spans="1:1" x14ac:dyDescent="0.2">
      <c r="A47" s="140" t="s">
        <v>80</v>
      </c>
    </row>
    <row r="48" spans="1:1" ht="12" customHeight="1" x14ac:dyDescent="0.2">
      <c r="A48" s="269" t="s">
        <v>152</v>
      </c>
    </row>
    <row r="49" spans="1:1" x14ac:dyDescent="0.2">
      <c r="A49" s="270"/>
    </row>
    <row r="51" spans="1:1" x14ac:dyDescent="0.2">
      <c r="A51" s="141" t="s">
        <v>65</v>
      </c>
    </row>
    <row r="52" spans="1:1" ht="84" x14ac:dyDescent="0.2">
      <c r="A52" s="142"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3"/>
  <sheetViews>
    <sheetView zoomScaleNormal="100" workbookViewId="0">
      <pane xSplit="1" topLeftCell="B1" activePane="topRight" state="frozen"/>
      <selection activeCell="BE26" sqref="BE26:BE27"/>
      <selection pane="topRight" activeCell="AZ22" sqref="AZ22"/>
    </sheetView>
  </sheetViews>
  <sheetFormatPr defaultColWidth="10.42578125" defaultRowHeight="12" x14ac:dyDescent="0.2"/>
  <cols>
    <col min="1" max="1" width="41.85546875" style="1" customWidth="1"/>
    <col min="2" max="16384" width="10.42578125" style="2"/>
  </cols>
  <sheetData>
    <row r="1" spans="1:55" s="5" customFormat="1" ht="25.5" customHeight="1" x14ac:dyDescent="0.2">
      <c r="A1" s="47" t="s">
        <v>50</v>
      </c>
    </row>
    <row r="2" spans="1:55" s="5" customFormat="1" ht="12.75" x14ac:dyDescent="0.2">
      <c r="A2" s="6" t="s">
        <v>176</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rates'!B6*0.9*0.9</f>
        <v>7209</v>
      </c>
      <c r="C6" s="84">
        <f>'BAR BB| Open rates'!C6*0.9*0.9</f>
        <v>5670</v>
      </c>
      <c r="D6" s="84">
        <f>'BAR BB| Open rates'!D6*0.9*0.9</f>
        <v>4860</v>
      </c>
      <c r="E6" s="84">
        <f>'BAR BB| Open rates'!E6*0.9*0.9</f>
        <v>13689</v>
      </c>
      <c r="F6" s="84">
        <f>'BAR BB| Open rates'!F6*0.9*0.9</f>
        <v>4536</v>
      </c>
      <c r="G6" s="84">
        <f>'BAR BB| Open rates'!G6*0.9*0.9</f>
        <v>7371</v>
      </c>
      <c r="H6" s="84">
        <f>'BAR BB| Open rates'!H6*0.9*0.9</f>
        <v>6399</v>
      </c>
      <c r="I6" s="84">
        <f>'BAR BB| Open rates'!I6*0.9*0.9</f>
        <v>5670</v>
      </c>
      <c r="J6" s="84">
        <f>'BAR BB| Open rates'!J6*0.9*0.9</f>
        <v>6399</v>
      </c>
      <c r="K6" s="84">
        <f>'BAR BB| Open rates'!K6*0.9*0.9</f>
        <v>5670</v>
      </c>
      <c r="L6" s="84">
        <f>'BAR BB| Open rates'!L6*0.9*0.9</f>
        <v>6399</v>
      </c>
      <c r="M6" s="84">
        <f>'BAR BB| Open rates'!M6*0.9*0.9</f>
        <v>5670</v>
      </c>
      <c r="N6" s="84">
        <f>'BAR BB| Open rates'!N6*0.9*0.9</f>
        <v>6399</v>
      </c>
      <c r="O6" s="84">
        <f>'BAR BB| Open rates'!O6*0.9*0.9</f>
        <v>5670</v>
      </c>
      <c r="P6" s="84">
        <f>'BAR BB| Open rates'!P6*0.9*0.9</f>
        <v>6399</v>
      </c>
      <c r="Q6" s="84">
        <f>'BAR BB| Open rates'!Q6*0.9*0.9</f>
        <v>5670</v>
      </c>
      <c r="R6" s="84">
        <f>'BAR BB| Open rates'!R6*0.9*0.9</f>
        <v>6399</v>
      </c>
      <c r="S6" s="84">
        <f>'BAR BB| Open rates'!S6*0.9*0.9</f>
        <v>5670</v>
      </c>
      <c r="T6" s="84">
        <f>'BAR BB| Open rates'!T6*0.9*0.9</f>
        <v>6399</v>
      </c>
      <c r="U6" s="84">
        <f>'BAR BB| Open rates'!U6*0.9*0.9</f>
        <v>5670</v>
      </c>
      <c r="V6" s="84">
        <f>'BAR BB| Open rates'!V6*0.9*0.9</f>
        <v>5670</v>
      </c>
      <c r="W6" s="84">
        <f>'BAR BB| Open rates'!W6*0.9*0.9</f>
        <v>6399</v>
      </c>
      <c r="X6" s="84">
        <f>'BAR BB| Open rates'!X6*0.9*0.9</f>
        <v>5670</v>
      </c>
      <c r="Y6" s="84">
        <f>'BAR BB| Open rates'!Y6*0.9*0.9</f>
        <v>6399</v>
      </c>
      <c r="Z6" s="84">
        <f>'BAR BB| Open rates'!Z6*0.9*0.9</f>
        <v>5670</v>
      </c>
      <c r="AA6" s="84">
        <f>'BAR BB| Open rates'!AA6*0.9*0.9</f>
        <v>6399</v>
      </c>
      <c r="AB6" s="84">
        <f>'BAR BB| Open rates'!AB6*0.9*0.9</f>
        <v>5670</v>
      </c>
      <c r="AC6" s="84">
        <f>'BAR BB| Open rates'!AC6*0.9*0.9</f>
        <v>6399</v>
      </c>
      <c r="AD6" s="84">
        <f>'BAR BB| Open rates'!AD6*0.9*0.9</f>
        <v>5670</v>
      </c>
      <c r="AE6" s="84">
        <f>'BAR BB| Open rates'!AE6*0.9*0.9</f>
        <v>5670</v>
      </c>
      <c r="AF6" s="84">
        <f>'BAR BB| Open rates'!AF6*0.9*0.9</f>
        <v>6399</v>
      </c>
      <c r="AG6" s="84">
        <f>'BAR BB| Open rates'!AG6*0.9*0.9</f>
        <v>5670</v>
      </c>
      <c r="AH6" s="84">
        <f>'BAR BB| Open rates'!AH6*0.9*0.9</f>
        <v>6399</v>
      </c>
      <c r="AI6" s="84">
        <f>'BAR BB| Open rates'!AI6*0.9*0.9</f>
        <v>5670</v>
      </c>
      <c r="AJ6" s="84">
        <f>'BAR BB| Open rates'!AJ6*0.9*0.9</f>
        <v>6399</v>
      </c>
      <c r="AK6" s="84">
        <f>'BAR BB| Open rates'!AK6*0.9*0.9</f>
        <v>5670</v>
      </c>
      <c r="AL6" s="84">
        <f>'BAR BB| Open rates'!AL6*0.9*0.9</f>
        <v>6399</v>
      </c>
      <c r="AM6" s="84">
        <f>'BAR BB| Open rates'!AM6*0.9*0.9</f>
        <v>5670</v>
      </c>
      <c r="AN6" s="84">
        <f>'BAR BB| Open rates'!AN6*0.9*0.9</f>
        <v>5670</v>
      </c>
      <c r="AO6" s="84">
        <f>'BAR BB| Open rates'!AO6*0.9*0.9</f>
        <v>4536</v>
      </c>
      <c r="AP6" s="84">
        <f>'BAR BB| Open rates'!AP6*0.9*0.9</f>
        <v>5346</v>
      </c>
      <c r="AQ6" s="84">
        <f>'BAR BB| Open rates'!AQ6*0.9*0.9</f>
        <v>4536</v>
      </c>
      <c r="AR6" s="84">
        <f>'BAR BB| Open rates'!AR6*0.9*0.9</f>
        <v>5346</v>
      </c>
      <c r="AS6" s="84">
        <f>'BAR BB| Open rates'!AS6*0.9*0.9</f>
        <v>4536</v>
      </c>
      <c r="AT6" s="84">
        <f>'BAR BB| Open rates'!AT6*0.9*0.9</f>
        <v>5346</v>
      </c>
      <c r="AU6" s="84">
        <f>'BAR BB| Open rates'!AU6*0.9*0.9</f>
        <v>4536</v>
      </c>
      <c r="AV6" s="84">
        <f>'BAR BB| Open rates'!AV6*0.9*0.9</f>
        <v>5346</v>
      </c>
      <c r="AW6" s="84">
        <f>'BAR BB| Open rates'!AW6*0.9*0.9</f>
        <v>4536</v>
      </c>
      <c r="AX6" s="84">
        <f>'BAR BB| Open rates'!AX6*0.9*0.9</f>
        <v>4536</v>
      </c>
      <c r="AY6" s="84">
        <f>'BAR BB| Open rates'!AY6*0.9*0.9</f>
        <v>5346</v>
      </c>
      <c r="AZ6" s="84">
        <f>'BAR BB| Open rates'!AZ6*0.9*0.9</f>
        <v>4536</v>
      </c>
      <c r="BA6" s="84">
        <f>'BAR BB| Open rates'!BA6*0.9*0.9</f>
        <v>5346</v>
      </c>
      <c r="BB6" s="84">
        <f>'BAR BB| Open rates'!BB6*0.9*0.9</f>
        <v>4536</v>
      </c>
      <c r="BC6" s="84">
        <f>'BAR BB| Open rates'!BC6*0.9*0.9</f>
        <v>5346</v>
      </c>
    </row>
    <row r="7" spans="1:55" s="14" customFormat="1" ht="12" customHeight="1" x14ac:dyDescent="0.2">
      <c r="A7" s="42">
        <v>2</v>
      </c>
      <c r="B7" s="84">
        <f>'BAR BB| Open rates'!B7*0.9*0.9</f>
        <v>8424</v>
      </c>
      <c r="C7" s="84">
        <f>'BAR BB| Open rates'!C7*0.9*0.9</f>
        <v>6885</v>
      </c>
      <c r="D7" s="84">
        <f>'BAR BB| Open rates'!D7*0.9*0.9</f>
        <v>6075</v>
      </c>
      <c r="E7" s="84">
        <f>'BAR BB| Open rates'!E7*0.9*0.9</f>
        <v>14904</v>
      </c>
      <c r="F7" s="84">
        <f>'BAR BB| Open rates'!F7*0.9*0.9</f>
        <v>5751</v>
      </c>
      <c r="G7" s="84">
        <f>'BAR BB| Open rates'!G7*0.9*0.9</f>
        <v>8586</v>
      </c>
      <c r="H7" s="84">
        <f>'BAR BB| Open rates'!H7*0.9*0.9</f>
        <v>7614</v>
      </c>
      <c r="I7" s="84">
        <f>'BAR BB| Open rates'!I7*0.9*0.9</f>
        <v>6885</v>
      </c>
      <c r="J7" s="84">
        <f>'BAR BB| Open rates'!J7*0.9*0.9</f>
        <v>7614</v>
      </c>
      <c r="K7" s="84">
        <f>'BAR BB| Open rates'!K7*0.9*0.9</f>
        <v>6885</v>
      </c>
      <c r="L7" s="84">
        <f>'BAR BB| Open rates'!L7*0.9*0.9</f>
        <v>7614</v>
      </c>
      <c r="M7" s="84">
        <f>'BAR BB| Open rates'!M7*0.9*0.9</f>
        <v>6885</v>
      </c>
      <c r="N7" s="84">
        <f>'BAR BB| Open rates'!N7*0.9*0.9</f>
        <v>7614</v>
      </c>
      <c r="O7" s="84">
        <f>'BAR BB| Open rates'!O7*0.9*0.9</f>
        <v>6885</v>
      </c>
      <c r="P7" s="84">
        <f>'BAR BB| Open rates'!P7*0.9*0.9</f>
        <v>7614</v>
      </c>
      <c r="Q7" s="84">
        <f>'BAR BB| Open rates'!Q7*0.9*0.9</f>
        <v>6885</v>
      </c>
      <c r="R7" s="84">
        <f>'BAR BB| Open rates'!R7*0.9*0.9</f>
        <v>7614</v>
      </c>
      <c r="S7" s="84">
        <f>'BAR BB| Open rates'!S7*0.9*0.9</f>
        <v>6885</v>
      </c>
      <c r="T7" s="84">
        <f>'BAR BB| Open rates'!T7*0.9*0.9</f>
        <v>7614</v>
      </c>
      <c r="U7" s="84">
        <f>'BAR BB| Open rates'!U7*0.9*0.9</f>
        <v>6885</v>
      </c>
      <c r="V7" s="84">
        <f>'BAR BB| Open rates'!V7*0.9*0.9</f>
        <v>6885</v>
      </c>
      <c r="W7" s="84">
        <f>'BAR BB| Open rates'!W7*0.9*0.9</f>
        <v>7614</v>
      </c>
      <c r="X7" s="84">
        <f>'BAR BB| Open rates'!X7*0.9*0.9</f>
        <v>6885</v>
      </c>
      <c r="Y7" s="84">
        <f>'BAR BB| Open rates'!Y7*0.9*0.9</f>
        <v>7614</v>
      </c>
      <c r="Z7" s="84">
        <f>'BAR BB| Open rates'!Z7*0.9*0.9</f>
        <v>6885</v>
      </c>
      <c r="AA7" s="84">
        <f>'BAR BB| Open rates'!AA7*0.9*0.9</f>
        <v>7614</v>
      </c>
      <c r="AB7" s="84">
        <f>'BAR BB| Open rates'!AB7*0.9*0.9</f>
        <v>6885</v>
      </c>
      <c r="AC7" s="84">
        <f>'BAR BB| Open rates'!AC7*0.9*0.9</f>
        <v>7614</v>
      </c>
      <c r="AD7" s="84">
        <f>'BAR BB| Open rates'!AD7*0.9*0.9</f>
        <v>6885</v>
      </c>
      <c r="AE7" s="84">
        <f>'BAR BB| Open rates'!AE7*0.9*0.9</f>
        <v>6885</v>
      </c>
      <c r="AF7" s="84">
        <f>'BAR BB| Open rates'!AF7*0.9*0.9</f>
        <v>7614</v>
      </c>
      <c r="AG7" s="84">
        <f>'BAR BB| Open rates'!AG7*0.9*0.9</f>
        <v>6885</v>
      </c>
      <c r="AH7" s="84">
        <f>'BAR BB| Open rates'!AH7*0.9*0.9</f>
        <v>7614</v>
      </c>
      <c r="AI7" s="84">
        <f>'BAR BB| Open rates'!AI7*0.9*0.9</f>
        <v>6885</v>
      </c>
      <c r="AJ7" s="84">
        <f>'BAR BB| Open rates'!AJ7*0.9*0.9</f>
        <v>7614</v>
      </c>
      <c r="AK7" s="84">
        <f>'BAR BB| Open rates'!AK7*0.9*0.9</f>
        <v>6885</v>
      </c>
      <c r="AL7" s="84">
        <f>'BAR BB| Open rates'!AL7*0.9*0.9</f>
        <v>7614</v>
      </c>
      <c r="AM7" s="84">
        <f>'BAR BB| Open rates'!AM7*0.9*0.9</f>
        <v>6885</v>
      </c>
      <c r="AN7" s="84">
        <f>'BAR BB| Open rates'!AN7*0.9*0.9</f>
        <v>6885</v>
      </c>
      <c r="AO7" s="84">
        <f>'BAR BB| Open rates'!AO7*0.9*0.9</f>
        <v>5751</v>
      </c>
      <c r="AP7" s="84">
        <f>'BAR BB| Open rates'!AP7*0.9*0.9</f>
        <v>6561</v>
      </c>
      <c r="AQ7" s="84">
        <f>'BAR BB| Open rates'!AQ7*0.9*0.9</f>
        <v>5751</v>
      </c>
      <c r="AR7" s="84">
        <f>'BAR BB| Open rates'!AR7*0.9*0.9</f>
        <v>6561</v>
      </c>
      <c r="AS7" s="84">
        <f>'BAR BB| Open rates'!AS7*0.9*0.9</f>
        <v>5751</v>
      </c>
      <c r="AT7" s="84">
        <f>'BAR BB| Open rates'!AT7*0.9*0.9</f>
        <v>6561</v>
      </c>
      <c r="AU7" s="84">
        <f>'BAR BB| Open rates'!AU7*0.9*0.9</f>
        <v>5751</v>
      </c>
      <c r="AV7" s="84">
        <f>'BAR BB| Open rates'!AV7*0.9*0.9</f>
        <v>6561</v>
      </c>
      <c r="AW7" s="84">
        <f>'BAR BB| Open rates'!AW7*0.9*0.9</f>
        <v>5751</v>
      </c>
      <c r="AX7" s="84">
        <f>'BAR BB| Open rates'!AX7*0.9*0.9</f>
        <v>5751</v>
      </c>
      <c r="AY7" s="84">
        <f>'BAR BB| Open rates'!AY7*0.9*0.9</f>
        <v>6561</v>
      </c>
      <c r="AZ7" s="84">
        <f>'BAR BB| Open rates'!AZ7*0.9*0.9</f>
        <v>5751</v>
      </c>
      <c r="BA7" s="84">
        <f>'BAR BB| Open rates'!BA7*0.9*0.9</f>
        <v>6561</v>
      </c>
      <c r="BB7" s="84">
        <f>'BAR BB| Open rates'!BB7*0.9*0.9</f>
        <v>5751</v>
      </c>
      <c r="BC7" s="84">
        <f>'BAR BB| Open rates'!BC7*0.9*0.9</f>
        <v>6561</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rates'!B9*0.9*0.9</f>
        <v>8829</v>
      </c>
      <c r="C9" s="84">
        <f>'BAR BB| Open rates'!C9*0.9*0.9</f>
        <v>7290</v>
      </c>
      <c r="D9" s="84">
        <f>'BAR BB| Open rates'!D9*0.9*0.9</f>
        <v>6480</v>
      </c>
      <c r="E9" s="84">
        <f>'BAR BB| Open rates'!E9*0.9*0.9</f>
        <v>15309</v>
      </c>
      <c r="F9" s="84">
        <f>'BAR BB| Open rates'!F9*0.9*0.9</f>
        <v>6156</v>
      </c>
      <c r="G9" s="84">
        <f>'BAR BB| Open rates'!G9*0.9*0.9</f>
        <v>8991</v>
      </c>
      <c r="H9" s="84">
        <f>'BAR BB| Open rates'!H9*0.9*0.9</f>
        <v>8019</v>
      </c>
      <c r="I9" s="84">
        <f>'BAR BB| Open rates'!I9*0.9*0.9</f>
        <v>7290</v>
      </c>
      <c r="J9" s="84">
        <f>'BAR BB| Open rates'!J9*0.9*0.9</f>
        <v>8019</v>
      </c>
      <c r="K9" s="84">
        <f>'BAR BB| Open rates'!K9*0.9*0.9</f>
        <v>7290</v>
      </c>
      <c r="L9" s="84">
        <f>'BAR BB| Open rates'!L9*0.9*0.9</f>
        <v>8019</v>
      </c>
      <c r="M9" s="84">
        <f>'BAR BB| Open rates'!M9*0.9*0.9</f>
        <v>7290</v>
      </c>
      <c r="N9" s="84">
        <f>'BAR BB| Open rates'!N9*0.9*0.9</f>
        <v>8019</v>
      </c>
      <c r="O9" s="84">
        <f>'BAR BB| Open rates'!O9*0.9*0.9</f>
        <v>7290</v>
      </c>
      <c r="P9" s="84">
        <f>'BAR BB| Open rates'!P9*0.9*0.9</f>
        <v>8019</v>
      </c>
      <c r="Q9" s="84">
        <f>'BAR BB| Open rates'!Q9*0.9*0.9</f>
        <v>7290</v>
      </c>
      <c r="R9" s="84">
        <f>'BAR BB| Open rates'!R9*0.9*0.9</f>
        <v>8019</v>
      </c>
      <c r="S9" s="84">
        <f>'BAR BB| Open rates'!S9*0.9*0.9</f>
        <v>7290</v>
      </c>
      <c r="T9" s="84">
        <f>'BAR BB| Open rates'!T9*0.9*0.9</f>
        <v>8019</v>
      </c>
      <c r="U9" s="84">
        <f>'BAR BB| Open rates'!U9*0.9*0.9</f>
        <v>7290</v>
      </c>
      <c r="V9" s="84">
        <f>'BAR BB| Open rates'!V9*0.9*0.9</f>
        <v>7290</v>
      </c>
      <c r="W9" s="84">
        <f>'BAR BB| Open rates'!W9*0.9*0.9</f>
        <v>8019</v>
      </c>
      <c r="X9" s="84">
        <f>'BAR BB| Open rates'!X9*0.9*0.9</f>
        <v>7290</v>
      </c>
      <c r="Y9" s="84">
        <f>'BAR BB| Open rates'!Y9*0.9*0.9</f>
        <v>8019</v>
      </c>
      <c r="Z9" s="84">
        <f>'BAR BB| Open rates'!Z9*0.9*0.9</f>
        <v>7290</v>
      </c>
      <c r="AA9" s="84">
        <f>'BAR BB| Open rates'!AA9*0.9*0.9</f>
        <v>8019</v>
      </c>
      <c r="AB9" s="84">
        <f>'BAR BB| Open rates'!AB9*0.9*0.9</f>
        <v>7290</v>
      </c>
      <c r="AC9" s="84">
        <f>'BAR BB| Open rates'!AC9*0.9*0.9</f>
        <v>8019</v>
      </c>
      <c r="AD9" s="84">
        <f>'BAR BB| Open rates'!AD9*0.9*0.9</f>
        <v>7290</v>
      </c>
      <c r="AE9" s="84">
        <f>'BAR BB| Open rates'!AE9*0.9*0.9</f>
        <v>7290</v>
      </c>
      <c r="AF9" s="84">
        <f>'BAR BB| Open rates'!AF9*0.9*0.9</f>
        <v>8019</v>
      </c>
      <c r="AG9" s="84">
        <f>'BAR BB| Open rates'!AG9*0.9*0.9</f>
        <v>7290</v>
      </c>
      <c r="AH9" s="84">
        <f>'BAR BB| Open rates'!AH9*0.9*0.9</f>
        <v>8019</v>
      </c>
      <c r="AI9" s="84">
        <f>'BAR BB| Open rates'!AI9*0.9*0.9</f>
        <v>7290</v>
      </c>
      <c r="AJ9" s="84">
        <f>'BAR BB| Open rates'!AJ9*0.9*0.9</f>
        <v>8019</v>
      </c>
      <c r="AK9" s="84">
        <f>'BAR BB| Open rates'!AK9*0.9*0.9</f>
        <v>7290</v>
      </c>
      <c r="AL9" s="84">
        <f>'BAR BB| Open rates'!AL9*0.9*0.9</f>
        <v>8019</v>
      </c>
      <c r="AM9" s="84">
        <f>'BAR BB| Open rates'!AM9*0.9*0.9</f>
        <v>7290</v>
      </c>
      <c r="AN9" s="84">
        <f>'BAR BB| Open rates'!AN9*0.9*0.9</f>
        <v>7290</v>
      </c>
      <c r="AO9" s="84">
        <f>'BAR BB| Open rates'!AO9*0.9*0.9</f>
        <v>6156</v>
      </c>
      <c r="AP9" s="84">
        <f>'BAR BB| Open rates'!AP9*0.9*0.9</f>
        <v>6966</v>
      </c>
      <c r="AQ9" s="84">
        <f>'BAR BB| Open rates'!AQ9*0.9*0.9</f>
        <v>6156</v>
      </c>
      <c r="AR9" s="84">
        <f>'BAR BB| Open rates'!AR9*0.9*0.9</f>
        <v>6966</v>
      </c>
      <c r="AS9" s="84">
        <f>'BAR BB| Open rates'!AS9*0.9*0.9</f>
        <v>6156</v>
      </c>
      <c r="AT9" s="84">
        <f>'BAR BB| Open rates'!AT9*0.9*0.9</f>
        <v>6966</v>
      </c>
      <c r="AU9" s="84">
        <f>'BAR BB| Open rates'!AU9*0.9*0.9</f>
        <v>6156</v>
      </c>
      <c r="AV9" s="84">
        <f>'BAR BB| Open rates'!AV9*0.9*0.9</f>
        <v>6966</v>
      </c>
      <c r="AW9" s="84">
        <f>'BAR BB| Open rates'!AW9*0.9*0.9</f>
        <v>6156</v>
      </c>
      <c r="AX9" s="84">
        <f>'BAR BB| Open rates'!AX9*0.9*0.9</f>
        <v>6156</v>
      </c>
      <c r="AY9" s="84">
        <f>'BAR BB| Open rates'!AY9*0.9*0.9</f>
        <v>6966</v>
      </c>
      <c r="AZ9" s="84">
        <f>'BAR BB| Open rates'!AZ9*0.9*0.9</f>
        <v>6156</v>
      </c>
      <c r="BA9" s="84">
        <f>'BAR BB| Open rates'!BA9*0.9*0.9</f>
        <v>6966</v>
      </c>
      <c r="BB9" s="84">
        <f>'BAR BB| Open rates'!BB9*0.9*0.9</f>
        <v>6156</v>
      </c>
      <c r="BC9" s="84">
        <f>'BAR BB| Open rates'!BC9*0.9*0.9</f>
        <v>6966</v>
      </c>
    </row>
    <row r="10" spans="1:55" s="14" customFormat="1" ht="12" customHeight="1" x14ac:dyDescent="0.2">
      <c r="A10" s="149">
        <v>2</v>
      </c>
      <c r="B10" s="84">
        <f>'BAR BB| Open rates'!B10*0.9*0.9</f>
        <v>10044</v>
      </c>
      <c r="C10" s="84">
        <f>'BAR BB| Open rates'!C10*0.9*0.9</f>
        <v>8505</v>
      </c>
      <c r="D10" s="84">
        <f>'BAR BB| Open rates'!D10*0.9*0.9</f>
        <v>7695</v>
      </c>
      <c r="E10" s="84">
        <f>'BAR BB| Open rates'!E10*0.9*0.9</f>
        <v>16524</v>
      </c>
      <c r="F10" s="84">
        <f>'BAR BB| Open rates'!F10*0.9*0.9</f>
        <v>7371</v>
      </c>
      <c r="G10" s="84">
        <f>'BAR BB| Open rates'!G10*0.9*0.9</f>
        <v>10206</v>
      </c>
      <c r="H10" s="84">
        <f>'BAR BB| Open rates'!H10*0.9*0.9</f>
        <v>9234</v>
      </c>
      <c r="I10" s="84">
        <f>'BAR BB| Open rates'!I10*0.9*0.9</f>
        <v>8505</v>
      </c>
      <c r="J10" s="84">
        <f>'BAR BB| Open rates'!J10*0.9*0.9</f>
        <v>9234</v>
      </c>
      <c r="K10" s="84">
        <f>'BAR BB| Open rates'!K10*0.9*0.9</f>
        <v>8505</v>
      </c>
      <c r="L10" s="84">
        <f>'BAR BB| Open rates'!L10*0.9*0.9</f>
        <v>9234</v>
      </c>
      <c r="M10" s="84">
        <f>'BAR BB| Open rates'!M10*0.9*0.9</f>
        <v>8505</v>
      </c>
      <c r="N10" s="84">
        <f>'BAR BB| Open rates'!N10*0.9*0.9</f>
        <v>9234</v>
      </c>
      <c r="O10" s="84">
        <f>'BAR BB| Open rates'!O10*0.9*0.9</f>
        <v>8505</v>
      </c>
      <c r="P10" s="84">
        <f>'BAR BB| Open rates'!P10*0.9*0.9</f>
        <v>9234</v>
      </c>
      <c r="Q10" s="84">
        <f>'BAR BB| Open rates'!Q10*0.9*0.9</f>
        <v>8505</v>
      </c>
      <c r="R10" s="84">
        <f>'BAR BB| Open rates'!R10*0.9*0.9</f>
        <v>9234</v>
      </c>
      <c r="S10" s="84">
        <f>'BAR BB| Open rates'!S10*0.9*0.9</f>
        <v>8505</v>
      </c>
      <c r="T10" s="84">
        <f>'BAR BB| Open rates'!T10*0.9*0.9</f>
        <v>9234</v>
      </c>
      <c r="U10" s="84">
        <f>'BAR BB| Open rates'!U10*0.9*0.9</f>
        <v>8505</v>
      </c>
      <c r="V10" s="84">
        <f>'BAR BB| Open rates'!V10*0.9*0.9</f>
        <v>8505</v>
      </c>
      <c r="W10" s="84">
        <f>'BAR BB| Open rates'!W10*0.9*0.9</f>
        <v>9234</v>
      </c>
      <c r="X10" s="84">
        <f>'BAR BB| Open rates'!X10*0.9*0.9</f>
        <v>8505</v>
      </c>
      <c r="Y10" s="84">
        <f>'BAR BB| Open rates'!Y10*0.9*0.9</f>
        <v>9234</v>
      </c>
      <c r="Z10" s="84">
        <f>'BAR BB| Open rates'!Z10*0.9*0.9</f>
        <v>8505</v>
      </c>
      <c r="AA10" s="84">
        <f>'BAR BB| Open rates'!AA10*0.9*0.9</f>
        <v>9234</v>
      </c>
      <c r="AB10" s="84">
        <f>'BAR BB| Open rates'!AB10*0.9*0.9</f>
        <v>8505</v>
      </c>
      <c r="AC10" s="84">
        <f>'BAR BB| Open rates'!AC10*0.9*0.9</f>
        <v>9234</v>
      </c>
      <c r="AD10" s="84">
        <f>'BAR BB| Open rates'!AD10*0.9*0.9</f>
        <v>8505</v>
      </c>
      <c r="AE10" s="84">
        <f>'BAR BB| Open rates'!AE10*0.9*0.9</f>
        <v>8505</v>
      </c>
      <c r="AF10" s="84">
        <f>'BAR BB| Open rates'!AF10*0.9*0.9</f>
        <v>9234</v>
      </c>
      <c r="AG10" s="84">
        <f>'BAR BB| Open rates'!AG10*0.9*0.9</f>
        <v>8505</v>
      </c>
      <c r="AH10" s="84">
        <f>'BAR BB| Open rates'!AH10*0.9*0.9</f>
        <v>9234</v>
      </c>
      <c r="AI10" s="84">
        <f>'BAR BB| Open rates'!AI10*0.9*0.9</f>
        <v>8505</v>
      </c>
      <c r="AJ10" s="84">
        <f>'BAR BB| Open rates'!AJ10*0.9*0.9</f>
        <v>9234</v>
      </c>
      <c r="AK10" s="84">
        <f>'BAR BB| Open rates'!AK10*0.9*0.9</f>
        <v>8505</v>
      </c>
      <c r="AL10" s="84">
        <f>'BAR BB| Open rates'!AL10*0.9*0.9</f>
        <v>9234</v>
      </c>
      <c r="AM10" s="84">
        <f>'BAR BB| Open rates'!AM10*0.9*0.9</f>
        <v>8505</v>
      </c>
      <c r="AN10" s="84">
        <f>'BAR BB| Open rates'!AN10*0.9*0.9</f>
        <v>8505</v>
      </c>
      <c r="AO10" s="84">
        <f>'BAR BB| Open rates'!AO10*0.9*0.9</f>
        <v>7371</v>
      </c>
      <c r="AP10" s="84">
        <f>'BAR BB| Open rates'!AP10*0.9*0.9</f>
        <v>8181</v>
      </c>
      <c r="AQ10" s="84">
        <f>'BAR BB| Open rates'!AQ10*0.9*0.9</f>
        <v>7371</v>
      </c>
      <c r="AR10" s="84">
        <f>'BAR BB| Open rates'!AR10*0.9*0.9</f>
        <v>8181</v>
      </c>
      <c r="AS10" s="84">
        <f>'BAR BB| Open rates'!AS10*0.9*0.9</f>
        <v>7371</v>
      </c>
      <c r="AT10" s="84">
        <f>'BAR BB| Open rates'!AT10*0.9*0.9</f>
        <v>8181</v>
      </c>
      <c r="AU10" s="84">
        <f>'BAR BB| Open rates'!AU10*0.9*0.9</f>
        <v>7371</v>
      </c>
      <c r="AV10" s="84">
        <f>'BAR BB| Open rates'!AV10*0.9*0.9</f>
        <v>8181</v>
      </c>
      <c r="AW10" s="84">
        <f>'BAR BB| Open rates'!AW10*0.9*0.9</f>
        <v>7371</v>
      </c>
      <c r="AX10" s="84">
        <f>'BAR BB| Open rates'!AX10*0.9*0.9</f>
        <v>7371</v>
      </c>
      <c r="AY10" s="84">
        <f>'BAR BB| Open rates'!AY10*0.9*0.9</f>
        <v>8181</v>
      </c>
      <c r="AZ10" s="84">
        <f>'BAR BB| Open rates'!AZ10*0.9*0.9</f>
        <v>7371</v>
      </c>
      <c r="BA10" s="84">
        <f>'BAR BB| Open rates'!BA10*0.9*0.9</f>
        <v>8181</v>
      </c>
      <c r="BB10" s="84">
        <f>'BAR BB| Open rates'!BB10*0.9*0.9</f>
        <v>7371</v>
      </c>
      <c r="BC10" s="84">
        <f>'BAR BB| Open rates'!BC10*0.9*0.9</f>
        <v>8181</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rates'!B12*0.9*0.9</f>
        <v>9639</v>
      </c>
      <c r="C12" s="84">
        <f>'BAR BB| Open rates'!C12*0.9*0.9</f>
        <v>8100</v>
      </c>
      <c r="D12" s="84">
        <f>'BAR BB| Open rates'!D12*0.9*0.9</f>
        <v>7290</v>
      </c>
      <c r="E12" s="84">
        <f>'BAR BB| Open rates'!E12*0.9*0.9</f>
        <v>16119</v>
      </c>
      <c r="F12" s="84">
        <f>'BAR BB| Open rates'!F12*0.9*0.9</f>
        <v>6966</v>
      </c>
      <c r="G12" s="84">
        <f>'BAR BB| Open rates'!G12*0.9*0.9</f>
        <v>9801</v>
      </c>
      <c r="H12" s="84">
        <f>'BAR BB| Open rates'!H12*0.9*0.9</f>
        <v>8829</v>
      </c>
      <c r="I12" s="84">
        <f>'BAR BB| Open rates'!I12*0.9*0.9</f>
        <v>8100</v>
      </c>
      <c r="J12" s="84">
        <f>'BAR BB| Open rates'!J12*0.9*0.9</f>
        <v>8829</v>
      </c>
      <c r="K12" s="84">
        <f>'BAR BB| Open rates'!K12*0.9*0.9</f>
        <v>8100</v>
      </c>
      <c r="L12" s="84">
        <f>'BAR BB| Open rates'!L12*0.9*0.9</f>
        <v>8829</v>
      </c>
      <c r="M12" s="84">
        <f>'BAR BB| Open rates'!M12*0.9*0.9</f>
        <v>8100</v>
      </c>
      <c r="N12" s="84">
        <f>'BAR BB| Open rates'!N12*0.9*0.9</f>
        <v>8829</v>
      </c>
      <c r="O12" s="84">
        <f>'BAR BB| Open rates'!O12*0.9*0.9</f>
        <v>8100</v>
      </c>
      <c r="P12" s="84">
        <f>'BAR BB| Open rates'!P12*0.9*0.9</f>
        <v>8829</v>
      </c>
      <c r="Q12" s="84">
        <f>'BAR BB| Open rates'!Q12*0.9*0.9</f>
        <v>8100</v>
      </c>
      <c r="R12" s="84">
        <f>'BAR BB| Open rates'!R12*0.9*0.9</f>
        <v>8829</v>
      </c>
      <c r="S12" s="84">
        <f>'BAR BB| Open rates'!S12*0.9*0.9</f>
        <v>8100</v>
      </c>
      <c r="T12" s="84">
        <f>'BAR BB| Open rates'!T12*0.9*0.9</f>
        <v>8829</v>
      </c>
      <c r="U12" s="84">
        <f>'BAR BB| Open rates'!U12*0.9*0.9</f>
        <v>8100</v>
      </c>
      <c r="V12" s="84">
        <f>'BAR BB| Open rates'!V12*0.9*0.9</f>
        <v>8100</v>
      </c>
      <c r="W12" s="84">
        <f>'BAR BB| Open rates'!W12*0.9*0.9</f>
        <v>8829</v>
      </c>
      <c r="X12" s="84">
        <f>'BAR BB| Open rates'!X12*0.9*0.9</f>
        <v>8100</v>
      </c>
      <c r="Y12" s="84">
        <f>'BAR BB| Open rates'!Y12*0.9*0.9</f>
        <v>8829</v>
      </c>
      <c r="Z12" s="84">
        <f>'BAR BB| Open rates'!Z12*0.9*0.9</f>
        <v>8100</v>
      </c>
      <c r="AA12" s="84">
        <f>'BAR BB| Open rates'!AA12*0.9*0.9</f>
        <v>8829</v>
      </c>
      <c r="AB12" s="84">
        <f>'BAR BB| Open rates'!AB12*0.9*0.9</f>
        <v>8100</v>
      </c>
      <c r="AC12" s="84">
        <f>'BAR BB| Open rates'!AC12*0.9*0.9</f>
        <v>8829</v>
      </c>
      <c r="AD12" s="84">
        <f>'BAR BB| Open rates'!AD12*0.9*0.9</f>
        <v>8100</v>
      </c>
      <c r="AE12" s="84">
        <f>'BAR BB| Open rates'!AE12*0.9*0.9</f>
        <v>8100</v>
      </c>
      <c r="AF12" s="84">
        <f>'BAR BB| Open rates'!AF12*0.9*0.9</f>
        <v>8829</v>
      </c>
      <c r="AG12" s="84">
        <f>'BAR BB| Open rates'!AG12*0.9*0.9</f>
        <v>8100</v>
      </c>
      <c r="AH12" s="84">
        <f>'BAR BB| Open rates'!AH12*0.9*0.9</f>
        <v>8829</v>
      </c>
      <c r="AI12" s="84">
        <f>'BAR BB| Open rates'!AI12*0.9*0.9</f>
        <v>8100</v>
      </c>
      <c r="AJ12" s="84">
        <f>'BAR BB| Open rates'!AJ12*0.9*0.9</f>
        <v>8829</v>
      </c>
      <c r="AK12" s="84">
        <f>'BAR BB| Open rates'!AK12*0.9*0.9</f>
        <v>8100</v>
      </c>
      <c r="AL12" s="84">
        <f>'BAR BB| Open rates'!AL12*0.9*0.9</f>
        <v>8829</v>
      </c>
      <c r="AM12" s="84">
        <f>'BAR BB| Open rates'!AM12*0.9*0.9</f>
        <v>8100</v>
      </c>
      <c r="AN12" s="84">
        <f>'BAR BB| Open rates'!AN12*0.9*0.9</f>
        <v>8100</v>
      </c>
      <c r="AO12" s="84">
        <f>'BAR BB| Open rates'!AO12*0.9*0.9</f>
        <v>6966</v>
      </c>
      <c r="AP12" s="84">
        <f>'BAR BB| Open rates'!AP12*0.9*0.9</f>
        <v>7776</v>
      </c>
      <c r="AQ12" s="84">
        <f>'BAR BB| Open rates'!AQ12*0.9*0.9</f>
        <v>6966</v>
      </c>
      <c r="AR12" s="84">
        <f>'BAR BB| Open rates'!AR12*0.9*0.9</f>
        <v>7776</v>
      </c>
      <c r="AS12" s="84">
        <f>'BAR BB| Open rates'!AS12*0.9*0.9</f>
        <v>6966</v>
      </c>
      <c r="AT12" s="84">
        <f>'BAR BB| Open rates'!AT12*0.9*0.9</f>
        <v>7776</v>
      </c>
      <c r="AU12" s="84">
        <f>'BAR BB| Open rates'!AU12*0.9*0.9</f>
        <v>6966</v>
      </c>
      <c r="AV12" s="84">
        <f>'BAR BB| Open rates'!AV12*0.9*0.9</f>
        <v>7776</v>
      </c>
      <c r="AW12" s="84">
        <f>'BAR BB| Open rates'!AW12*0.9*0.9</f>
        <v>6966</v>
      </c>
      <c r="AX12" s="84">
        <f>'BAR BB| Open rates'!AX12*0.9*0.9</f>
        <v>6966</v>
      </c>
      <c r="AY12" s="84">
        <f>'BAR BB| Open rates'!AY12*0.9*0.9</f>
        <v>7776</v>
      </c>
      <c r="AZ12" s="84">
        <f>'BAR BB| Open rates'!AZ12*0.9*0.9</f>
        <v>6966</v>
      </c>
      <c r="BA12" s="84">
        <f>'BAR BB| Open rates'!BA12*0.9*0.9</f>
        <v>7776</v>
      </c>
      <c r="BB12" s="84">
        <f>'BAR BB| Open rates'!BB12*0.9*0.9</f>
        <v>6966</v>
      </c>
      <c r="BC12" s="84">
        <f>'BAR BB| Open rates'!BC12*0.9*0.9</f>
        <v>7776</v>
      </c>
    </row>
    <row r="13" spans="1:55" s="14" customFormat="1" ht="12" customHeight="1" x14ac:dyDescent="0.2">
      <c r="A13" s="149">
        <v>2</v>
      </c>
      <c r="B13" s="84">
        <f>'BAR BB| Open rates'!B13*0.9*0.9</f>
        <v>10854</v>
      </c>
      <c r="C13" s="84">
        <f>'BAR BB| Open rates'!C13*0.9*0.9</f>
        <v>9315</v>
      </c>
      <c r="D13" s="84">
        <f>'BAR BB| Open rates'!D13*0.9*0.9</f>
        <v>8505</v>
      </c>
      <c r="E13" s="84">
        <f>'BAR BB| Open rates'!E13*0.9*0.9</f>
        <v>17334</v>
      </c>
      <c r="F13" s="84">
        <f>'BAR BB| Open rates'!F13*0.9*0.9</f>
        <v>8181</v>
      </c>
      <c r="G13" s="84">
        <f>'BAR BB| Open rates'!G13*0.9*0.9</f>
        <v>11016</v>
      </c>
      <c r="H13" s="84">
        <f>'BAR BB| Open rates'!H13*0.9*0.9</f>
        <v>10044</v>
      </c>
      <c r="I13" s="84">
        <f>'BAR BB| Open rates'!I13*0.9*0.9</f>
        <v>9315</v>
      </c>
      <c r="J13" s="84">
        <f>'BAR BB| Open rates'!J13*0.9*0.9</f>
        <v>10044</v>
      </c>
      <c r="K13" s="84">
        <f>'BAR BB| Open rates'!K13*0.9*0.9</f>
        <v>9315</v>
      </c>
      <c r="L13" s="84">
        <f>'BAR BB| Open rates'!L13*0.9*0.9</f>
        <v>10044</v>
      </c>
      <c r="M13" s="84">
        <f>'BAR BB| Open rates'!M13*0.9*0.9</f>
        <v>9315</v>
      </c>
      <c r="N13" s="84">
        <f>'BAR BB| Open rates'!N13*0.9*0.9</f>
        <v>10044</v>
      </c>
      <c r="O13" s="84">
        <f>'BAR BB| Open rates'!O13*0.9*0.9</f>
        <v>9315</v>
      </c>
      <c r="P13" s="84">
        <f>'BAR BB| Open rates'!P13*0.9*0.9</f>
        <v>10044</v>
      </c>
      <c r="Q13" s="84">
        <f>'BAR BB| Open rates'!Q13*0.9*0.9</f>
        <v>9315</v>
      </c>
      <c r="R13" s="84">
        <f>'BAR BB| Open rates'!R13*0.9*0.9</f>
        <v>10044</v>
      </c>
      <c r="S13" s="84">
        <f>'BAR BB| Open rates'!S13*0.9*0.9</f>
        <v>9315</v>
      </c>
      <c r="T13" s="84">
        <f>'BAR BB| Open rates'!T13*0.9*0.9</f>
        <v>10044</v>
      </c>
      <c r="U13" s="84">
        <f>'BAR BB| Open rates'!U13*0.9*0.9</f>
        <v>9315</v>
      </c>
      <c r="V13" s="84">
        <f>'BAR BB| Open rates'!V13*0.9*0.9</f>
        <v>9315</v>
      </c>
      <c r="W13" s="84">
        <f>'BAR BB| Open rates'!W13*0.9*0.9</f>
        <v>10044</v>
      </c>
      <c r="X13" s="84">
        <f>'BAR BB| Open rates'!X13*0.9*0.9</f>
        <v>9315</v>
      </c>
      <c r="Y13" s="84">
        <f>'BAR BB| Open rates'!Y13*0.9*0.9</f>
        <v>10044</v>
      </c>
      <c r="Z13" s="84">
        <f>'BAR BB| Open rates'!Z13*0.9*0.9</f>
        <v>9315</v>
      </c>
      <c r="AA13" s="84">
        <f>'BAR BB| Open rates'!AA13*0.9*0.9</f>
        <v>10044</v>
      </c>
      <c r="AB13" s="84">
        <f>'BAR BB| Open rates'!AB13*0.9*0.9</f>
        <v>9315</v>
      </c>
      <c r="AC13" s="84">
        <f>'BAR BB| Open rates'!AC13*0.9*0.9</f>
        <v>10044</v>
      </c>
      <c r="AD13" s="84">
        <f>'BAR BB| Open rates'!AD13*0.9*0.9</f>
        <v>9315</v>
      </c>
      <c r="AE13" s="84">
        <f>'BAR BB| Open rates'!AE13*0.9*0.9</f>
        <v>9315</v>
      </c>
      <c r="AF13" s="84">
        <f>'BAR BB| Open rates'!AF13*0.9*0.9</f>
        <v>10044</v>
      </c>
      <c r="AG13" s="84">
        <f>'BAR BB| Open rates'!AG13*0.9*0.9</f>
        <v>9315</v>
      </c>
      <c r="AH13" s="84">
        <f>'BAR BB| Open rates'!AH13*0.9*0.9</f>
        <v>10044</v>
      </c>
      <c r="AI13" s="84">
        <f>'BAR BB| Open rates'!AI13*0.9*0.9</f>
        <v>9315</v>
      </c>
      <c r="AJ13" s="84">
        <f>'BAR BB| Open rates'!AJ13*0.9*0.9</f>
        <v>10044</v>
      </c>
      <c r="AK13" s="84">
        <f>'BAR BB| Open rates'!AK13*0.9*0.9</f>
        <v>9315</v>
      </c>
      <c r="AL13" s="84">
        <f>'BAR BB| Open rates'!AL13*0.9*0.9</f>
        <v>10044</v>
      </c>
      <c r="AM13" s="84">
        <f>'BAR BB| Open rates'!AM13*0.9*0.9</f>
        <v>9315</v>
      </c>
      <c r="AN13" s="84">
        <f>'BAR BB| Open rates'!AN13*0.9*0.9</f>
        <v>9315</v>
      </c>
      <c r="AO13" s="84">
        <f>'BAR BB| Open rates'!AO13*0.9*0.9</f>
        <v>8181</v>
      </c>
      <c r="AP13" s="84">
        <f>'BAR BB| Open rates'!AP13*0.9*0.9</f>
        <v>8991</v>
      </c>
      <c r="AQ13" s="84">
        <f>'BAR BB| Open rates'!AQ13*0.9*0.9</f>
        <v>8181</v>
      </c>
      <c r="AR13" s="84">
        <f>'BAR BB| Open rates'!AR13*0.9*0.9</f>
        <v>8991</v>
      </c>
      <c r="AS13" s="84">
        <f>'BAR BB| Open rates'!AS13*0.9*0.9</f>
        <v>8181</v>
      </c>
      <c r="AT13" s="84">
        <f>'BAR BB| Open rates'!AT13*0.9*0.9</f>
        <v>8991</v>
      </c>
      <c r="AU13" s="84">
        <f>'BAR BB| Open rates'!AU13*0.9*0.9</f>
        <v>8181</v>
      </c>
      <c r="AV13" s="84">
        <f>'BAR BB| Open rates'!AV13*0.9*0.9</f>
        <v>8991</v>
      </c>
      <c r="AW13" s="84">
        <f>'BAR BB| Open rates'!AW13*0.9*0.9</f>
        <v>8181</v>
      </c>
      <c r="AX13" s="84">
        <f>'BAR BB| Open rates'!AX13*0.9*0.9</f>
        <v>8181</v>
      </c>
      <c r="AY13" s="84">
        <f>'BAR BB| Open rates'!AY13*0.9*0.9</f>
        <v>8991</v>
      </c>
      <c r="AZ13" s="84">
        <f>'BAR BB| Open rates'!AZ13*0.9*0.9</f>
        <v>8181</v>
      </c>
      <c r="BA13" s="84">
        <f>'BAR BB| Open rates'!BA13*0.9*0.9</f>
        <v>8991</v>
      </c>
      <c r="BB13" s="84">
        <f>'BAR BB| Open rates'!BB13*0.9*0.9</f>
        <v>8181</v>
      </c>
      <c r="BC13" s="84">
        <f>'BAR BB| Open rates'!BC13*0.9*0.9</f>
        <v>8991</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rates'!B15*0.9*0.9</f>
        <v>12555</v>
      </c>
      <c r="C15" s="84">
        <f>'BAR BB| Open rates'!C15*0.9*0.9</f>
        <v>11016</v>
      </c>
      <c r="D15" s="84">
        <f>'BAR BB| Open rates'!D15*0.9*0.9</f>
        <v>10206</v>
      </c>
      <c r="E15" s="84">
        <f>'BAR BB| Open rates'!E15*0.9*0.9</f>
        <v>19035</v>
      </c>
      <c r="F15" s="84">
        <f>'BAR BB| Open rates'!F15*0.9*0.9</f>
        <v>9882</v>
      </c>
      <c r="G15" s="84">
        <f>'BAR BB| Open rates'!G15*0.9*0.9</f>
        <v>13527</v>
      </c>
      <c r="H15" s="84">
        <f>'BAR BB| Open rates'!H15*0.9*0.9</f>
        <v>12555</v>
      </c>
      <c r="I15" s="84">
        <f>'BAR BB| Open rates'!I15*0.9*0.9</f>
        <v>11826</v>
      </c>
      <c r="J15" s="84">
        <f>'BAR BB| Open rates'!J15*0.9*0.9</f>
        <v>12555</v>
      </c>
      <c r="K15" s="84">
        <f>'BAR BB| Open rates'!K15*0.9*0.9</f>
        <v>11826</v>
      </c>
      <c r="L15" s="84">
        <f>'BAR BB| Open rates'!L15*0.9*0.9</f>
        <v>12555</v>
      </c>
      <c r="M15" s="84">
        <f>'BAR BB| Open rates'!M15*0.9*0.9</f>
        <v>11826</v>
      </c>
      <c r="N15" s="84">
        <f>'BAR BB| Open rates'!N15*0.9*0.9</f>
        <v>12555</v>
      </c>
      <c r="O15" s="84">
        <f>'BAR BB| Open rates'!O15*0.9*0.9</f>
        <v>11826</v>
      </c>
      <c r="P15" s="84">
        <f>'BAR BB| Open rates'!P15*0.9*0.9</f>
        <v>12555</v>
      </c>
      <c r="Q15" s="84">
        <f>'BAR BB| Open rates'!Q15*0.9*0.9</f>
        <v>11826</v>
      </c>
      <c r="R15" s="84">
        <f>'BAR BB| Open rates'!R15*0.9*0.9</f>
        <v>12555</v>
      </c>
      <c r="S15" s="84">
        <f>'BAR BB| Open rates'!S15*0.9*0.9</f>
        <v>11826</v>
      </c>
      <c r="T15" s="84">
        <f>'BAR BB| Open rates'!T15*0.9*0.9</f>
        <v>12555</v>
      </c>
      <c r="U15" s="84">
        <f>'BAR BB| Open rates'!U15*0.9*0.9</f>
        <v>11826</v>
      </c>
      <c r="V15" s="84">
        <f>'BAR BB| Open rates'!V15*0.9*0.9</f>
        <v>11826</v>
      </c>
      <c r="W15" s="84">
        <f>'BAR BB| Open rates'!W15*0.9*0.9</f>
        <v>12555</v>
      </c>
      <c r="X15" s="84">
        <f>'BAR BB| Open rates'!X15*0.9*0.9</f>
        <v>11826</v>
      </c>
      <c r="Y15" s="84">
        <f>'BAR BB| Open rates'!Y15*0.9*0.9</f>
        <v>12555</v>
      </c>
      <c r="Z15" s="84">
        <f>'BAR BB| Open rates'!Z15*0.9*0.9</f>
        <v>11826</v>
      </c>
      <c r="AA15" s="84">
        <f>'BAR BB| Open rates'!AA15*0.9*0.9</f>
        <v>12555</v>
      </c>
      <c r="AB15" s="84">
        <f>'BAR BB| Open rates'!AB15*0.9*0.9</f>
        <v>11826</v>
      </c>
      <c r="AC15" s="84">
        <f>'BAR BB| Open rates'!AC15*0.9*0.9</f>
        <v>12555</v>
      </c>
      <c r="AD15" s="84">
        <f>'BAR BB| Open rates'!AD15*0.9*0.9</f>
        <v>11826</v>
      </c>
      <c r="AE15" s="84">
        <f>'BAR BB| Open rates'!AE15*0.9*0.9</f>
        <v>11016</v>
      </c>
      <c r="AF15" s="84">
        <f>'BAR BB| Open rates'!AF15*0.9*0.9</f>
        <v>11745</v>
      </c>
      <c r="AG15" s="84">
        <f>'BAR BB| Open rates'!AG15*0.9*0.9</f>
        <v>11016</v>
      </c>
      <c r="AH15" s="84">
        <f>'BAR BB| Open rates'!AH15*0.9*0.9</f>
        <v>11745</v>
      </c>
      <c r="AI15" s="84">
        <f>'BAR BB| Open rates'!AI15*0.9*0.9</f>
        <v>11016</v>
      </c>
      <c r="AJ15" s="84">
        <f>'BAR BB| Open rates'!AJ15*0.9*0.9</f>
        <v>11745</v>
      </c>
      <c r="AK15" s="84">
        <f>'BAR BB| Open rates'!AK15*0.9*0.9</f>
        <v>11016</v>
      </c>
      <c r="AL15" s="84">
        <f>'BAR BB| Open rates'!AL15*0.9*0.9</f>
        <v>11745</v>
      </c>
      <c r="AM15" s="84">
        <f>'BAR BB| Open rates'!AM15*0.9*0.9</f>
        <v>11016</v>
      </c>
      <c r="AN15" s="84">
        <f>'BAR BB| Open rates'!AN15*0.9*0.9</f>
        <v>11016</v>
      </c>
      <c r="AO15" s="84">
        <f>'BAR BB| Open rates'!AO15*0.9*0.9</f>
        <v>9882</v>
      </c>
      <c r="AP15" s="84">
        <f>'BAR BB| Open rates'!AP15*0.9*0.9</f>
        <v>10692</v>
      </c>
      <c r="AQ15" s="84">
        <f>'BAR BB| Open rates'!AQ15*0.9*0.9</f>
        <v>9882</v>
      </c>
      <c r="AR15" s="84">
        <f>'BAR BB| Open rates'!AR15*0.9*0.9</f>
        <v>10692</v>
      </c>
      <c r="AS15" s="84">
        <f>'BAR BB| Open rates'!AS15*0.9*0.9</f>
        <v>9882</v>
      </c>
      <c r="AT15" s="84">
        <f>'BAR BB| Open rates'!AT15*0.9*0.9</f>
        <v>10692</v>
      </c>
      <c r="AU15" s="84">
        <f>'BAR BB| Open rates'!AU15*0.9*0.9</f>
        <v>9882</v>
      </c>
      <c r="AV15" s="84">
        <f>'BAR BB| Open rates'!AV15*0.9*0.9</f>
        <v>10692</v>
      </c>
      <c r="AW15" s="84">
        <f>'BAR BB| Open rates'!AW15*0.9*0.9</f>
        <v>9882</v>
      </c>
      <c r="AX15" s="84">
        <f>'BAR BB| Open rates'!AX15*0.9*0.9</f>
        <v>9882</v>
      </c>
      <c r="AY15" s="84">
        <f>'BAR BB| Open rates'!AY15*0.9*0.9</f>
        <v>10692</v>
      </c>
      <c r="AZ15" s="84">
        <f>'BAR BB| Open rates'!AZ15*0.9*0.9</f>
        <v>9882</v>
      </c>
      <c r="BA15" s="84">
        <f>'BAR BB| Open rates'!BA15*0.9*0.9</f>
        <v>10692</v>
      </c>
      <c r="BB15" s="84">
        <f>'BAR BB| Open rates'!BB15*0.9*0.9</f>
        <v>9882</v>
      </c>
      <c r="BC15" s="84">
        <f>'BAR BB| Open rates'!BC15*0.9*0.9</f>
        <v>10692</v>
      </c>
    </row>
    <row r="16" spans="1:55" s="14" customFormat="1" ht="12" customHeight="1" x14ac:dyDescent="0.2">
      <c r="A16" s="42">
        <v>2</v>
      </c>
      <c r="B16" s="84">
        <f>'BAR BB| Open rates'!B16*0.9*0.9</f>
        <v>13770</v>
      </c>
      <c r="C16" s="84">
        <f>'BAR BB| Open rates'!C16*0.9*0.9</f>
        <v>12231</v>
      </c>
      <c r="D16" s="84">
        <f>'BAR BB| Open rates'!D16*0.9*0.9</f>
        <v>11421</v>
      </c>
      <c r="E16" s="84">
        <f>'BAR BB| Open rates'!E16*0.9*0.9</f>
        <v>20250</v>
      </c>
      <c r="F16" s="84">
        <f>'BAR BB| Open rates'!F16*0.9*0.9</f>
        <v>11097</v>
      </c>
      <c r="G16" s="84">
        <f>'BAR BB| Open rates'!G16*0.9*0.9</f>
        <v>14742</v>
      </c>
      <c r="H16" s="84">
        <f>'BAR BB| Open rates'!H16*0.9*0.9</f>
        <v>13770</v>
      </c>
      <c r="I16" s="84">
        <f>'BAR BB| Open rates'!I16*0.9*0.9</f>
        <v>13041</v>
      </c>
      <c r="J16" s="84">
        <f>'BAR BB| Open rates'!J16*0.9*0.9</f>
        <v>13770</v>
      </c>
      <c r="K16" s="84">
        <f>'BAR BB| Open rates'!K16*0.9*0.9</f>
        <v>13041</v>
      </c>
      <c r="L16" s="84">
        <f>'BAR BB| Open rates'!L16*0.9*0.9</f>
        <v>13770</v>
      </c>
      <c r="M16" s="84">
        <f>'BAR BB| Open rates'!M16*0.9*0.9</f>
        <v>13041</v>
      </c>
      <c r="N16" s="84">
        <f>'BAR BB| Open rates'!N16*0.9*0.9</f>
        <v>13770</v>
      </c>
      <c r="O16" s="84">
        <f>'BAR BB| Open rates'!O16*0.9*0.9</f>
        <v>13041</v>
      </c>
      <c r="P16" s="84">
        <f>'BAR BB| Open rates'!P16*0.9*0.9</f>
        <v>13770</v>
      </c>
      <c r="Q16" s="84">
        <f>'BAR BB| Open rates'!Q16*0.9*0.9</f>
        <v>13041</v>
      </c>
      <c r="R16" s="84">
        <f>'BAR BB| Open rates'!R16*0.9*0.9</f>
        <v>13770</v>
      </c>
      <c r="S16" s="84">
        <f>'BAR BB| Open rates'!S16*0.9*0.9</f>
        <v>13041</v>
      </c>
      <c r="T16" s="84">
        <f>'BAR BB| Open rates'!T16*0.9*0.9</f>
        <v>13770</v>
      </c>
      <c r="U16" s="84">
        <f>'BAR BB| Open rates'!U16*0.9*0.9</f>
        <v>13041</v>
      </c>
      <c r="V16" s="84">
        <f>'BAR BB| Open rates'!V16*0.9*0.9</f>
        <v>13041</v>
      </c>
      <c r="W16" s="84">
        <f>'BAR BB| Open rates'!W16*0.9*0.9</f>
        <v>13770</v>
      </c>
      <c r="X16" s="84">
        <f>'BAR BB| Open rates'!X16*0.9*0.9</f>
        <v>13041</v>
      </c>
      <c r="Y16" s="84">
        <f>'BAR BB| Open rates'!Y16*0.9*0.9</f>
        <v>13770</v>
      </c>
      <c r="Z16" s="84">
        <f>'BAR BB| Open rates'!Z16*0.9*0.9</f>
        <v>13041</v>
      </c>
      <c r="AA16" s="84">
        <f>'BAR BB| Open rates'!AA16*0.9*0.9</f>
        <v>13770</v>
      </c>
      <c r="AB16" s="84">
        <f>'BAR BB| Open rates'!AB16*0.9*0.9</f>
        <v>13041</v>
      </c>
      <c r="AC16" s="84">
        <f>'BAR BB| Open rates'!AC16*0.9*0.9</f>
        <v>13770</v>
      </c>
      <c r="AD16" s="84">
        <f>'BAR BB| Open rates'!AD16*0.9*0.9</f>
        <v>13041</v>
      </c>
      <c r="AE16" s="84">
        <f>'BAR BB| Open rates'!AE16*0.9*0.9</f>
        <v>12231</v>
      </c>
      <c r="AF16" s="84">
        <f>'BAR BB| Open rates'!AF16*0.9*0.9</f>
        <v>12960</v>
      </c>
      <c r="AG16" s="84">
        <f>'BAR BB| Open rates'!AG16*0.9*0.9</f>
        <v>12231</v>
      </c>
      <c r="AH16" s="84">
        <f>'BAR BB| Open rates'!AH16*0.9*0.9</f>
        <v>12960</v>
      </c>
      <c r="AI16" s="84">
        <f>'BAR BB| Open rates'!AI16*0.9*0.9</f>
        <v>12231</v>
      </c>
      <c r="AJ16" s="84">
        <f>'BAR BB| Open rates'!AJ16*0.9*0.9</f>
        <v>12960</v>
      </c>
      <c r="AK16" s="84">
        <f>'BAR BB| Open rates'!AK16*0.9*0.9</f>
        <v>12231</v>
      </c>
      <c r="AL16" s="84">
        <f>'BAR BB| Open rates'!AL16*0.9*0.9</f>
        <v>12960</v>
      </c>
      <c r="AM16" s="84">
        <f>'BAR BB| Open rates'!AM16*0.9*0.9</f>
        <v>12231</v>
      </c>
      <c r="AN16" s="84">
        <f>'BAR BB| Open rates'!AN16*0.9*0.9</f>
        <v>12231</v>
      </c>
      <c r="AO16" s="84">
        <f>'BAR BB| Open rates'!AO16*0.9*0.9</f>
        <v>11097</v>
      </c>
      <c r="AP16" s="84">
        <f>'BAR BB| Open rates'!AP16*0.9*0.9</f>
        <v>11907</v>
      </c>
      <c r="AQ16" s="84">
        <f>'BAR BB| Open rates'!AQ16*0.9*0.9</f>
        <v>11097</v>
      </c>
      <c r="AR16" s="84">
        <f>'BAR BB| Open rates'!AR16*0.9*0.9</f>
        <v>11907</v>
      </c>
      <c r="AS16" s="84">
        <f>'BAR BB| Open rates'!AS16*0.9*0.9</f>
        <v>11097</v>
      </c>
      <c r="AT16" s="84">
        <f>'BAR BB| Open rates'!AT16*0.9*0.9</f>
        <v>11907</v>
      </c>
      <c r="AU16" s="84">
        <f>'BAR BB| Open rates'!AU16*0.9*0.9</f>
        <v>11097</v>
      </c>
      <c r="AV16" s="84">
        <f>'BAR BB| Open rates'!AV16*0.9*0.9</f>
        <v>11907</v>
      </c>
      <c r="AW16" s="84">
        <f>'BAR BB| Open rates'!AW16*0.9*0.9</f>
        <v>11097</v>
      </c>
      <c r="AX16" s="84">
        <f>'BAR BB| Open rates'!AX16*0.9*0.9</f>
        <v>11097</v>
      </c>
      <c r="AY16" s="84">
        <f>'BAR BB| Open rates'!AY16*0.9*0.9</f>
        <v>11907</v>
      </c>
      <c r="AZ16" s="84">
        <f>'BAR BB| Open rates'!AZ16*0.9*0.9</f>
        <v>11097</v>
      </c>
      <c r="BA16" s="84">
        <f>'BAR BB| Open rates'!BA16*0.9*0.9</f>
        <v>11907</v>
      </c>
      <c r="BB16" s="84">
        <f>'BAR BB| Open rates'!BB16*0.9*0.9</f>
        <v>11097</v>
      </c>
      <c r="BC16" s="84">
        <f>'BAR BB| Open rates'!BC16*0.9*0.9</f>
        <v>11907</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rates'!B18*0.9*0.9</f>
        <v>12960</v>
      </c>
      <c r="C18" s="84">
        <f>'BAR BB| Open rates'!C18*0.9*0.9</f>
        <v>11421</v>
      </c>
      <c r="D18" s="84">
        <f>'BAR BB| Open rates'!D18*0.9*0.9</f>
        <v>10611</v>
      </c>
      <c r="E18" s="84">
        <f>'BAR BB| Open rates'!E18*0.9*0.9</f>
        <v>19440</v>
      </c>
      <c r="F18" s="84">
        <f>'BAR BB| Open rates'!F18*0.9*0.9</f>
        <v>10287</v>
      </c>
      <c r="G18" s="84">
        <f>'BAR BB| Open rates'!G18*0.9*0.9</f>
        <v>15147</v>
      </c>
      <c r="H18" s="84">
        <f>'BAR BB| Open rates'!H18*0.9*0.9</f>
        <v>14175</v>
      </c>
      <c r="I18" s="84">
        <f>'BAR BB| Open rates'!I18*0.9*0.9</f>
        <v>13446</v>
      </c>
      <c r="J18" s="84">
        <f>'BAR BB| Open rates'!J18*0.9*0.9</f>
        <v>14175</v>
      </c>
      <c r="K18" s="84">
        <f>'BAR BB| Open rates'!K18*0.9*0.9</f>
        <v>13446</v>
      </c>
      <c r="L18" s="84">
        <f>'BAR BB| Open rates'!L18*0.9*0.9</f>
        <v>14175</v>
      </c>
      <c r="M18" s="84">
        <f>'BAR BB| Open rates'!M18*0.9*0.9</f>
        <v>13446</v>
      </c>
      <c r="N18" s="84">
        <f>'BAR BB| Open rates'!N18*0.9*0.9</f>
        <v>14175</v>
      </c>
      <c r="O18" s="84">
        <f>'BAR BB| Open rates'!O18*0.9*0.9</f>
        <v>13446</v>
      </c>
      <c r="P18" s="84">
        <f>'BAR BB| Open rates'!P18*0.9*0.9</f>
        <v>14175</v>
      </c>
      <c r="Q18" s="84">
        <f>'BAR BB| Open rates'!Q18*0.9*0.9</f>
        <v>13446</v>
      </c>
      <c r="R18" s="84">
        <f>'BAR BB| Open rates'!R18*0.9*0.9</f>
        <v>14175</v>
      </c>
      <c r="S18" s="84">
        <f>'BAR BB| Open rates'!S18*0.9*0.9</f>
        <v>13446</v>
      </c>
      <c r="T18" s="84">
        <f>'BAR BB| Open rates'!T18*0.9*0.9</f>
        <v>14175</v>
      </c>
      <c r="U18" s="84">
        <f>'BAR BB| Open rates'!U18*0.9*0.9</f>
        <v>13446</v>
      </c>
      <c r="V18" s="84">
        <f>'BAR BB| Open rates'!V18*0.9*0.9</f>
        <v>13446</v>
      </c>
      <c r="W18" s="84">
        <f>'BAR BB| Open rates'!W18*0.9*0.9</f>
        <v>14175</v>
      </c>
      <c r="X18" s="84">
        <f>'BAR BB| Open rates'!X18*0.9*0.9</f>
        <v>13446</v>
      </c>
      <c r="Y18" s="84">
        <f>'BAR BB| Open rates'!Y18*0.9*0.9</f>
        <v>14175</v>
      </c>
      <c r="Z18" s="84">
        <f>'BAR BB| Open rates'!Z18*0.9*0.9</f>
        <v>13446</v>
      </c>
      <c r="AA18" s="84">
        <f>'BAR BB| Open rates'!AA18*0.9*0.9</f>
        <v>14175</v>
      </c>
      <c r="AB18" s="84">
        <f>'BAR BB| Open rates'!AB18*0.9*0.9</f>
        <v>13446</v>
      </c>
      <c r="AC18" s="84">
        <f>'BAR BB| Open rates'!AC18*0.9*0.9</f>
        <v>14175</v>
      </c>
      <c r="AD18" s="84">
        <f>'BAR BB| Open rates'!AD18*0.9*0.9</f>
        <v>13446</v>
      </c>
      <c r="AE18" s="84">
        <f>'BAR BB| Open rates'!AE18*0.9*0.9</f>
        <v>11421</v>
      </c>
      <c r="AF18" s="84">
        <f>'BAR BB| Open rates'!AF18*0.9*0.9</f>
        <v>12150</v>
      </c>
      <c r="AG18" s="84">
        <f>'BAR BB| Open rates'!AG18*0.9*0.9</f>
        <v>11421</v>
      </c>
      <c r="AH18" s="84">
        <f>'BAR BB| Open rates'!AH18*0.9*0.9</f>
        <v>12150</v>
      </c>
      <c r="AI18" s="84">
        <f>'BAR BB| Open rates'!AI18*0.9*0.9</f>
        <v>11421</v>
      </c>
      <c r="AJ18" s="84">
        <f>'BAR BB| Open rates'!AJ18*0.9*0.9</f>
        <v>12150</v>
      </c>
      <c r="AK18" s="84">
        <f>'BAR BB| Open rates'!AK18*0.9*0.9</f>
        <v>11421</v>
      </c>
      <c r="AL18" s="84">
        <f>'BAR BB| Open rates'!AL18*0.9*0.9</f>
        <v>12150</v>
      </c>
      <c r="AM18" s="84">
        <f>'BAR BB| Open rates'!AM18*0.9*0.9</f>
        <v>11421</v>
      </c>
      <c r="AN18" s="84">
        <f>'BAR BB| Open rates'!AN18*0.9*0.9</f>
        <v>11421</v>
      </c>
      <c r="AO18" s="84">
        <f>'BAR BB| Open rates'!AO18*0.9*0.9</f>
        <v>10287</v>
      </c>
      <c r="AP18" s="84">
        <f>'BAR BB| Open rates'!AP18*0.9*0.9</f>
        <v>11097</v>
      </c>
      <c r="AQ18" s="84">
        <f>'BAR BB| Open rates'!AQ18*0.9*0.9</f>
        <v>10287</v>
      </c>
      <c r="AR18" s="84">
        <f>'BAR BB| Open rates'!AR18*0.9*0.9</f>
        <v>11097</v>
      </c>
      <c r="AS18" s="84">
        <f>'BAR BB| Open rates'!AS18*0.9*0.9</f>
        <v>10287</v>
      </c>
      <c r="AT18" s="84">
        <f>'BAR BB| Open rates'!AT18*0.9*0.9</f>
        <v>11097</v>
      </c>
      <c r="AU18" s="84">
        <f>'BAR BB| Open rates'!AU18*0.9*0.9</f>
        <v>10287</v>
      </c>
      <c r="AV18" s="84">
        <f>'BAR BB| Open rates'!AV18*0.9*0.9</f>
        <v>11097</v>
      </c>
      <c r="AW18" s="84">
        <f>'BAR BB| Open rates'!AW18*0.9*0.9</f>
        <v>10287</v>
      </c>
      <c r="AX18" s="84">
        <f>'BAR BB| Open rates'!AX18*0.9*0.9</f>
        <v>10287</v>
      </c>
      <c r="AY18" s="84">
        <f>'BAR BB| Open rates'!AY18*0.9*0.9</f>
        <v>11097</v>
      </c>
      <c r="AZ18" s="84">
        <f>'BAR BB| Open rates'!AZ18*0.9*0.9</f>
        <v>10287</v>
      </c>
      <c r="BA18" s="84">
        <f>'BAR BB| Open rates'!BA18*0.9*0.9</f>
        <v>11097</v>
      </c>
      <c r="BB18" s="84">
        <f>'BAR BB| Open rates'!BB18*0.9*0.9</f>
        <v>10287</v>
      </c>
      <c r="BC18" s="84">
        <f>'BAR BB| Open rates'!BC18*0.9*0.9</f>
        <v>11097</v>
      </c>
    </row>
    <row r="19" spans="1:55" s="14" customFormat="1" ht="12" customHeight="1" x14ac:dyDescent="0.2">
      <c r="A19" s="42">
        <v>2</v>
      </c>
      <c r="B19" s="84">
        <f>'BAR BB| Open rates'!B19*0.9*0.9</f>
        <v>14175</v>
      </c>
      <c r="C19" s="84">
        <f>'BAR BB| Open rates'!C19*0.9*0.9</f>
        <v>12636</v>
      </c>
      <c r="D19" s="84">
        <f>'BAR BB| Open rates'!D19*0.9*0.9</f>
        <v>11826</v>
      </c>
      <c r="E19" s="84">
        <f>'BAR BB| Open rates'!E19*0.9*0.9</f>
        <v>20655</v>
      </c>
      <c r="F19" s="84">
        <f>'BAR BB| Open rates'!F19*0.9*0.9</f>
        <v>11502</v>
      </c>
      <c r="G19" s="84">
        <f>'BAR BB| Open rates'!G19*0.9*0.9</f>
        <v>16362</v>
      </c>
      <c r="H19" s="84">
        <f>'BAR BB| Open rates'!H19*0.9*0.9</f>
        <v>15390</v>
      </c>
      <c r="I19" s="84">
        <f>'BAR BB| Open rates'!I19*0.9*0.9</f>
        <v>14661</v>
      </c>
      <c r="J19" s="84">
        <f>'BAR BB| Open rates'!J19*0.9*0.9</f>
        <v>15390</v>
      </c>
      <c r="K19" s="84">
        <f>'BAR BB| Open rates'!K19*0.9*0.9</f>
        <v>14661</v>
      </c>
      <c r="L19" s="84">
        <f>'BAR BB| Open rates'!L19*0.9*0.9</f>
        <v>15390</v>
      </c>
      <c r="M19" s="84">
        <f>'BAR BB| Open rates'!M19*0.9*0.9</f>
        <v>14661</v>
      </c>
      <c r="N19" s="84">
        <f>'BAR BB| Open rates'!N19*0.9*0.9</f>
        <v>15390</v>
      </c>
      <c r="O19" s="84">
        <f>'BAR BB| Open rates'!O19*0.9*0.9</f>
        <v>14661</v>
      </c>
      <c r="P19" s="84">
        <f>'BAR BB| Open rates'!P19*0.9*0.9</f>
        <v>15390</v>
      </c>
      <c r="Q19" s="84">
        <f>'BAR BB| Open rates'!Q19*0.9*0.9</f>
        <v>14661</v>
      </c>
      <c r="R19" s="84">
        <f>'BAR BB| Open rates'!R19*0.9*0.9</f>
        <v>15390</v>
      </c>
      <c r="S19" s="84">
        <f>'BAR BB| Open rates'!S19*0.9*0.9</f>
        <v>14661</v>
      </c>
      <c r="T19" s="84">
        <f>'BAR BB| Open rates'!T19*0.9*0.9</f>
        <v>15390</v>
      </c>
      <c r="U19" s="84">
        <f>'BAR BB| Open rates'!U19*0.9*0.9</f>
        <v>14661</v>
      </c>
      <c r="V19" s="84">
        <f>'BAR BB| Open rates'!V19*0.9*0.9</f>
        <v>14661</v>
      </c>
      <c r="W19" s="84">
        <f>'BAR BB| Open rates'!W19*0.9*0.9</f>
        <v>15390</v>
      </c>
      <c r="X19" s="84">
        <f>'BAR BB| Open rates'!X19*0.9*0.9</f>
        <v>14661</v>
      </c>
      <c r="Y19" s="84">
        <f>'BAR BB| Open rates'!Y19*0.9*0.9</f>
        <v>15390</v>
      </c>
      <c r="Z19" s="84">
        <f>'BAR BB| Open rates'!Z19*0.9*0.9</f>
        <v>14661</v>
      </c>
      <c r="AA19" s="84">
        <f>'BAR BB| Open rates'!AA19*0.9*0.9</f>
        <v>15390</v>
      </c>
      <c r="AB19" s="84">
        <f>'BAR BB| Open rates'!AB19*0.9*0.9</f>
        <v>14661</v>
      </c>
      <c r="AC19" s="84">
        <f>'BAR BB| Open rates'!AC19*0.9*0.9</f>
        <v>15390</v>
      </c>
      <c r="AD19" s="84">
        <f>'BAR BB| Open rates'!AD19*0.9*0.9</f>
        <v>14661</v>
      </c>
      <c r="AE19" s="84">
        <f>'BAR BB| Open rates'!AE19*0.9*0.9</f>
        <v>12636</v>
      </c>
      <c r="AF19" s="84">
        <f>'BAR BB| Open rates'!AF19*0.9*0.9</f>
        <v>13365</v>
      </c>
      <c r="AG19" s="84">
        <f>'BAR BB| Open rates'!AG19*0.9*0.9</f>
        <v>12636</v>
      </c>
      <c r="AH19" s="84">
        <f>'BAR BB| Open rates'!AH19*0.9*0.9</f>
        <v>13365</v>
      </c>
      <c r="AI19" s="84">
        <f>'BAR BB| Open rates'!AI19*0.9*0.9</f>
        <v>12636</v>
      </c>
      <c r="AJ19" s="84">
        <f>'BAR BB| Open rates'!AJ19*0.9*0.9</f>
        <v>13365</v>
      </c>
      <c r="AK19" s="84">
        <f>'BAR BB| Open rates'!AK19*0.9*0.9</f>
        <v>12636</v>
      </c>
      <c r="AL19" s="84">
        <f>'BAR BB| Open rates'!AL19*0.9*0.9</f>
        <v>13365</v>
      </c>
      <c r="AM19" s="84">
        <f>'BAR BB| Open rates'!AM19*0.9*0.9</f>
        <v>12636</v>
      </c>
      <c r="AN19" s="84">
        <f>'BAR BB| Open rates'!AN19*0.9*0.9</f>
        <v>12636</v>
      </c>
      <c r="AO19" s="84">
        <f>'BAR BB| Open rates'!AO19*0.9*0.9</f>
        <v>11502</v>
      </c>
      <c r="AP19" s="84">
        <f>'BAR BB| Open rates'!AP19*0.9*0.9</f>
        <v>12312</v>
      </c>
      <c r="AQ19" s="84">
        <f>'BAR BB| Open rates'!AQ19*0.9*0.9</f>
        <v>11502</v>
      </c>
      <c r="AR19" s="84">
        <f>'BAR BB| Open rates'!AR19*0.9*0.9</f>
        <v>12312</v>
      </c>
      <c r="AS19" s="84">
        <f>'BAR BB| Open rates'!AS19*0.9*0.9</f>
        <v>11502</v>
      </c>
      <c r="AT19" s="84">
        <f>'BAR BB| Open rates'!AT19*0.9*0.9</f>
        <v>12312</v>
      </c>
      <c r="AU19" s="84">
        <f>'BAR BB| Open rates'!AU19*0.9*0.9</f>
        <v>11502</v>
      </c>
      <c r="AV19" s="84">
        <f>'BAR BB| Open rates'!AV19*0.9*0.9</f>
        <v>12312</v>
      </c>
      <c r="AW19" s="84">
        <f>'BAR BB| Open rates'!AW19*0.9*0.9</f>
        <v>11502</v>
      </c>
      <c r="AX19" s="84">
        <f>'BAR BB| Open rates'!AX19*0.9*0.9</f>
        <v>11502</v>
      </c>
      <c r="AY19" s="84">
        <f>'BAR BB| Open rates'!AY19*0.9*0.9</f>
        <v>12312</v>
      </c>
      <c r="AZ19" s="84">
        <f>'BAR BB| Open rates'!AZ19*0.9*0.9</f>
        <v>11502</v>
      </c>
      <c r="BA19" s="84">
        <f>'BAR BB| Open rates'!BA19*0.9*0.9</f>
        <v>12312</v>
      </c>
      <c r="BB19" s="84">
        <f>'BAR BB| Open rates'!BB19*0.9*0.9</f>
        <v>11502</v>
      </c>
      <c r="BC19" s="84">
        <f>'BAR BB| Open rates'!BC19*0.9*0.9</f>
        <v>12312</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rates'!B21*0.9*0.9</f>
        <v>14499</v>
      </c>
      <c r="C21" s="84">
        <f>'BAR BB| Open rates'!C21*0.9*0.9</f>
        <v>12960</v>
      </c>
      <c r="D21" s="84">
        <f>'BAR BB| Open rates'!D21*0.9*0.9</f>
        <v>12150</v>
      </c>
      <c r="E21" s="84">
        <f>'BAR BB| Open rates'!E21*0.9*0.9</f>
        <v>20979</v>
      </c>
      <c r="F21" s="84">
        <f>'BAR BB| Open rates'!F21*0.9*0.9</f>
        <v>11826</v>
      </c>
      <c r="G21" s="84">
        <f>'BAR BB| Open rates'!G21*0.9*0.9</f>
        <v>19521</v>
      </c>
      <c r="H21" s="84">
        <f>'BAR BB| Open rates'!H21*0.9*0.9</f>
        <v>18549</v>
      </c>
      <c r="I21" s="84">
        <f>'BAR BB| Open rates'!I21*0.9*0.9</f>
        <v>17820</v>
      </c>
      <c r="J21" s="84">
        <f>'BAR BB| Open rates'!J21*0.9*0.9</f>
        <v>18549</v>
      </c>
      <c r="K21" s="84">
        <f>'BAR BB| Open rates'!K21*0.9*0.9</f>
        <v>17820</v>
      </c>
      <c r="L21" s="84">
        <f>'BAR BB| Open rates'!L21*0.9*0.9</f>
        <v>18549</v>
      </c>
      <c r="M21" s="84">
        <f>'BAR BB| Open rates'!M21*0.9*0.9</f>
        <v>17820</v>
      </c>
      <c r="N21" s="84">
        <f>'BAR BB| Open rates'!N21*0.9*0.9</f>
        <v>18549</v>
      </c>
      <c r="O21" s="84">
        <f>'BAR BB| Open rates'!O21*0.9*0.9</f>
        <v>17820</v>
      </c>
      <c r="P21" s="84">
        <f>'BAR BB| Open rates'!P21*0.9*0.9</f>
        <v>18549</v>
      </c>
      <c r="Q21" s="84">
        <f>'BAR BB| Open rates'!Q21*0.9*0.9</f>
        <v>17820</v>
      </c>
      <c r="R21" s="84">
        <f>'BAR BB| Open rates'!R21*0.9*0.9</f>
        <v>18549</v>
      </c>
      <c r="S21" s="84">
        <f>'BAR BB| Open rates'!S21*0.9*0.9</f>
        <v>17820</v>
      </c>
      <c r="T21" s="84">
        <f>'BAR BB| Open rates'!T21*0.9*0.9</f>
        <v>18549</v>
      </c>
      <c r="U21" s="84">
        <f>'BAR BB| Open rates'!U21*0.9*0.9</f>
        <v>17820</v>
      </c>
      <c r="V21" s="84">
        <f>'BAR BB| Open rates'!V21*0.9*0.9</f>
        <v>17820</v>
      </c>
      <c r="W21" s="84">
        <f>'BAR BB| Open rates'!W21*0.9*0.9</f>
        <v>18549</v>
      </c>
      <c r="X21" s="84">
        <f>'BAR BB| Open rates'!X21*0.9*0.9</f>
        <v>17820</v>
      </c>
      <c r="Y21" s="84">
        <f>'BAR BB| Open rates'!Y21*0.9*0.9</f>
        <v>18549</v>
      </c>
      <c r="Z21" s="84">
        <f>'BAR BB| Open rates'!Z21*0.9*0.9</f>
        <v>17820</v>
      </c>
      <c r="AA21" s="84">
        <f>'BAR BB| Open rates'!AA21*0.9*0.9</f>
        <v>18549</v>
      </c>
      <c r="AB21" s="84">
        <f>'BAR BB| Open rates'!AB21*0.9*0.9</f>
        <v>17820</v>
      </c>
      <c r="AC21" s="84">
        <f>'BAR BB| Open rates'!AC21*0.9*0.9</f>
        <v>18549</v>
      </c>
      <c r="AD21" s="84">
        <f>'BAR BB| Open rates'!AD21*0.9*0.9</f>
        <v>17820</v>
      </c>
      <c r="AE21" s="84">
        <f>'BAR BB| Open rates'!AE21*0.9*0.9</f>
        <v>12960</v>
      </c>
      <c r="AF21" s="84">
        <f>'BAR BB| Open rates'!AF21*0.9*0.9</f>
        <v>13689</v>
      </c>
      <c r="AG21" s="84">
        <f>'BAR BB| Open rates'!AG21*0.9*0.9</f>
        <v>12960</v>
      </c>
      <c r="AH21" s="84">
        <f>'BAR BB| Open rates'!AH21*0.9*0.9</f>
        <v>13689</v>
      </c>
      <c r="AI21" s="84">
        <f>'BAR BB| Open rates'!AI21*0.9*0.9</f>
        <v>12960</v>
      </c>
      <c r="AJ21" s="84">
        <f>'BAR BB| Open rates'!AJ21*0.9*0.9</f>
        <v>13689</v>
      </c>
      <c r="AK21" s="84">
        <f>'BAR BB| Open rates'!AK21*0.9*0.9</f>
        <v>12960</v>
      </c>
      <c r="AL21" s="84">
        <f>'BAR BB| Open rates'!AL21*0.9*0.9</f>
        <v>13689</v>
      </c>
      <c r="AM21" s="84">
        <f>'BAR BB| Open rates'!AM21*0.9*0.9</f>
        <v>12960</v>
      </c>
      <c r="AN21" s="84">
        <f>'BAR BB| Open rates'!AN21*0.9*0.9</f>
        <v>12960</v>
      </c>
      <c r="AO21" s="84">
        <f>'BAR BB| Open rates'!AO21*0.9*0.9</f>
        <v>11826</v>
      </c>
      <c r="AP21" s="84">
        <f>'BAR BB| Open rates'!AP21*0.9*0.9</f>
        <v>12636</v>
      </c>
      <c r="AQ21" s="84">
        <f>'BAR BB| Open rates'!AQ21*0.9*0.9</f>
        <v>11826</v>
      </c>
      <c r="AR21" s="84">
        <f>'BAR BB| Open rates'!AR21*0.9*0.9</f>
        <v>12636</v>
      </c>
      <c r="AS21" s="84">
        <f>'BAR BB| Open rates'!AS21*0.9*0.9</f>
        <v>11826</v>
      </c>
      <c r="AT21" s="84">
        <f>'BAR BB| Open rates'!AT21*0.9*0.9</f>
        <v>12636</v>
      </c>
      <c r="AU21" s="84">
        <f>'BAR BB| Open rates'!AU21*0.9*0.9</f>
        <v>11826</v>
      </c>
      <c r="AV21" s="84">
        <f>'BAR BB| Open rates'!AV21*0.9*0.9</f>
        <v>12636</v>
      </c>
      <c r="AW21" s="84">
        <f>'BAR BB| Open rates'!AW21*0.9*0.9</f>
        <v>11826</v>
      </c>
      <c r="AX21" s="84">
        <f>'BAR BB| Open rates'!AX21*0.9*0.9</f>
        <v>11826</v>
      </c>
      <c r="AY21" s="84">
        <f>'BAR BB| Open rates'!AY21*0.9*0.9</f>
        <v>12636</v>
      </c>
      <c r="AZ21" s="84">
        <f>'BAR BB| Open rates'!AZ21*0.9*0.9</f>
        <v>11826</v>
      </c>
      <c r="BA21" s="84">
        <f>'BAR BB| Open rates'!BA21*0.9*0.9</f>
        <v>12636</v>
      </c>
      <c r="BB21" s="84">
        <f>'BAR BB| Open rates'!BB21*0.9*0.9</f>
        <v>11826</v>
      </c>
      <c r="BC21" s="84">
        <f>'BAR BB| Open rates'!BC21*0.9*0.9</f>
        <v>12636</v>
      </c>
    </row>
    <row r="22" spans="1:55" s="14" customFormat="1" ht="12" customHeight="1" x14ac:dyDescent="0.2">
      <c r="A22" s="42">
        <v>2</v>
      </c>
      <c r="B22" s="84">
        <f>'BAR BB| Open rates'!B22*0.9*0.9</f>
        <v>15714</v>
      </c>
      <c r="C22" s="84">
        <f>'BAR BB| Open rates'!C22*0.9*0.9</f>
        <v>14175</v>
      </c>
      <c r="D22" s="84">
        <f>'BAR BB| Open rates'!D22*0.9*0.9</f>
        <v>13365</v>
      </c>
      <c r="E22" s="84">
        <f>'BAR BB| Open rates'!E22*0.9*0.9</f>
        <v>22194</v>
      </c>
      <c r="F22" s="84">
        <f>'BAR BB| Open rates'!F22*0.9*0.9</f>
        <v>13041</v>
      </c>
      <c r="G22" s="84">
        <f>'BAR BB| Open rates'!G22*0.9*0.9</f>
        <v>20736</v>
      </c>
      <c r="H22" s="84">
        <f>'BAR BB| Open rates'!H22*0.9*0.9</f>
        <v>19764</v>
      </c>
      <c r="I22" s="84">
        <f>'BAR BB| Open rates'!I22*0.9*0.9</f>
        <v>19035</v>
      </c>
      <c r="J22" s="84">
        <f>'BAR BB| Open rates'!J22*0.9*0.9</f>
        <v>19764</v>
      </c>
      <c r="K22" s="84">
        <f>'BAR BB| Open rates'!K22*0.9*0.9</f>
        <v>19035</v>
      </c>
      <c r="L22" s="84">
        <f>'BAR BB| Open rates'!L22*0.9*0.9</f>
        <v>19764</v>
      </c>
      <c r="M22" s="84">
        <f>'BAR BB| Open rates'!M22*0.9*0.9</f>
        <v>19035</v>
      </c>
      <c r="N22" s="84">
        <f>'BAR BB| Open rates'!N22*0.9*0.9</f>
        <v>19764</v>
      </c>
      <c r="O22" s="84">
        <f>'BAR BB| Open rates'!O22*0.9*0.9</f>
        <v>19035</v>
      </c>
      <c r="P22" s="84">
        <f>'BAR BB| Open rates'!P22*0.9*0.9</f>
        <v>19764</v>
      </c>
      <c r="Q22" s="84">
        <f>'BAR BB| Open rates'!Q22*0.9*0.9</f>
        <v>19035</v>
      </c>
      <c r="R22" s="84">
        <f>'BAR BB| Open rates'!R22*0.9*0.9</f>
        <v>19764</v>
      </c>
      <c r="S22" s="84">
        <f>'BAR BB| Open rates'!S22*0.9*0.9</f>
        <v>19035</v>
      </c>
      <c r="T22" s="84">
        <f>'BAR BB| Open rates'!T22*0.9*0.9</f>
        <v>19764</v>
      </c>
      <c r="U22" s="84">
        <f>'BAR BB| Open rates'!U22*0.9*0.9</f>
        <v>19035</v>
      </c>
      <c r="V22" s="84">
        <f>'BAR BB| Open rates'!V22*0.9*0.9</f>
        <v>19035</v>
      </c>
      <c r="W22" s="84">
        <f>'BAR BB| Open rates'!W22*0.9*0.9</f>
        <v>19764</v>
      </c>
      <c r="X22" s="84">
        <f>'BAR BB| Open rates'!X22*0.9*0.9</f>
        <v>19035</v>
      </c>
      <c r="Y22" s="84">
        <f>'BAR BB| Open rates'!Y22*0.9*0.9</f>
        <v>19764</v>
      </c>
      <c r="Z22" s="84">
        <f>'BAR BB| Open rates'!Z22*0.9*0.9</f>
        <v>19035</v>
      </c>
      <c r="AA22" s="84">
        <f>'BAR BB| Open rates'!AA22*0.9*0.9</f>
        <v>19764</v>
      </c>
      <c r="AB22" s="84">
        <f>'BAR BB| Open rates'!AB22*0.9*0.9</f>
        <v>19035</v>
      </c>
      <c r="AC22" s="84">
        <f>'BAR BB| Open rates'!AC22*0.9*0.9</f>
        <v>19764</v>
      </c>
      <c r="AD22" s="84">
        <f>'BAR BB| Open rates'!AD22*0.9*0.9</f>
        <v>19035</v>
      </c>
      <c r="AE22" s="84">
        <f>'BAR BB| Open rates'!AE22*0.9*0.9</f>
        <v>14175</v>
      </c>
      <c r="AF22" s="84">
        <f>'BAR BB| Open rates'!AF22*0.9*0.9</f>
        <v>14904</v>
      </c>
      <c r="AG22" s="84">
        <f>'BAR BB| Open rates'!AG22*0.9*0.9</f>
        <v>14175</v>
      </c>
      <c r="AH22" s="84">
        <f>'BAR BB| Open rates'!AH22*0.9*0.9</f>
        <v>14904</v>
      </c>
      <c r="AI22" s="84">
        <f>'BAR BB| Open rates'!AI22*0.9*0.9</f>
        <v>14175</v>
      </c>
      <c r="AJ22" s="84">
        <f>'BAR BB| Open rates'!AJ22*0.9*0.9</f>
        <v>14904</v>
      </c>
      <c r="AK22" s="84">
        <f>'BAR BB| Open rates'!AK22*0.9*0.9</f>
        <v>14175</v>
      </c>
      <c r="AL22" s="84">
        <f>'BAR BB| Open rates'!AL22*0.9*0.9</f>
        <v>14904</v>
      </c>
      <c r="AM22" s="84">
        <f>'BAR BB| Open rates'!AM22*0.9*0.9</f>
        <v>14175</v>
      </c>
      <c r="AN22" s="84">
        <f>'BAR BB| Open rates'!AN22*0.9*0.9</f>
        <v>14175</v>
      </c>
      <c r="AO22" s="84">
        <f>'BAR BB| Open rates'!AO22*0.9*0.9</f>
        <v>13041</v>
      </c>
      <c r="AP22" s="84">
        <f>'BAR BB| Open rates'!AP22*0.9*0.9</f>
        <v>13851</v>
      </c>
      <c r="AQ22" s="84">
        <f>'BAR BB| Open rates'!AQ22*0.9*0.9</f>
        <v>13041</v>
      </c>
      <c r="AR22" s="84">
        <f>'BAR BB| Open rates'!AR22*0.9*0.9</f>
        <v>13851</v>
      </c>
      <c r="AS22" s="84">
        <f>'BAR BB| Open rates'!AS22*0.9*0.9</f>
        <v>13041</v>
      </c>
      <c r="AT22" s="84">
        <f>'BAR BB| Open rates'!AT22*0.9*0.9</f>
        <v>13851</v>
      </c>
      <c r="AU22" s="84">
        <f>'BAR BB| Open rates'!AU22*0.9*0.9</f>
        <v>13041</v>
      </c>
      <c r="AV22" s="84">
        <f>'BAR BB| Open rates'!AV22*0.9*0.9</f>
        <v>13851</v>
      </c>
      <c r="AW22" s="84">
        <f>'BAR BB| Open rates'!AW22*0.9*0.9</f>
        <v>13041</v>
      </c>
      <c r="AX22" s="84">
        <f>'BAR BB| Open rates'!AX22*0.9*0.9</f>
        <v>13041</v>
      </c>
      <c r="AY22" s="84">
        <f>'BAR BB| Open rates'!AY22*0.9*0.9</f>
        <v>13851</v>
      </c>
      <c r="AZ22" s="84">
        <f>'BAR BB| Open rates'!AZ22*0.9*0.9</f>
        <v>13041</v>
      </c>
      <c r="BA22" s="84">
        <f>'BAR BB| Open rates'!BA22*0.9*0.9</f>
        <v>13851</v>
      </c>
      <c r="BB22" s="84">
        <f>'BAR BB| Open rates'!BB22*0.9*0.9</f>
        <v>13041</v>
      </c>
      <c r="BC22" s="84">
        <f>'BAR BB| Open rates'!BC22*0.9*0.9</f>
        <v>13851</v>
      </c>
    </row>
    <row r="23" spans="1:55" s="14" customFormat="1" ht="12" customHeight="1" x14ac:dyDescent="0.2">
      <c r="A23" s="42">
        <v>3</v>
      </c>
      <c r="B23" s="84">
        <f>'BAR BB| Open rates'!B23*0.9*0.9</f>
        <v>16929</v>
      </c>
      <c r="C23" s="84">
        <f>'BAR BB| Open rates'!C23*0.9*0.9</f>
        <v>15390</v>
      </c>
      <c r="D23" s="84">
        <f>'BAR BB| Open rates'!D23*0.9*0.9</f>
        <v>14580</v>
      </c>
      <c r="E23" s="84">
        <f>'BAR BB| Open rates'!E23*0.9*0.9</f>
        <v>23409</v>
      </c>
      <c r="F23" s="84">
        <f>'BAR BB| Open rates'!F23*0.9*0.9</f>
        <v>14256</v>
      </c>
      <c r="G23" s="84">
        <f>'BAR BB| Open rates'!G23*0.9*0.9</f>
        <v>21951</v>
      </c>
      <c r="H23" s="84">
        <f>'BAR BB| Open rates'!H23*0.9*0.9</f>
        <v>20979</v>
      </c>
      <c r="I23" s="84">
        <f>'BAR BB| Open rates'!I23*0.9*0.9</f>
        <v>20250</v>
      </c>
      <c r="J23" s="84">
        <f>'BAR BB| Open rates'!J23*0.9*0.9</f>
        <v>20979</v>
      </c>
      <c r="K23" s="84">
        <f>'BAR BB| Open rates'!K23*0.9*0.9</f>
        <v>20250</v>
      </c>
      <c r="L23" s="84">
        <f>'BAR BB| Open rates'!L23*0.9*0.9</f>
        <v>20979</v>
      </c>
      <c r="M23" s="84">
        <f>'BAR BB| Open rates'!M23*0.9*0.9</f>
        <v>20250</v>
      </c>
      <c r="N23" s="84">
        <f>'BAR BB| Open rates'!N23*0.9*0.9</f>
        <v>20979</v>
      </c>
      <c r="O23" s="84">
        <f>'BAR BB| Open rates'!O23*0.9*0.9</f>
        <v>20250</v>
      </c>
      <c r="P23" s="84">
        <f>'BAR BB| Open rates'!P23*0.9*0.9</f>
        <v>20979</v>
      </c>
      <c r="Q23" s="84">
        <f>'BAR BB| Open rates'!Q23*0.9*0.9</f>
        <v>20250</v>
      </c>
      <c r="R23" s="84">
        <f>'BAR BB| Open rates'!R23*0.9*0.9</f>
        <v>20979</v>
      </c>
      <c r="S23" s="84">
        <f>'BAR BB| Open rates'!S23*0.9*0.9</f>
        <v>20250</v>
      </c>
      <c r="T23" s="84">
        <f>'BAR BB| Open rates'!T23*0.9*0.9</f>
        <v>20979</v>
      </c>
      <c r="U23" s="84">
        <f>'BAR BB| Open rates'!U23*0.9*0.9</f>
        <v>20250</v>
      </c>
      <c r="V23" s="84">
        <f>'BAR BB| Open rates'!V23*0.9*0.9</f>
        <v>20250</v>
      </c>
      <c r="W23" s="84">
        <f>'BAR BB| Open rates'!W23*0.9*0.9</f>
        <v>20979</v>
      </c>
      <c r="X23" s="84">
        <f>'BAR BB| Open rates'!X23*0.9*0.9</f>
        <v>20250</v>
      </c>
      <c r="Y23" s="84">
        <f>'BAR BB| Open rates'!Y23*0.9*0.9</f>
        <v>20979</v>
      </c>
      <c r="Z23" s="84">
        <f>'BAR BB| Open rates'!Z23*0.9*0.9</f>
        <v>20250</v>
      </c>
      <c r="AA23" s="84">
        <f>'BAR BB| Open rates'!AA23*0.9*0.9</f>
        <v>20979</v>
      </c>
      <c r="AB23" s="84">
        <f>'BAR BB| Open rates'!AB23*0.9*0.9</f>
        <v>20250</v>
      </c>
      <c r="AC23" s="84">
        <f>'BAR BB| Open rates'!AC23*0.9*0.9</f>
        <v>20979</v>
      </c>
      <c r="AD23" s="84">
        <f>'BAR BB| Open rates'!AD23*0.9*0.9</f>
        <v>20250</v>
      </c>
      <c r="AE23" s="84">
        <f>'BAR BB| Open rates'!AE23*0.9*0.9</f>
        <v>15390</v>
      </c>
      <c r="AF23" s="84">
        <f>'BAR BB| Open rates'!AF23*0.9*0.9</f>
        <v>16119</v>
      </c>
      <c r="AG23" s="84">
        <f>'BAR BB| Open rates'!AG23*0.9*0.9</f>
        <v>15390</v>
      </c>
      <c r="AH23" s="84">
        <f>'BAR BB| Open rates'!AH23*0.9*0.9</f>
        <v>16119</v>
      </c>
      <c r="AI23" s="84">
        <f>'BAR BB| Open rates'!AI23*0.9*0.9</f>
        <v>15390</v>
      </c>
      <c r="AJ23" s="84">
        <f>'BAR BB| Open rates'!AJ23*0.9*0.9</f>
        <v>16119</v>
      </c>
      <c r="AK23" s="84">
        <f>'BAR BB| Open rates'!AK23*0.9*0.9</f>
        <v>15390</v>
      </c>
      <c r="AL23" s="84">
        <f>'BAR BB| Open rates'!AL23*0.9*0.9</f>
        <v>16119</v>
      </c>
      <c r="AM23" s="84">
        <f>'BAR BB| Open rates'!AM23*0.9*0.9</f>
        <v>15390</v>
      </c>
      <c r="AN23" s="84">
        <f>'BAR BB| Open rates'!AN23*0.9*0.9</f>
        <v>15390</v>
      </c>
      <c r="AO23" s="84">
        <f>'BAR BB| Open rates'!AO23*0.9*0.9</f>
        <v>14256</v>
      </c>
      <c r="AP23" s="84">
        <f>'BAR BB| Open rates'!AP23*0.9*0.9</f>
        <v>15066</v>
      </c>
      <c r="AQ23" s="84">
        <f>'BAR BB| Open rates'!AQ23*0.9*0.9</f>
        <v>14256</v>
      </c>
      <c r="AR23" s="84">
        <f>'BAR BB| Open rates'!AR23*0.9*0.9</f>
        <v>15066</v>
      </c>
      <c r="AS23" s="84">
        <f>'BAR BB| Open rates'!AS23*0.9*0.9</f>
        <v>14256</v>
      </c>
      <c r="AT23" s="84">
        <f>'BAR BB| Open rates'!AT23*0.9*0.9</f>
        <v>15066</v>
      </c>
      <c r="AU23" s="84">
        <f>'BAR BB| Open rates'!AU23*0.9*0.9</f>
        <v>14256</v>
      </c>
      <c r="AV23" s="84">
        <f>'BAR BB| Open rates'!AV23*0.9*0.9</f>
        <v>15066</v>
      </c>
      <c r="AW23" s="84">
        <f>'BAR BB| Open rates'!AW23*0.9*0.9</f>
        <v>14256</v>
      </c>
      <c r="AX23" s="84">
        <f>'BAR BB| Open rates'!AX23*0.9*0.9</f>
        <v>14256</v>
      </c>
      <c r="AY23" s="84">
        <f>'BAR BB| Open rates'!AY23*0.9*0.9</f>
        <v>15066</v>
      </c>
      <c r="AZ23" s="84">
        <f>'BAR BB| Open rates'!AZ23*0.9*0.9</f>
        <v>14256</v>
      </c>
      <c r="BA23" s="84">
        <f>'BAR BB| Open rates'!BA23*0.9*0.9</f>
        <v>15066</v>
      </c>
      <c r="BB23" s="84">
        <f>'BAR BB| Open rates'!BB23*0.9*0.9</f>
        <v>14256</v>
      </c>
      <c r="BC23" s="84">
        <f>'BAR BB| Open rates'!BC23*0.9*0.9</f>
        <v>15066</v>
      </c>
    </row>
    <row r="24" spans="1:55" s="14" customFormat="1" ht="12" customHeight="1" x14ac:dyDescent="0.2">
      <c r="A24" s="42">
        <v>4</v>
      </c>
      <c r="B24" s="84">
        <f>'BAR BB| Open rates'!B24*0.9*0.9</f>
        <v>18144</v>
      </c>
      <c r="C24" s="84">
        <f>'BAR BB| Open rates'!C24*0.9*0.9</f>
        <v>16605</v>
      </c>
      <c r="D24" s="84">
        <f>'BAR BB| Open rates'!D24*0.9*0.9</f>
        <v>15795</v>
      </c>
      <c r="E24" s="84">
        <f>'BAR BB| Open rates'!E24*0.9*0.9</f>
        <v>24624</v>
      </c>
      <c r="F24" s="84">
        <f>'BAR BB| Open rates'!F24*0.9*0.9</f>
        <v>15471</v>
      </c>
      <c r="G24" s="84">
        <f>'BAR BB| Open rates'!G24*0.9*0.9</f>
        <v>23166</v>
      </c>
      <c r="H24" s="84">
        <f>'BAR BB| Open rates'!H24*0.9*0.9</f>
        <v>22194</v>
      </c>
      <c r="I24" s="84">
        <f>'BAR BB| Open rates'!I24*0.9*0.9</f>
        <v>21465</v>
      </c>
      <c r="J24" s="84">
        <f>'BAR BB| Open rates'!J24*0.9*0.9</f>
        <v>22194</v>
      </c>
      <c r="K24" s="84">
        <f>'BAR BB| Open rates'!K24*0.9*0.9</f>
        <v>21465</v>
      </c>
      <c r="L24" s="84">
        <f>'BAR BB| Open rates'!L24*0.9*0.9</f>
        <v>22194</v>
      </c>
      <c r="M24" s="84">
        <f>'BAR BB| Open rates'!M24*0.9*0.9</f>
        <v>21465</v>
      </c>
      <c r="N24" s="84">
        <f>'BAR BB| Open rates'!N24*0.9*0.9</f>
        <v>22194</v>
      </c>
      <c r="O24" s="84">
        <f>'BAR BB| Open rates'!O24*0.9*0.9</f>
        <v>21465</v>
      </c>
      <c r="P24" s="84">
        <f>'BAR BB| Open rates'!P24*0.9*0.9</f>
        <v>22194</v>
      </c>
      <c r="Q24" s="84">
        <f>'BAR BB| Open rates'!Q24*0.9*0.9</f>
        <v>21465</v>
      </c>
      <c r="R24" s="84">
        <f>'BAR BB| Open rates'!R24*0.9*0.9</f>
        <v>22194</v>
      </c>
      <c r="S24" s="84">
        <f>'BAR BB| Open rates'!S24*0.9*0.9</f>
        <v>21465</v>
      </c>
      <c r="T24" s="84">
        <f>'BAR BB| Open rates'!T24*0.9*0.9</f>
        <v>22194</v>
      </c>
      <c r="U24" s="84">
        <f>'BAR BB| Open rates'!U24*0.9*0.9</f>
        <v>21465</v>
      </c>
      <c r="V24" s="84">
        <f>'BAR BB| Open rates'!V24*0.9*0.9</f>
        <v>21465</v>
      </c>
      <c r="W24" s="84">
        <f>'BAR BB| Open rates'!W24*0.9*0.9</f>
        <v>22194</v>
      </c>
      <c r="X24" s="84">
        <f>'BAR BB| Open rates'!X24*0.9*0.9</f>
        <v>21465</v>
      </c>
      <c r="Y24" s="84">
        <f>'BAR BB| Open rates'!Y24*0.9*0.9</f>
        <v>22194</v>
      </c>
      <c r="Z24" s="84">
        <f>'BAR BB| Open rates'!Z24*0.9*0.9</f>
        <v>21465</v>
      </c>
      <c r="AA24" s="84">
        <f>'BAR BB| Open rates'!AA24*0.9*0.9</f>
        <v>22194</v>
      </c>
      <c r="AB24" s="84">
        <f>'BAR BB| Open rates'!AB24*0.9*0.9</f>
        <v>21465</v>
      </c>
      <c r="AC24" s="84">
        <f>'BAR BB| Open rates'!AC24*0.9*0.9</f>
        <v>22194</v>
      </c>
      <c r="AD24" s="84">
        <f>'BAR BB| Open rates'!AD24*0.9*0.9</f>
        <v>21465</v>
      </c>
      <c r="AE24" s="84">
        <f>'BAR BB| Open rates'!AE24*0.9*0.9</f>
        <v>16605</v>
      </c>
      <c r="AF24" s="84">
        <f>'BAR BB| Open rates'!AF24*0.9*0.9</f>
        <v>17334</v>
      </c>
      <c r="AG24" s="84">
        <f>'BAR BB| Open rates'!AG24*0.9*0.9</f>
        <v>16605</v>
      </c>
      <c r="AH24" s="84">
        <f>'BAR BB| Open rates'!AH24*0.9*0.9</f>
        <v>17334</v>
      </c>
      <c r="AI24" s="84">
        <f>'BAR BB| Open rates'!AI24*0.9*0.9</f>
        <v>16605</v>
      </c>
      <c r="AJ24" s="84">
        <f>'BAR BB| Open rates'!AJ24*0.9*0.9</f>
        <v>17334</v>
      </c>
      <c r="AK24" s="84">
        <f>'BAR BB| Open rates'!AK24*0.9*0.9</f>
        <v>16605</v>
      </c>
      <c r="AL24" s="84">
        <f>'BAR BB| Open rates'!AL24*0.9*0.9</f>
        <v>17334</v>
      </c>
      <c r="AM24" s="84">
        <f>'BAR BB| Open rates'!AM24*0.9*0.9</f>
        <v>16605</v>
      </c>
      <c r="AN24" s="84">
        <f>'BAR BB| Open rates'!AN24*0.9*0.9</f>
        <v>16605</v>
      </c>
      <c r="AO24" s="84">
        <f>'BAR BB| Open rates'!AO24*0.9*0.9</f>
        <v>15471</v>
      </c>
      <c r="AP24" s="84">
        <f>'BAR BB| Open rates'!AP24*0.9*0.9</f>
        <v>16281</v>
      </c>
      <c r="AQ24" s="84">
        <f>'BAR BB| Open rates'!AQ24*0.9*0.9</f>
        <v>15471</v>
      </c>
      <c r="AR24" s="84">
        <f>'BAR BB| Open rates'!AR24*0.9*0.9</f>
        <v>16281</v>
      </c>
      <c r="AS24" s="84">
        <f>'BAR BB| Open rates'!AS24*0.9*0.9</f>
        <v>15471</v>
      </c>
      <c r="AT24" s="84">
        <f>'BAR BB| Open rates'!AT24*0.9*0.9</f>
        <v>16281</v>
      </c>
      <c r="AU24" s="84">
        <f>'BAR BB| Open rates'!AU24*0.9*0.9</f>
        <v>15471</v>
      </c>
      <c r="AV24" s="84">
        <f>'BAR BB| Open rates'!AV24*0.9*0.9</f>
        <v>16281</v>
      </c>
      <c r="AW24" s="84">
        <f>'BAR BB| Open rates'!AW24*0.9*0.9</f>
        <v>15471</v>
      </c>
      <c r="AX24" s="84">
        <f>'BAR BB| Open rates'!AX24*0.9*0.9</f>
        <v>15471</v>
      </c>
      <c r="AY24" s="84">
        <f>'BAR BB| Open rates'!AY24*0.9*0.9</f>
        <v>16281</v>
      </c>
      <c r="AZ24" s="84">
        <f>'BAR BB| Open rates'!AZ24*0.9*0.9</f>
        <v>15471</v>
      </c>
      <c r="BA24" s="84">
        <f>'BAR BB| Open rates'!BA24*0.9*0.9</f>
        <v>16281</v>
      </c>
      <c r="BB24" s="84">
        <f>'BAR BB| Open rates'!BB24*0.9*0.9</f>
        <v>15471</v>
      </c>
      <c r="BC24" s="84">
        <f>'BAR BB| Open rates'!BC24*0.9*0.9</f>
        <v>16281</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rates'!B26*0.9*0.9</f>
        <v>19359</v>
      </c>
      <c r="C26" s="84">
        <f>'BAR BB| Open rates'!C26*0.9*0.9</f>
        <v>17820</v>
      </c>
      <c r="D26" s="84">
        <f>'BAR BB| Open rates'!D26*0.9*0.9</f>
        <v>17010</v>
      </c>
      <c r="E26" s="84">
        <f>'BAR BB| Open rates'!E26*0.9*0.9</f>
        <v>25839</v>
      </c>
      <c r="F26" s="84">
        <f>'BAR BB| Open rates'!F26*0.9*0.9</f>
        <v>16686</v>
      </c>
      <c r="G26" s="84">
        <f>'BAR BB| Open rates'!G26*0.9*0.9</f>
        <v>25191</v>
      </c>
      <c r="H26" s="84">
        <f>'BAR BB| Open rates'!H26*0.9*0.9</f>
        <v>24219</v>
      </c>
      <c r="I26" s="84">
        <f>'BAR BB| Open rates'!I26*0.9*0.9</f>
        <v>23490</v>
      </c>
      <c r="J26" s="84">
        <f>'BAR BB| Open rates'!J26*0.9*0.9</f>
        <v>24219</v>
      </c>
      <c r="K26" s="84">
        <f>'BAR BB| Open rates'!K26*0.9*0.9</f>
        <v>23490</v>
      </c>
      <c r="L26" s="84">
        <f>'BAR BB| Open rates'!L26*0.9*0.9</f>
        <v>24219</v>
      </c>
      <c r="M26" s="84">
        <f>'BAR BB| Open rates'!M26*0.9*0.9</f>
        <v>23490</v>
      </c>
      <c r="N26" s="84">
        <f>'BAR BB| Open rates'!N26*0.9*0.9</f>
        <v>24219</v>
      </c>
      <c r="O26" s="84">
        <f>'BAR BB| Open rates'!O26*0.9*0.9</f>
        <v>23490</v>
      </c>
      <c r="P26" s="84">
        <f>'BAR BB| Open rates'!P26*0.9*0.9</f>
        <v>24219</v>
      </c>
      <c r="Q26" s="84">
        <f>'BAR BB| Open rates'!Q26*0.9*0.9</f>
        <v>23490</v>
      </c>
      <c r="R26" s="84">
        <f>'BAR BB| Open rates'!R26*0.9*0.9</f>
        <v>24219</v>
      </c>
      <c r="S26" s="84">
        <f>'BAR BB| Open rates'!S26*0.9*0.9</f>
        <v>23490</v>
      </c>
      <c r="T26" s="84">
        <f>'BAR BB| Open rates'!T26*0.9*0.9</f>
        <v>24219</v>
      </c>
      <c r="U26" s="84">
        <f>'BAR BB| Open rates'!U26*0.9*0.9</f>
        <v>23490</v>
      </c>
      <c r="V26" s="84">
        <f>'BAR BB| Open rates'!V26*0.9*0.9</f>
        <v>23490</v>
      </c>
      <c r="W26" s="84">
        <f>'BAR BB| Open rates'!W26*0.9*0.9</f>
        <v>24219</v>
      </c>
      <c r="X26" s="84">
        <f>'BAR BB| Open rates'!X26*0.9*0.9</f>
        <v>23490</v>
      </c>
      <c r="Y26" s="84">
        <f>'BAR BB| Open rates'!Y26*0.9*0.9</f>
        <v>24219</v>
      </c>
      <c r="Z26" s="84">
        <f>'BAR BB| Open rates'!Z26*0.9*0.9</f>
        <v>23490</v>
      </c>
      <c r="AA26" s="84">
        <f>'BAR BB| Open rates'!AA26*0.9*0.9</f>
        <v>24219</v>
      </c>
      <c r="AB26" s="84">
        <f>'BAR BB| Open rates'!AB26*0.9*0.9</f>
        <v>23490</v>
      </c>
      <c r="AC26" s="84">
        <f>'BAR BB| Open rates'!AC26*0.9*0.9</f>
        <v>24219</v>
      </c>
      <c r="AD26" s="84">
        <f>'BAR BB| Open rates'!AD26*0.9*0.9</f>
        <v>23490</v>
      </c>
      <c r="AE26" s="84">
        <f>'BAR BB| Open rates'!AE26*0.9*0.9</f>
        <v>17820</v>
      </c>
      <c r="AF26" s="84">
        <f>'BAR BB| Open rates'!AF26*0.9*0.9</f>
        <v>18549</v>
      </c>
      <c r="AG26" s="84">
        <f>'BAR BB| Open rates'!AG26*0.9*0.9</f>
        <v>17820</v>
      </c>
      <c r="AH26" s="84">
        <f>'BAR BB| Open rates'!AH26*0.9*0.9</f>
        <v>18549</v>
      </c>
      <c r="AI26" s="84">
        <f>'BAR BB| Open rates'!AI26*0.9*0.9</f>
        <v>17820</v>
      </c>
      <c r="AJ26" s="84">
        <f>'BAR BB| Open rates'!AJ26*0.9*0.9</f>
        <v>18549</v>
      </c>
      <c r="AK26" s="84">
        <f>'BAR BB| Open rates'!AK26*0.9*0.9</f>
        <v>17820</v>
      </c>
      <c r="AL26" s="84">
        <f>'BAR BB| Open rates'!AL26*0.9*0.9</f>
        <v>18549</v>
      </c>
      <c r="AM26" s="84">
        <f>'BAR BB| Open rates'!AM26*0.9*0.9</f>
        <v>17820</v>
      </c>
      <c r="AN26" s="84">
        <f>'BAR BB| Open rates'!AN26*0.9*0.9</f>
        <v>17820</v>
      </c>
      <c r="AO26" s="84">
        <f>'BAR BB| Open rates'!AO26*0.9*0.9</f>
        <v>16686</v>
      </c>
      <c r="AP26" s="84">
        <f>'BAR BB| Open rates'!AP26*0.9*0.9</f>
        <v>17496</v>
      </c>
      <c r="AQ26" s="84">
        <f>'BAR BB| Open rates'!AQ26*0.9*0.9</f>
        <v>16686</v>
      </c>
      <c r="AR26" s="84">
        <f>'BAR BB| Open rates'!AR26*0.9*0.9</f>
        <v>17496</v>
      </c>
      <c r="AS26" s="84">
        <f>'BAR BB| Open rates'!AS26*0.9*0.9</f>
        <v>16686</v>
      </c>
      <c r="AT26" s="84">
        <f>'BAR BB| Open rates'!AT26*0.9*0.9</f>
        <v>17496</v>
      </c>
      <c r="AU26" s="84">
        <f>'BAR BB| Open rates'!AU26*0.9*0.9</f>
        <v>16686</v>
      </c>
      <c r="AV26" s="84">
        <f>'BAR BB| Open rates'!AV26*0.9*0.9</f>
        <v>17496</v>
      </c>
      <c r="AW26" s="84">
        <f>'BAR BB| Open rates'!AW26*0.9*0.9</f>
        <v>16686</v>
      </c>
      <c r="AX26" s="84">
        <f>'BAR BB| Open rates'!AX26*0.9*0.9</f>
        <v>16686</v>
      </c>
      <c r="AY26" s="84">
        <f>'BAR BB| Open rates'!AY26*0.9*0.9</f>
        <v>17496</v>
      </c>
      <c r="AZ26" s="84">
        <f>'BAR BB| Open rates'!AZ26*0.9*0.9</f>
        <v>16686</v>
      </c>
      <c r="BA26" s="84">
        <f>'BAR BB| Open rates'!BA26*0.9*0.9</f>
        <v>17496</v>
      </c>
      <c r="BB26" s="84">
        <f>'BAR BB| Open rates'!BB26*0.9*0.9</f>
        <v>16686</v>
      </c>
      <c r="BC26" s="84">
        <f>'BAR BB| Open rates'!BC26*0.9*0.9</f>
        <v>17496</v>
      </c>
    </row>
    <row r="27" spans="1:55" s="14" customFormat="1" ht="12" customHeight="1" x14ac:dyDescent="0.2">
      <c r="A27" s="42">
        <v>2</v>
      </c>
      <c r="B27" s="84">
        <f>'BAR BB| Open rates'!B27*0.9*0.9</f>
        <v>20574</v>
      </c>
      <c r="C27" s="84">
        <f>'BAR BB| Open rates'!C27*0.9*0.9</f>
        <v>19035</v>
      </c>
      <c r="D27" s="84">
        <f>'BAR BB| Open rates'!D27*0.9*0.9</f>
        <v>18225</v>
      </c>
      <c r="E27" s="84">
        <f>'BAR BB| Open rates'!E27*0.9*0.9</f>
        <v>27054</v>
      </c>
      <c r="F27" s="84">
        <f>'BAR BB| Open rates'!F27*0.9*0.9</f>
        <v>17901</v>
      </c>
      <c r="G27" s="84">
        <f>'BAR BB| Open rates'!G27*0.9*0.9</f>
        <v>26406</v>
      </c>
      <c r="H27" s="84">
        <f>'BAR BB| Open rates'!H27*0.9*0.9</f>
        <v>25434</v>
      </c>
      <c r="I27" s="84">
        <f>'BAR BB| Open rates'!I27*0.9*0.9</f>
        <v>24705</v>
      </c>
      <c r="J27" s="84">
        <f>'BAR BB| Open rates'!J27*0.9*0.9</f>
        <v>25434</v>
      </c>
      <c r="K27" s="84">
        <f>'BAR BB| Open rates'!K27*0.9*0.9</f>
        <v>24705</v>
      </c>
      <c r="L27" s="84">
        <f>'BAR BB| Open rates'!L27*0.9*0.9</f>
        <v>25434</v>
      </c>
      <c r="M27" s="84">
        <f>'BAR BB| Open rates'!M27*0.9*0.9</f>
        <v>24705</v>
      </c>
      <c r="N27" s="84">
        <f>'BAR BB| Open rates'!N27*0.9*0.9</f>
        <v>25434</v>
      </c>
      <c r="O27" s="84">
        <f>'BAR BB| Open rates'!O27*0.9*0.9</f>
        <v>24705</v>
      </c>
      <c r="P27" s="84">
        <f>'BAR BB| Open rates'!P27*0.9*0.9</f>
        <v>25434</v>
      </c>
      <c r="Q27" s="84">
        <f>'BAR BB| Open rates'!Q27*0.9*0.9</f>
        <v>24705</v>
      </c>
      <c r="R27" s="84">
        <f>'BAR BB| Open rates'!R27*0.9*0.9</f>
        <v>25434</v>
      </c>
      <c r="S27" s="84">
        <f>'BAR BB| Open rates'!S27*0.9*0.9</f>
        <v>24705</v>
      </c>
      <c r="T27" s="84">
        <f>'BAR BB| Open rates'!T27*0.9*0.9</f>
        <v>25434</v>
      </c>
      <c r="U27" s="84">
        <f>'BAR BB| Open rates'!U27*0.9*0.9</f>
        <v>24705</v>
      </c>
      <c r="V27" s="84">
        <f>'BAR BB| Open rates'!V27*0.9*0.9</f>
        <v>24705</v>
      </c>
      <c r="W27" s="84">
        <f>'BAR BB| Open rates'!W27*0.9*0.9</f>
        <v>25434</v>
      </c>
      <c r="X27" s="84">
        <f>'BAR BB| Open rates'!X27*0.9*0.9</f>
        <v>24705</v>
      </c>
      <c r="Y27" s="84">
        <f>'BAR BB| Open rates'!Y27*0.9*0.9</f>
        <v>25434</v>
      </c>
      <c r="Z27" s="84">
        <f>'BAR BB| Open rates'!Z27*0.9*0.9</f>
        <v>24705</v>
      </c>
      <c r="AA27" s="84">
        <f>'BAR BB| Open rates'!AA27*0.9*0.9</f>
        <v>25434</v>
      </c>
      <c r="AB27" s="84">
        <f>'BAR BB| Open rates'!AB27*0.9*0.9</f>
        <v>24705</v>
      </c>
      <c r="AC27" s="84">
        <f>'BAR BB| Open rates'!AC27*0.9*0.9</f>
        <v>25434</v>
      </c>
      <c r="AD27" s="84">
        <f>'BAR BB| Open rates'!AD27*0.9*0.9</f>
        <v>24705</v>
      </c>
      <c r="AE27" s="84">
        <f>'BAR BB| Open rates'!AE27*0.9*0.9</f>
        <v>19035</v>
      </c>
      <c r="AF27" s="84">
        <f>'BAR BB| Open rates'!AF27*0.9*0.9</f>
        <v>19764</v>
      </c>
      <c r="AG27" s="84">
        <f>'BAR BB| Open rates'!AG27*0.9*0.9</f>
        <v>19035</v>
      </c>
      <c r="AH27" s="84">
        <f>'BAR BB| Open rates'!AH27*0.9*0.9</f>
        <v>19764</v>
      </c>
      <c r="AI27" s="84">
        <f>'BAR BB| Open rates'!AI27*0.9*0.9</f>
        <v>19035</v>
      </c>
      <c r="AJ27" s="84">
        <f>'BAR BB| Open rates'!AJ27*0.9*0.9</f>
        <v>19764</v>
      </c>
      <c r="AK27" s="84">
        <f>'BAR BB| Open rates'!AK27*0.9*0.9</f>
        <v>19035</v>
      </c>
      <c r="AL27" s="84">
        <f>'BAR BB| Open rates'!AL27*0.9*0.9</f>
        <v>19764</v>
      </c>
      <c r="AM27" s="84">
        <f>'BAR BB| Open rates'!AM27*0.9*0.9</f>
        <v>19035</v>
      </c>
      <c r="AN27" s="84">
        <f>'BAR BB| Open rates'!AN27*0.9*0.9</f>
        <v>19035</v>
      </c>
      <c r="AO27" s="84">
        <f>'BAR BB| Open rates'!AO27*0.9*0.9</f>
        <v>17901</v>
      </c>
      <c r="AP27" s="84">
        <f>'BAR BB| Open rates'!AP27*0.9*0.9</f>
        <v>18711</v>
      </c>
      <c r="AQ27" s="84">
        <f>'BAR BB| Open rates'!AQ27*0.9*0.9</f>
        <v>17901</v>
      </c>
      <c r="AR27" s="84">
        <f>'BAR BB| Open rates'!AR27*0.9*0.9</f>
        <v>18711</v>
      </c>
      <c r="AS27" s="84">
        <f>'BAR BB| Open rates'!AS27*0.9*0.9</f>
        <v>17901</v>
      </c>
      <c r="AT27" s="84">
        <f>'BAR BB| Open rates'!AT27*0.9*0.9</f>
        <v>18711</v>
      </c>
      <c r="AU27" s="84">
        <f>'BAR BB| Open rates'!AU27*0.9*0.9</f>
        <v>17901</v>
      </c>
      <c r="AV27" s="84">
        <f>'BAR BB| Open rates'!AV27*0.9*0.9</f>
        <v>18711</v>
      </c>
      <c r="AW27" s="84">
        <f>'BAR BB| Open rates'!AW27*0.9*0.9</f>
        <v>17901</v>
      </c>
      <c r="AX27" s="84">
        <f>'BAR BB| Open rates'!AX27*0.9*0.9</f>
        <v>17901</v>
      </c>
      <c r="AY27" s="84">
        <f>'BAR BB| Open rates'!AY27*0.9*0.9</f>
        <v>18711</v>
      </c>
      <c r="AZ27" s="84">
        <f>'BAR BB| Open rates'!AZ27*0.9*0.9</f>
        <v>17901</v>
      </c>
      <c r="BA27" s="84">
        <f>'BAR BB| Open rates'!BA27*0.9*0.9</f>
        <v>18711</v>
      </c>
      <c r="BB27" s="84">
        <f>'BAR BB| Open rates'!BB27*0.9*0.9</f>
        <v>17901</v>
      </c>
      <c r="BC27" s="84">
        <f>'BAR BB| Open rates'!BC27*0.9*0.9</f>
        <v>18711</v>
      </c>
    </row>
    <row r="28" spans="1:55" s="14" customFormat="1" ht="12" customHeight="1" x14ac:dyDescent="0.2">
      <c r="A28" s="42">
        <v>3</v>
      </c>
      <c r="B28" s="84">
        <f>'BAR BB| Open rates'!B28*0.9*0.9</f>
        <v>21789</v>
      </c>
      <c r="C28" s="84">
        <f>'BAR BB| Open rates'!C28*0.9*0.9</f>
        <v>20250</v>
      </c>
      <c r="D28" s="84">
        <f>'BAR BB| Open rates'!D28*0.9*0.9</f>
        <v>19440</v>
      </c>
      <c r="E28" s="84">
        <f>'BAR BB| Open rates'!E28*0.9*0.9</f>
        <v>28269</v>
      </c>
      <c r="F28" s="84">
        <f>'BAR BB| Open rates'!F28*0.9*0.9</f>
        <v>19116</v>
      </c>
      <c r="G28" s="84">
        <f>'BAR BB| Open rates'!G28*0.9*0.9</f>
        <v>27621</v>
      </c>
      <c r="H28" s="84">
        <f>'BAR BB| Open rates'!H28*0.9*0.9</f>
        <v>26649</v>
      </c>
      <c r="I28" s="84">
        <f>'BAR BB| Open rates'!I28*0.9*0.9</f>
        <v>25920</v>
      </c>
      <c r="J28" s="84">
        <f>'BAR BB| Open rates'!J28*0.9*0.9</f>
        <v>26649</v>
      </c>
      <c r="K28" s="84">
        <f>'BAR BB| Open rates'!K28*0.9*0.9</f>
        <v>25920</v>
      </c>
      <c r="L28" s="84">
        <f>'BAR BB| Open rates'!L28*0.9*0.9</f>
        <v>26649</v>
      </c>
      <c r="M28" s="84">
        <f>'BAR BB| Open rates'!M28*0.9*0.9</f>
        <v>25920</v>
      </c>
      <c r="N28" s="84">
        <f>'BAR BB| Open rates'!N28*0.9*0.9</f>
        <v>26649</v>
      </c>
      <c r="O28" s="84">
        <f>'BAR BB| Open rates'!O28*0.9*0.9</f>
        <v>25920</v>
      </c>
      <c r="P28" s="84">
        <f>'BAR BB| Open rates'!P28*0.9*0.9</f>
        <v>26649</v>
      </c>
      <c r="Q28" s="84">
        <f>'BAR BB| Open rates'!Q28*0.9*0.9</f>
        <v>25920</v>
      </c>
      <c r="R28" s="84">
        <f>'BAR BB| Open rates'!R28*0.9*0.9</f>
        <v>26649</v>
      </c>
      <c r="S28" s="84">
        <f>'BAR BB| Open rates'!S28*0.9*0.9</f>
        <v>25920</v>
      </c>
      <c r="T28" s="84">
        <f>'BAR BB| Open rates'!T28*0.9*0.9</f>
        <v>26649</v>
      </c>
      <c r="U28" s="84">
        <f>'BAR BB| Open rates'!U28*0.9*0.9</f>
        <v>25920</v>
      </c>
      <c r="V28" s="84">
        <f>'BAR BB| Open rates'!V28*0.9*0.9</f>
        <v>25920</v>
      </c>
      <c r="W28" s="84">
        <f>'BAR BB| Open rates'!W28*0.9*0.9</f>
        <v>26649</v>
      </c>
      <c r="X28" s="84">
        <f>'BAR BB| Open rates'!X28*0.9*0.9</f>
        <v>25920</v>
      </c>
      <c r="Y28" s="84">
        <f>'BAR BB| Open rates'!Y28*0.9*0.9</f>
        <v>26649</v>
      </c>
      <c r="Z28" s="84">
        <f>'BAR BB| Open rates'!Z28*0.9*0.9</f>
        <v>25920</v>
      </c>
      <c r="AA28" s="84">
        <f>'BAR BB| Open rates'!AA28*0.9*0.9</f>
        <v>26649</v>
      </c>
      <c r="AB28" s="84">
        <f>'BAR BB| Open rates'!AB28*0.9*0.9</f>
        <v>25920</v>
      </c>
      <c r="AC28" s="84">
        <f>'BAR BB| Open rates'!AC28*0.9*0.9</f>
        <v>26649</v>
      </c>
      <c r="AD28" s="84">
        <f>'BAR BB| Open rates'!AD28*0.9*0.9</f>
        <v>25920</v>
      </c>
      <c r="AE28" s="84">
        <f>'BAR BB| Open rates'!AE28*0.9*0.9</f>
        <v>20250</v>
      </c>
      <c r="AF28" s="84">
        <f>'BAR BB| Open rates'!AF28*0.9*0.9</f>
        <v>20979</v>
      </c>
      <c r="AG28" s="84">
        <f>'BAR BB| Open rates'!AG28*0.9*0.9</f>
        <v>20250</v>
      </c>
      <c r="AH28" s="84">
        <f>'BAR BB| Open rates'!AH28*0.9*0.9</f>
        <v>20979</v>
      </c>
      <c r="AI28" s="84">
        <f>'BAR BB| Open rates'!AI28*0.9*0.9</f>
        <v>20250</v>
      </c>
      <c r="AJ28" s="84">
        <f>'BAR BB| Open rates'!AJ28*0.9*0.9</f>
        <v>20979</v>
      </c>
      <c r="AK28" s="84">
        <f>'BAR BB| Open rates'!AK28*0.9*0.9</f>
        <v>20250</v>
      </c>
      <c r="AL28" s="84">
        <f>'BAR BB| Open rates'!AL28*0.9*0.9</f>
        <v>20979</v>
      </c>
      <c r="AM28" s="84">
        <f>'BAR BB| Open rates'!AM28*0.9*0.9</f>
        <v>20250</v>
      </c>
      <c r="AN28" s="84">
        <f>'BAR BB| Open rates'!AN28*0.9*0.9</f>
        <v>20250</v>
      </c>
      <c r="AO28" s="84">
        <f>'BAR BB| Open rates'!AO28*0.9*0.9</f>
        <v>19116</v>
      </c>
      <c r="AP28" s="84">
        <f>'BAR BB| Open rates'!AP28*0.9*0.9</f>
        <v>19926</v>
      </c>
      <c r="AQ28" s="84">
        <f>'BAR BB| Open rates'!AQ28*0.9*0.9</f>
        <v>19116</v>
      </c>
      <c r="AR28" s="84">
        <f>'BAR BB| Open rates'!AR28*0.9*0.9</f>
        <v>19926</v>
      </c>
      <c r="AS28" s="84">
        <f>'BAR BB| Open rates'!AS28*0.9*0.9</f>
        <v>19116</v>
      </c>
      <c r="AT28" s="84">
        <f>'BAR BB| Open rates'!AT28*0.9*0.9</f>
        <v>19926</v>
      </c>
      <c r="AU28" s="84">
        <f>'BAR BB| Open rates'!AU28*0.9*0.9</f>
        <v>19116</v>
      </c>
      <c r="AV28" s="84">
        <f>'BAR BB| Open rates'!AV28*0.9*0.9</f>
        <v>19926</v>
      </c>
      <c r="AW28" s="84">
        <f>'BAR BB| Open rates'!AW28*0.9*0.9</f>
        <v>19116</v>
      </c>
      <c r="AX28" s="84">
        <f>'BAR BB| Open rates'!AX28*0.9*0.9</f>
        <v>19116</v>
      </c>
      <c r="AY28" s="84">
        <f>'BAR BB| Open rates'!AY28*0.9*0.9</f>
        <v>19926</v>
      </c>
      <c r="AZ28" s="84">
        <f>'BAR BB| Open rates'!AZ28*0.9*0.9</f>
        <v>19116</v>
      </c>
      <c r="BA28" s="84">
        <f>'BAR BB| Open rates'!BA28*0.9*0.9</f>
        <v>19926</v>
      </c>
      <c r="BB28" s="84">
        <f>'BAR BB| Open rates'!BB28*0.9*0.9</f>
        <v>19116</v>
      </c>
      <c r="BC28" s="84">
        <f>'BAR BB| Open rates'!BC28*0.9*0.9</f>
        <v>19926</v>
      </c>
    </row>
    <row r="29" spans="1:55" s="14" customFormat="1" ht="12" customHeight="1" x14ac:dyDescent="0.2">
      <c r="A29" s="42">
        <v>4</v>
      </c>
      <c r="B29" s="84">
        <f>'BAR BB| Open rates'!B29*0.9*0.9</f>
        <v>23004</v>
      </c>
      <c r="C29" s="84">
        <f>'BAR BB| Open rates'!C29*0.9*0.9</f>
        <v>21465</v>
      </c>
      <c r="D29" s="84">
        <f>'BAR BB| Open rates'!D29*0.9*0.9</f>
        <v>20655</v>
      </c>
      <c r="E29" s="84">
        <f>'BAR BB| Open rates'!E29*0.9*0.9</f>
        <v>29484</v>
      </c>
      <c r="F29" s="84">
        <f>'BAR BB| Open rates'!F29*0.9*0.9</f>
        <v>20331</v>
      </c>
      <c r="G29" s="84">
        <f>'BAR BB| Open rates'!G29*0.9*0.9</f>
        <v>28836</v>
      </c>
      <c r="H29" s="84">
        <f>'BAR BB| Open rates'!H29*0.9*0.9</f>
        <v>27864</v>
      </c>
      <c r="I29" s="84">
        <f>'BAR BB| Open rates'!I29*0.9*0.9</f>
        <v>27135</v>
      </c>
      <c r="J29" s="84">
        <f>'BAR BB| Open rates'!J29*0.9*0.9</f>
        <v>27864</v>
      </c>
      <c r="K29" s="84">
        <f>'BAR BB| Open rates'!K29*0.9*0.9</f>
        <v>27135</v>
      </c>
      <c r="L29" s="84">
        <f>'BAR BB| Open rates'!L29*0.9*0.9</f>
        <v>27864</v>
      </c>
      <c r="M29" s="84">
        <f>'BAR BB| Open rates'!M29*0.9*0.9</f>
        <v>27135</v>
      </c>
      <c r="N29" s="84">
        <f>'BAR BB| Open rates'!N29*0.9*0.9</f>
        <v>27864</v>
      </c>
      <c r="O29" s="84">
        <f>'BAR BB| Open rates'!O29*0.9*0.9</f>
        <v>27135</v>
      </c>
      <c r="P29" s="84">
        <f>'BAR BB| Open rates'!P29*0.9*0.9</f>
        <v>27864</v>
      </c>
      <c r="Q29" s="84">
        <f>'BAR BB| Open rates'!Q29*0.9*0.9</f>
        <v>27135</v>
      </c>
      <c r="R29" s="84">
        <f>'BAR BB| Open rates'!R29*0.9*0.9</f>
        <v>27864</v>
      </c>
      <c r="S29" s="84">
        <f>'BAR BB| Open rates'!S29*0.9*0.9</f>
        <v>27135</v>
      </c>
      <c r="T29" s="84">
        <f>'BAR BB| Open rates'!T29*0.9*0.9</f>
        <v>27864</v>
      </c>
      <c r="U29" s="84">
        <f>'BAR BB| Open rates'!U29*0.9*0.9</f>
        <v>27135</v>
      </c>
      <c r="V29" s="84">
        <f>'BAR BB| Open rates'!V29*0.9*0.9</f>
        <v>27135</v>
      </c>
      <c r="W29" s="84">
        <f>'BAR BB| Open rates'!W29*0.9*0.9</f>
        <v>27864</v>
      </c>
      <c r="X29" s="84">
        <f>'BAR BB| Open rates'!X29*0.9*0.9</f>
        <v>27135</v>
      </c>
      <c r="Y29" s="84">
        <f>'BAR BB| Open rates'!Y29*0.9*0.9</f>
        <v>27864</v>
      </c>
      <c r="Z29" s="84">
        <f>'BAR BB| Open rates'!Z29*0.9*0.9</f>
        <v>27135</v>
      </c>
      <c r="AA29" s="84">
        <f>'BAR BB| Open rates'!AA29*0.9*0.9</f>
        <v>27864</v>
      </c>
      <c r="AB29" s="84">
        <f>'BAR BB| Open rates'!AB29*0.9*0.9</f>
        <v>27135</v>
      </c>
      <c r="AC29" s="84">
        <f>'BAR BB| Open rates'!AC29*0.9*0.9</f>
        <v>27864</v>
      </c>
      <c r="AD29" s="84">
        <f>'BAR BB| Open rates'!AD29*0.9*0.9</f>
        <v>27135</v>
      </c>
      <c r="AE29" s="84">
        <f>'BAR BB| Open rates'!AE29*0.9*0.9</f>
        <v>21465</v>
      </c>
      <c r="AF29" s="84">
        <f>'BAR BB| Open rates'!AF29*0.9*0.9</f>
        <v>22194</v>
      </c>
      <c r="AG29" s="84">
        <f>'BAR BB| Open rates'!AG29*0.9*0.9</f>
        <v>21465</v>
      </c>
      <c r="AH29" s="84">
        <f>'BAR BB| Open rates'!AH29*0.9*0.9</f>
        <v>22194</v>
      </c>
      <c r="AI29" s="84">
        <f>'BAR BB| Open rates'!AI29*0.9*0.9</f>
        <v>21465</v>
      </c>
      <c r="AJ29" s="84">
        <f>'BAR BB| Open rates'!AJ29*0.9*0.9</f>
        <v>22194</v>
      </c>
      <c r="AK29" s="84">
        <f>'BAR BB| Open rates'!AK29*0.9*0.9</f>
        <v>21465</v>
      </c>
      <c r="AL29" s="84">
        <f>'BAR BB| Open rates'!AL29*0.9*0.9</f>
        <v>22194</v>
      </c>
      <c r="AM29" s="84">
        <f>'BAR BB| Open rates'!AM29*0.9*0.9</f>
        <v>21465</v>
      </c>
      <c r="AN29" s="84">
        <f>'BAR BB| Open rates'!AN29*0.9*0.9</f>
        <v>21465</v>
      </c>
      <c r="AO29" s="84">
        <f>'BAR BB| Open rates'!AO29*0.9*0.9</f>
        <v>20331</v>
      </c>
      <c r="AP29" s="84">
        <f>'BAR BB| Open rates'!AP29*0.9*0.9</f>
        <v>21141</v>
      </c>
      <c r="AQ29" s="84">
        <f>'BAR BB| Open rates'!AQ29*0.9*0.9</f>
        <v>20331</v>
      </c>
      <c r="AR29" s="84">
        <f>'BAR BB| Open rates'!AR29*0.9*0.9</f>
        <v>21141</v>
      </c>
      <c r="AS29" s="84">
        <f>'BAR BB| Open rates'!AS29*0.9*0.9</f>
        <v>20331</v>
      </c>
      <c r="AT29" s="84">
        <f>'BAR BB| Open rates'!AT29*0.9*0.9</f>
        <v>21141</v>
      </c>
      <c r="AU29" s="84">
        <f>'BAR BB| Open rates'!AU29*0.9*0.9</f>
        <v>20331</v>
      </c>
      <c r="AV29" s="84">
        <f>'BAR BB| Open rates'!AV29*0.9*0.9</f>
        <v>21141</v>
      </c>
      <c r="AW29" s="84">
        <f>'BAR BB| Open rates'!AW29*0.9*0.9</f>
        <v>20331</v>
      </c>
      <c r="AX29" s="84">
        <f>'BAR BB| Open rates'!AX29*0.9*0.9</f>
        <v>20331</v>
      </c>
      <c r="AY29" s="84">
        <f>'BAR BB| Open rates'!AY29*0.9*0.9</f>
        <v>21141</v>
      </c>
      <c r="AZ29" s="84">
        <f>'BAR BB| Open rates'!AZ29*0.9*0.9</f>
        <v>20331</v>
      </c>
      <c r="BA29" s="84">
        <f>'BAR BB| Open rates'!BA29*0.9*0.9</f>
        <v>21141</v>
      </c>
      <c r="BB29" s="84">
        <f>'BAR BB| Open rates'!BB29*0.9*0.9</f>
        <v>20331</v>
      </c>
      <c r="BC29" s="84">
        <f>'BAR BB| Open rates'!BC29*0.9*0.9</f>
        <v>21141</v>
      </c>
    </row>
    <row r="30" spans="1:55" s="14" customFormat="1" ht="12" customHeight="1" x14ac:dyDescent="0.2"/>
    <row r="31" spans="1:55" s="14" customFormat="1" ht="12" customHeight="1" x14ac:dyDescent="0.2">
      <c r="A31" s="123"/>
    </row>
    <row r="32" spans="1:55" s="14" customFormat="1" ht="12" customHeight="1" x14ac:dyDescent="0.2">
      <c r="A32" s="240" t="s">
        <v>157</v>
      </c>
    </row>
    <row r="33" spans="1:1" s="14" customFormat="1" ht="12" customHeight="1" x14ac:dyDescent="0.2">
      <c r="A33" s="240"/>
    </row>
    <row r="34" spans="1:1" s="14" customFormat="1" ht="12" customHeight="1" x14ac:dyDescent="0.2">
      <c r="A34" s="240"/>
    </row>
    <row r="35" spans="1:1" s="14" customFormat="1" ht="12" customHeight="1" x14ac:dyDescent="0.2">
      <c r="A35" s="20"/>
    </row>
    <row r="36" spans="1:1" customFormat="1" ht="12.75" x14ac:dyDescent="0.2">
      <c r="A36" s="139" t="s">
        <v>80</v>
      </c>
    </row>
    <row r="37" spans="1:1" s="31" customFormat="1" ht="38.25" customHeight="1" x14ac:dyDescent="0.2">
      <c r="A37" s="210" t="s">
        <v>300</v>
      </c>
    </row>
    <row r="38" spans="1:1" customFormat="1" ht="38.25" customHeight="1" x14ac:dyDescent="0.2">
      <c r="A38" s="211" t="s">
        <v>301</v>
      </c>
    </row>
    <row r="39" spans="1:1" customFormat="1" ht="12.75" x14ac:dyDescent="0.2">
      <c r="A39" s="1"/>
    </row>
    <row r="40" spans="1:1" customFormat="1" ht="12.75" x14ac:dyDescent="0.2">
      <c r="A40" s="137" t="s">
        <v>58</v>
      </c>
    </row>
    <row r="41" spans="1:1" s="13" customFormat="1" ht="35.25" customHeight="1" x14ac:dyDescent="0.2">
      <c r="A41" s="150" t="s">
        <v>163</v>
      </c>
    </row>
    <row r="42" spans="1:1" s="13" customFormat="1" ht="35.25" customHeight="1" x14ac:dyDescent="0.2">
      <c r="A42" s="150" t="s">
        <v>188</v>
      </c>
    </row>
    <row r="43" spans="1:1" s="13" customFormat="1" ht="35.25" customHeight="1" x14ac:dyDescent="0.2">
      <c r="A43" s="150" t="s">
        <v>164</v>
      </c>
    </row>
    <row r="44" spans="1:1" s="13" customFormat="1" ht="13.5" customHeight="1" x14ac:dyDescent="0.2">
      <c r="A44" s="150" t="s">
        <v>165</v>
      </c>
    </row>
    <row r="45" spans="1:1" s="13" customFormat="1" ht="35.25" customHeight="1" x14ac:dyDescent="0.2">
      <c r="A45" s="150" t="s">
        <v>162</v>
      </c>
    </row>
    <row r="46" spans="1:1" s="13" customFormat="1" ht="35.25" customHeight="1" x14ac:dyDescent="0.2">
      <c r="A46" s="145" t="s">
        <v>173</v>
      </c>
    </row>
    <row r="47" spans="1:1" ht="12" customHeight="1" x14ac:dyDescent="0.2">
      <c r="A47" s="151"/>
    </row>
    <row r="48" spans="1:1" x14ac:dyDescent="0.2">
      <c r="A48" s="140" t="s">
        <v>80</v>
      </c>
    </row>
    <row r="49" spans="1:1" ht="12" customHeight="1" x14ac:dyDescent="0.2">
      <c r="A49" s="269" t="s">
        <v>152</v>
      </c>
    </row>
    <row r="50" spans="1:1" x14ac:dyDescent="0.2">
      <c r="A50" s="270"/>
    </row>
    <row r="52" spans="1:1" x14ac:dyDescent="0.2">
      <c r="A52" s="141" t="s">
        <v>65</v>
      </c>
    </row>
    <row r="53" spans="1:1" ht="84" x14ac:dyDescent="0.2">
      <c r="A53" s="142"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7"/>
  <sheetViews>
    <sheetView workbookViewId="0">
      <pane xSplit="1" topLeftCell="B1" activePane="topRight" state="frozen"/>
      <selection activeCell="A10" sqref="A10"/>
      <selection pane="topRight" activeCell="AD6" sqref="AD6"/>
    </sheetView>
  </sheetViews>
  <sheetFormatPr defaultRowHeight="12.75" x14ac:dyDescent="0.2"/>
  <cols>
    <col min="1" max="1" width="48.140625" style="5" customWidth="1"/>
    <col min="2" max="16" width="10" customWidth="1"/>
    <col min="17" max="17" width="10.7109375" customWidth="1"/>
    <col min="18" max="18" width="10.5703125" customWidth="1"/>
    <col min="19" max="28" width="9.5703125" customWidth="1"/>
    <col min="29" max="29" width="10" customWidth="1"/>
    <col min="30" max="30" width="9.7109375" customWidth="1"/>
  </cols>
  <sheetData>
    <row r="1" spans="1:30" ht="24" x14ac:dyDescent="0.2">
      <c r="A1" s="47" t="s">
        <v>50</v>
      </c>
    </row>
    <row r="2" spans="1:30" x14ac:dyDescent="0.2">
      <c r="A2" s="188" t="s">
        <v>245</v>
      </c>
    </row>
    <row r="3" spans="1:30" x14ac:dyDescent="0.2">
      <c r="A3" s="188" t="s">
        <v>246</v>
      </c>
    </row>
    <row r="4" spans="1:30" s="11" customFormat="1" ht="21.75" customHeight="1" x14ac:dyDescent="0.2">
      <c r="A4" s="74" t="s">
        <v>52</v>
      </c>
      <c r="B4" s="148">
        <f>'BAR BB| Open rates'!B3</f>
        <v>45826</v>
      </c>
      <c r="C4" s="148">
        <f>'BAR BB| Open rates'!C3</f>
        <v>45828</v>
      </c>
      <c r="D4" s="148">
        <f>'BAR BB| Open rates'!D3</f>
        <v>45830</v>
      </c>
      <c r="E4" s="148">
        <f>'BAR BB| Open rates'!E3</f>
        <v>45831</v>
      </c>
      <c r="F4" s="148">
        <f>'BAR BB| Open rates'!F3</f>
        <v>45836</v>
      </c>
      <c r="G4" s="148">
        <f>'BAR BB| Open rates'!G3</f>
        <v>45839</v>
      </c>
      <c r="H4" s="148">
        <f>'BAR BB| Open rates'!H3</f>
        <v>45849</v>
      </c>
      <c r="I4" s="148">
        <f>'BAR BB| Open rates'!I3</f>
        <v>45851</v>
      </c>
      <c r="J4" s="148">
        <f>'BAR BB| Open rates'!J3</f>
        <v>45856</v>
      </c>
      <c r="K4" s="148">
        <f>'BAR BB| Open rates'!K3</f>
        <v>45858</v>
      </c>
      <c r="L4" s="148">
        <f>'BAR BB| Open rates'!L3</f>
        <v>45863</v>
      </c>
      <c r="M4" s="148">
        <f>'BAR BB| Open rates'!M3</f>
        <v>45865</v>
      </c>
      <c r="N4" s="148">
        <f>'BAR BB| Open rates'!N3</f>
        <v>45870</v>
      </c>
      <c r="O4" s="148">
        <f>'BAR BB| Open rates'!O3</f>
        <v>45872</v>
      </c>
      <c r="P4" s="148">
        <f>'BAR BB| Open rates'!P3</f>
        <v>45877</v>
      </c>
      <c r="Q4" s="148">
        <f>'BAR BB| Open rates'!Q3</f>
        <v>45879</v>
      </c>
      <c r="R4" s="148">
        <f>'BAR BB| Open rates'!R3</f>
        <v>45884</v>
      </c>
      <c r="S4" s="148">
        <f>'BAR BB| Open rates'!S3</f>
        <v>45886</v>
      </c>
      <c r="T4" s="148">
        <f>'BAR BB| Open rates'!T3</f>
        <v>45891</v>
      </c>
      <c r="U4" s="148">
        <f>'BAR BB| Open rates'!U3</f>
        <v>45893</v>
      </c>
      <c r="V4" s="148">
        <f>'BAR BB| Open rates'!V3</f>
        <v>45901</v>
      </c>
      <c r="W4" s="148">
        <f>'BAR BB| Open rates'!W3</f>
        <v>45905</v>
      </c>
      <c r="X4" s="148">
        <f>'BAR BB| Open rates'!X3</f>
        <v>45907</v>
      </c>
      <c r="Y4" s="148">
        <f>'BAR BB| Open rates'!Y3</f>
        <v>45912</v>
      </c>
      <c r="Z4" s="148">
        <f>'BAR BB| Open rates'!Z3</f>
        <v>45914</v>
      </c>
      <c r="AA4" s="148">
        <f>'BAR BB| Open rates'!AA3</f>
        <v>45919</v>
      </c>
      <c r="AB4" s="148">
        <f>'BAR BB| Open rates'!AB3</f>
        <v>45921</v>
      </c>
      <c r="AC4" s="148">
        <f>'BAR BB| Open rates'!AC3</f>
        <v>45926</v>
      </c>
      <c r="AD4" s="148">
        <f>'BAR BB| Open rates'!AD3</f>
        <v>45928</v>
      </c>
    </row>
    <row r="5" spans="1:30" s="170" customFormat="1" ht="21.75" customHeight="1" x14ac:dyDescent="0.2">
      <c r="A5" s="169"/>
      <c r="B5" s="148">
        <f>'BAR BB| Open rates'!B4</f>
        <v>45827</v>
      </c>
      <c r="C5" s="148">
        <f>'BAR BB| Open rates'!C4</f>
        <v>45829</v>
      </c>
      <c r="D5" s="148">
        <f>'BAR BB| Open rates'!D4</f>
        <v>45830</v>
      </c>
      <c r="E5" s="148">
        <f>'BAR BB| Open rates'!E4</f>
        <v>45835</v>
      </c>
      <c r="F5" s="148">
        <f>'BAR BB| Open rates'!F4</f>
        <v>45838</v>
      </c>
      <c r="G5" s="148">
        <f>'BAR BB| Open rates'!G4</f>
        <v>45848</v>
      </c>
      <c r="H5" s="148">
        <f>'BAR BB| Open rates'!H4</f>
        <v>45850</v>
      </c>
      <c r="I5" s="148">
        <f>'BAR BB| Open rates'!I4</f>
        <v>45855</v>
      </c>
      <c r="J5" s="148">
        <f>'BAR BB| Open rates'!J4</f>
        <v>45857</v>
      </c>
      <c r="K5" s="148">
        <f>'BAR BB| Open rates'!K4</f>
        <v>45862</v>
      </c>
      <c r="L5" s="148">
        <f>'BAR BB| Open rates'!L4</f>
        <v>45864</v>
      </c>
      <c r="M5" s="148">
        <f>'BAR BB| Open rates'!M4</f>
        <v>45869</v>
      </c>
      <c r="N5" s="148">
        <f>'BAR BB| Open rates'!N4</f>
        <v>45871</v>
      </c>
      <c r="O5" s="148">
        <f>'BAR BB| Open rates'!O4</f>
        <v>45876</v>
      </c>
      <c r="P5" s="148">
        <f>'BAR BB| Open rates'!P4</f>
        <v>45878</v>
      </c>
      <c r="Q5" s="148">
        <f>'BAR BB| Open rates'!Q4</f>
        <v>45883</v>
      </c>
      <c r="R5" s="148">
        <f>'BAR BB| Open rates'!R4</f>
        <v>45885</v>
      </c>
      <c r="S5" s="148">
        <f>'BAR BB| Open rates'!S4</f>
        <v>45890</v>
      </c>
      <c r="T5" s="148">
        <f>'BAR BB| Open rates'!T4</f>
        <v>45892</v>
      </c>
      <c r="U5" s="148">
        <f>'BAR BB| Open rates'!U4</f>
        <v>45900</v>
      </c>
      <c r="V5" s="148">
        <f>'BAR BB| Open rates'!V4</f>
        <v>45904</v>
      </c>
      <c r="W5" s="148">
        <f>'BAR BB| Open rates'!W4</f>
        <v>45906</v>
      </c>
      <c r="X5" s="148">
        <f>'BAR BB| Open rates'!X4</f>
        <v>45911</v>
      </c>
      <c r="Y5" s="148">
        <f>'BAR BB| Open rates'!Y4</f>
        <v>45913</v>
      </c>
      <c r="Z5" s="148">
        <f>'BAR BB| Open rates'!Z4</f>
        <v>45918</v>
      </c>
      <c r="AA5" s="148">
        <f>'BAR BB| Open rates'!AA4</f>
        <v>45920</v>
      </c>
      <c r="AB5" s="148">
        <f>'BAR BB| Open rates'!AB4</f>
        <v>45925</v>
      </c>
      <c r="AC5" s="148">
        <f>'BAR BB| Open rates'!AC4</f>
        <v>45927</v>
      </c>
      <c r="AD5" s="148">
        <f>'BAR BB| Open rates'!AD4</f>
        <v>45930</v>
      </c>
    </row>
    <row r="6" spans="1:3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11" customFormat="1" x14ac:dyDescent="0.2">
      <c r="A7" s="42">
        <v>1</v>
      </c>
      <c r="B7" s="84">
        <f>'BAR BB| Open rates'!B6*0.9*0.87</f>
        <v>6968.7</v>
      </c>
      <c r="C7" s="84">
        <f>'BAR BB| Open rates'!C6*0.9*0.87</f>
        <v>5481</v>
      </c>
      <c r="D7" s="84">
        <f>'BAR BB| Open rates'!D6*0.9*0.87</f>
        <v>4698</v>
      </c>
      <c r="E7" s="84">
        <f>'BAR BB| Open rates'!E6*0.9*0.87</f>
        <v>13232.7</v>
      </c>
      <c r="F7" s="84">
        <f>'BAR BB| Open rates'!F6*0.9*0.87</f>
        <v>4384.8</v>
      </c>
      <c r="G7" s="84">
        <f>'BAR BB| Open rates'!G6*0.9*0.87</f>
        <v>7125.3</v>
      </c>
      <c r="H7" s="84">
        <f>'BAR BB| Open rates'!H6*0.9*0.87</f>
        <v>6185.7</v>
      </c>
      <c r="I7" s="84">
        <f>'BAR BB| Open rates'!I6*0.9*0.87</f>
        <v>5481</v>
      </c>
      <c r="J7" s="84">
        <f>'BAR BB| Open rates'!J6*0.9*0.87</f>
        <v>6185.7</v>
      </c>
      <c r="K7" s="84">
        <f>'BAR BB| Open rates'!K6*0.9*0.87</f>
        <v>5481</v>
      </c>
      <c r="L7" s="84">
        <f>'BAR BB| Open rates'!L6*0.9*0.87</f>
        <v>6185.7</v>
      </c>
      <c r="M7" s="84">
        <f>'BAR BB| Open rates'!M6*0.9*0.87</f>
        <v>5481</v>
      </c>
      <c r="N7" s="84">
        <f>'BAR BB| Open rates'!N6*0.9*0.87</f>
        <v>6185.7</v>
      </c>
      <c r="O7" s="84">
        <f>'BAR BB| Open rates'!O6*0.9*0.87</f>
        <v>5481</v>
      </c>
      <c r="P7" s="84">
        <f>'BAR BB| Open rates'!P6*0.9*0.87</f>
        <v>6185.7</v>
      </c>
      <c r="Q7" s="84">
        <f>'BAR BB| Open rates'!Q6*0.9*0.87</f>
        <v>5481</v>
      </c>
      <c r="R7" s="84">
        <f>'BAR BB| Open rates'!R6*0.9*0.87</f>
        <v>6185.7</v>
      </c>
      <c r="S7" s="84">
        <f>'BAR BB| Open rates'!S6*0.9*0.87</f>
        <v>5481</v>
      </c>
      <c r="T7" s="84">
        <f>'BAR BB| Open rates'!T6*0.9*0.87</f>
        <v>6185.7</v>
      </c>
      <c r="U7" s="84">
        <f>'BAR BB| Open rates'!U6*0.9*0.87</f>
        <v>5481</v>
      </c>
      <c r="V7" s="84">
        <f>'BAR BB| Open rates'!V6*0.9*0.87</f>
        <v>5481</v>
      </c>
      <c r="W7" s="84">
        <f>'BAR BB| Open rates'!W6*0.9*0.87</f>
        <v>6185.7</v>
      </c>
      <c r="X7" s="84">
        <f>'BAR BB| Open rates'!X6*0.9*0.87</f>
        <v>5481</v>
      </c>
      <c r="Y7" s="84">
        <f>'BAR BB| Open rates'!Y6*0.9*0.87</f>
        <v>6185.7</v>
      </c>
      <c r="Z7" s="84">
        <f>'BAR BB| Open rates'!Z6*0.9*0.87</f>
        <v>5481</v>
      </c>
      <c r="AA7" s="84">
        <f>'BAR BB| Open rates'!AA6*0.9*0.87</f>
        <v>6185.7</v>
      </c>
      <c r="AB7" s="84">
        <f>'BAR BB| Open rates'!AB6*0.9*0.87</f>
        <v>5481</v>
      </c>
      <c r="AC7" s="84">
        <f>'BAR BB| Open rates'!AC6*0.9*0.87</f>
        <v>6185.7</v>
      </c>
      <c r="AD7" s="84">
        <f>'BAR BB| Open rates'!AD6*0.9*0.87</f>
        <v>5481</v>
      </c>
    </row>
    <row r="8" spans="1:30" s="11" customFormat="1" x14ac:dyDescent="0.2">
      <c r="A8" s="42">
        <v>2</v>
      </c>
      <c r="B8" s="84">
        <f>'BAR BB| Open rates'!B7*0.9*0.87</f>
        <v>8143.2</v>
      </c>
      <c r="C8" s="84">
        <f>'BAR BB| Open rates'!C7*0.9*0.87</f>
        <v>6655.5</v>
      </c>
      <c r="D8" s="84">
        <f>'BAR BB| Open rates'!D7*0.9*0.87</f>
        <v>5872.5</v>
      </c>
      <c r="E8" s="84">
        <f>'BAR BB| Open rates'!E7*0.9*0.87</f>
        <v>14407.2</v>
      </c>
      <c r="F8" s="84">
        <f>'BAR BB| Open rates'!F7*0.9*0.87</f>
        <v>5559.3</v>
      </c>
      <c r="G8" s="84">
        <f>'BAR BB| Open rates'!G7*0.9*0.87</f>
        <v>8299.7999999999993</v>
      </c>
      <c r="H8" s="84">
        <f>'BAR BB| Open rates'!H7*0.9*0.87</f>
        <v>7360.2</v>
      </c>
      <c r="I8" s="84">
        <f>'BAR BB| Open rates'!I7*0.9*0.87</f>
        <v>6655.5</v>
      </c>
      <c r="J8" s="84">
        <f>'BAR BB| Open rates'!J7*0.9*0.87</f>
        <v>7360.2</v>
      </c>
      <c r="K8" s="84">
        <f>'BAR BB| Open rates'!K7*0.9*0.87</f>
        <v>6655.5</v>
      </c>
      <c r="L8" s="84">
        <f>'BAR BB| Open rates'!L7*0.9*0.87</f>
        <v>7360.2</v>
      </c>
      <c r="M8" s="84">
        <f>'BAR BB| Open rates'!M7*0.9*0.87</f>
        <v>6655.5</v>
      </c>
      <c r="N8" s="84">
        <f>'BAR BB| Open rates'!N7*0.9*0.87</f>
        <v>7360.2</v>
      </c>
      <c r="O8" s="84">
        <f>'BAR BB| Open rates'!O7*0.9*0.87</f>
        <v>6655.5</v>
      </c>
      <c r="P8" s="84">
        <f>'BAR BB| Open rates'!P7*0.9*0.87</f>
        <v>7360.2</v>
      </c>
      <c r="Q8" s="84">
        <f>'BAR BB| Open rates'!Q7*0.9*0.87</f>
        <v>6655.5</v>
      </c>
      <c r="R8" s="84">
        <f>'BAR BB| Open rates'!R7*0.9*0.87</f>
        <v>7360.2</v>
      </c>
      <c r="S8" s="84">
        <f>'BAR BB| Open rates'!S7*0.9*0.87</f>
        <v>6655.5</v>
      </c>
      <c r="T8" s="84">
        <f>'BAR BB| Open rates'!T7*0.9*0.87</f>
        <v>7360.2</v>
      </c>
      <c r="U8" s="84">
        <f>'BAR BB| Open rates'!U7*0.9*0.87</f>
        <v>6655.5</v>
      </c>
      <c r="V8" s="84">
        <f>'BAR BB| Open rates'!V7*0.9*0.87</f>
        <v>6655.5</v>
      </c>
      <c r="W8" s="84">
        <f>'BAR BB| Open rates'!W7*0.9*0.87</f>
        <v>7360.2</v>
      </c>
      <c r="X8" s="84">
        <f>'BAR BB| Open rates'!X7*0.9*0.87</f>
        <v>6655.5</v>
      </c>
      <c r="Y8" s="84">
        <f>'BAR BB| Open rates'!Y7*0.9*0.87</f>
        <v>7360.2</v>
      </c>
      <c r="Z8" s="84">
        <f>'BAR BB| Open rates'!Z7*0.9*0.87</f>
        <v>6655.5</v>
      </c>
      <c r="AA8" s="84">
        <f>'BAR BB| Open rates'!AA7*0.9*0.87</f>
        <v>7360.2</v>
      </c>
      <c r="AB8" s="84">
        <f>'BAR BB| Open rates'!AB7*0.9*0.87</f>
        <v>6655.5</v>
      </c>
      <c r="AC8" s="84">
        <f>'BAR BB| Open rates'!AC7*0.9*0.87</f>
        <v>7360.2</v>
      </c>
      <c r="AD8" s="84">
        <f>'BAR BB| Open rates'!AD7*0.9*0.87</f>
        <v>6655.5</v>
      </c>
    </row>
    <row r="9" spans="1:3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row>
    <row r="10" spans="1:30" s="11" customFormat="1" x14ac:dyDescent="0.2">
      <c r="A10" s="42">
        <v>1</v>
      </c>
      <c r="B10" s="84">
        <f>'BAR BB| Open rates'!B9*0.9*0.87</f>
        <v>8534.7000000000007</v>
      </c>
      <c r="C10" s="84">
        <f>'BAR BB| Open rates'!C9*0.9*0.87</f>
        <v>7047</v>
      </c>
      <c r="D10" s="84">
        <f>'BAR BB| Open rates'!D9*0.9*0.87</f>
        <v>6264</v>
      </c>
      <c r="E10" s="84">
        <f>'BAR BB| Open rates'!E9*0.9*0.87</f>
        <v>14798.7</v>
      </c>
      <c r="F10" s="84">
        <f>'BAR BB| Open rates'!F9*0.9*0.87</f>
        <v>5950.8</v>
      </c>
      <c r="G10" s="84">
        <f>'BAR BB| Open rates'!G9*0.9*0.87</f>
        <v>8691.2999999999993</v>
      </c>
      <c r="H10" s="84">
        <f>'BAR BB| Open rates'!H9*0.9*0.87</f>
        <v>7751.7</v>
      </c>
      <c r="I10" s="84">
        <f>'BAR BB| Open rates'!I9*0.9*0.87</f>
        <v>7047</v>
      </c>
      <c r="J10" s="84">
        <f>'BAR BB| Open rates'!J9*0.9*0.87</f>
        <v>7751.7</v>
      </c>
      <c r="K10" s="84">
        <f>'BAR BB| Open rates'!K9*0.9*0.87</f>
        <v>7047</v>
      </c>
      <c r="L10" s="84">
        <f>'BAR BB| Open rates'!L9*0.9*0.87</f>
        <v>7751.7</v>
      </c>
      <c r="M10" s="84">
        <f>'BAR BB| Open rates'!M9*0.9*0.87</f>
        <v>7047</v>
      </c>
      <c r="N10" s="84">
        <f>'BAR BB| Open rates'!N9*0.9*0.87</f>
        <v>7751.7</v>
      </c>
      <c r="O10" s="84">
        <f>'BAR BB| Open rates'!O9*0.9*0.87</f>
        <v>7047</v>
      </c>
      <c r="P10" s="84">
        <f>'BAR BB| Open rates'!P9*0.9*0.87</f>
        <v>7751.7</v>
      </c>
      <c r="Q10" s="84">
        <f>'BAR BB| Open rates'!Q9*0.9*0.87</f>
        <v>7047</v>
      </c>
      <c r="R10" s="84">
        <f>'BAR BB| Open rates'!R9*0.9*0.87</f>
        <v>7751.7</v>
      </c>
      <c r="S10" s="84">
        <f>'BAR BB| Open rates'!S9*0.9*0.87</f>
        <v>7047</v>
      </c>
      <c r="T10" s="84">
        <f>'BAR BB| Open rates'!T9*0.9*0.87</f>
        <v>7751.7</v>
      </c>
      <c r="U10" s="84">
        <f>'BAR BB| Open rates'!U9*0.9*0.87</f>
        <v>7047</v>
      </c>
      <c r="V10" s="84">
        <f>'BAR BB| Open rates'!V9*0.9*0.87</f>
        <v>7047</v>
      </c>
      <c r="W10" s="84">
        <f>'BAR BB| Open rates'!W9*0.9*0.87</f>
        <v>7751.7</v>
      </c>
      <c r="X10" s="84">
        <f>'BAR BB| Open rates'!X9*0.9*0.87</f>
        <v>7047</v>
      </c>
      <c r="Y10" s="84">
        <f>'BAR BB| Open rates'!Y9*0.9*0.87</f>
        <v>7751.7</v>
      </c>
      <c r="Z10" s="84">
        <f>'BAR BB| Open rates'!Z9*0.9*0.87</f>
        <v>7047</v>
      </c>
      <c r="AA10" s="84">
        <f>'BAR BB| Open rates'!AA9*0.9*0.87</f>
        <v>7751.7</v>
      </c>
      <c r="AB10" s="84">
        <f>'BAR BB| Open rates'!AB9*0.9*0.87</f>
        <v>7047</v>
      </c>
      <c r="AC10" s="84">
        <f>'BAR BB| Open rates'!AC9*0.9*0.87</f>
        <v>7751.7</v>
      </c>
      <c r="AD10" s="84">
        <f>'BAR BB| Open rates'!AD9*0.9*0.87</f>
        <v>7047</v>
      </c>
    </row>
    <row r="11" spans="1:30" s="11" customFormat="1" x14ac:dyDescent="0.2">
      <c r="A11" s="42">
        <v>2</v>
      </c>
      <c r="B11" s="84">
        <f>'BAR BB| Open rates'!B10*0.9*0.87</f>
        <v>9709.2000000000007</v>
      </c>
      <c r="C11" s="84">
        <f>'BAR BB| Open rates'!C10*0.9*0.87</f>
        <v>8221.5</v>
      </c>
      <c r="D11" s="84">
        <f>'BAR BB| Open rates'!D10*0.9*0.87</f>
        <v>7438.5</v>
      </c>
      <c r="E11" s="84">
        <f>'BAR BB| Open rates'!E10*0.9*0.87</f>
        <v>15973.2</v>
      </c>
      <c r="F11" s="84">
        <f>'BAR BB| Open rates'!F10*0.9*0.87</f>
        <v>7125.3</v>
      </c>
      <c r="G11" s="84">
        <f>'BAR BB| Open rates'!G10*0.9*0.87</f>
        <v>9865.7999999999993</v>
      </c>
      <c r="H11" s="84">
        <f>'BAR BB| Open rates'!H10*0.9*0.87</f>
        <v>8926.2000000000007</v>
      </c>
      <c r="I11" s="84">
        <f>'BAR BB| Open rates'!I10*0.9*0.87</f>
        <v>8221.5</v>
      </c>
      <c r="J11" s="84">
        <f>'BAR BB| Open rates'!J10*0.9*0.87</f>
        <v>8926.2000000000007</v>
      </c>
      <c r="K11" s="84">
        <f>'BAR BB| Open rates'!K10*0.9*0.87</f>
        <v>8221.5</v>
      </c>
      <c r="L11" s="84">
        <f>'BAR BB| Open rates'!L10*0.9*0.87</f>
        <v>8926.2000000000007</v>
      </c>
      <c r="M11" s="84">
        <f>'BAR BB| Open rates'!M10*0.9*0.87</f>
        <v>8221.5</v>
      </c>
      <c r="N11" s="84">
        <f>'BAR BB| Open rates'!N10*0.9*0.87</f>
        <v>8926.2000000000007</v>
      </c>
      <c r="O11" s="84">
        <f>'BAR BB| Open rates'!O10*0.9*0.87</f>
        <v>8221.5</v>
      </c>
      <c r="P11" s="84">
        <f>'BAR BB| Open rates'!P10*0.9*0.87</f>
        <v>8926.2000000000007</v>
      </c>
      <c r="Q11" s="84">
        <f>'BAR BB| Open rates'!Q10*0.9*0.87</f>
        <v>8221.5</v>
      </c>
      <c r="R11" s="84">
        <f>'BAR BB| Open rates'!R10*0.9*0.87</f>
        <v>8926.2000000000007</v>
      </c>
      <c r="S11" s="84">
        <f>'BAR BB| Open rates'!S10*0.9*0.87</f>
        <v>8221.5</v>
      </c>
      <c r="T11" s="84">
        <f>'BAR BB| Open rates'!T10*0.9*0.87</f>
        <v>8926.2000000000007</v>
      </c>
      <c r="U11" s="84">
        <f>'BAR BB| Open rates'!U10*0.9*0.87</f>
        <v>8221.5</v>
      </c>
      <c r="V11" s="84">
        <f>'BAR BB| Open rates'!V10*0.9*0.87</f>
        <v>8221.5</v>
      </c>
      <c r="W11" s="84">
        <f>'BAR BB| Open rates'!W10*0.9*0.87</f>
        <v>8926.2000000000007</v>
      </c>
      <c r="X11" s="84">
        <f>'BAR BB| Open rates'!X10*0.9*0.87</f>
        <v>8221.5</v>
      </c>
      <c r="Y11" s="84">
        <f>'BAR BB| Open rates'!Y10*0.9*0.87</f>
        <v>8926.2000000000007</v>
      </c>
      <c r="Z11" s="84">
        <f>'BAR BB| Open rates'!Z10*0.9*0.87</f>
        <v>8221.5</v>
      </c>
      <c r="AA11" s="84">
        <f>'BAR BB| Open rates'!AA10*0.9*0.87</f>
        <v>8926.2000000000007</v>
      </c>
      <c r="AB11" s="84">
        <f>'BAR BB| Open rates'!AB10*0.9*0.87</f>
        <v>8221.5</v>
      </c>
      <c r="AC11" s="84">
        <f>'BAR BB| Open rates'!AC10*0.9*0.87</f>
        <v>8926.2000000000007</v>
      </c>
      <c r="AD11" s="84">
        <f>'BAR BB| Open rates'!AD10*0.9*0.87</f>
        <v>8221.5</v>
      </c>
    </row>
    <row r="12" spans="1:3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row>
    <row r="13" spans="1:30" s="11" customFormat="1" x14ac:dyDescent="0.2">
      <c r="A13" s="42">
        <v>1</v>
      </c>
      <c r="B13" s="84">
        <f>'BAR BB| Open rates'!B12*0.9*0.87</f>
        <v>9317.7000000000007</v>
      </c>
      <c r="C13" s="84">
        <f>'BAR BB| Open rates'!C12*0.9*0.87</f>
        <v>7830</v>
      </c>
      <c r="D13" s="84">
        <f>'BAR BB| Open rates'!D12*0.9*0.87</f>
        <v>7047</v>
      </c>
      <c r="E13" s="84">
        <f>'BAR BB| Open rates'!E12*0.9*0.87</f>
        <v>15581.7</v>
      </c>
      <c r="F13" s="84">
        <f>'BAR BB| Open rates'!F12*0.9*0.87</f>
        <v>6733.8</v>
      </c>
      <c r="G13" s="84">
        <f>'BAR BB| Open rates'!G12*0.9*0.87</f>
        <v>9474.2999999999993</v>
      </c>
      <c r="H13" s="84">
        <f>'BAR BB| Open rates'!H12*0.9*0.87</f>
        <v>8534.7000000000007</v>
      </c>
      <c r="I13" s="84">
        <f>'BAR BB| Open rates'!I12*0.9*0.87</f>
        <v>7830</v>
      </c>
      <c r="J13" s="84">
        <f>'BAR BB| Open rates'!J12*0.9*0.87</f>
        <v>8534.7000000000007</v>
      </c>
      <c r="K13" s="84">
        <f>'BAR BB| Open rates'!K12*0.9*0.87</f>
        <v>7830</v>
      </c>
      <c r="L13" s="84">
        <f>'BAR BB| Open rates'!L12*0.9*0.87</f>
        <v>8534.7000000000007</v>
      </c>
      <c r="M13" s="84">
        <f>'BAR BB| Open rates'!M12*0.9*0.87</f>
        <v>7830</v>
      </c>
      <c r="N13" s="84">
        <f>'BAR BB| Open rates'!N12*0.9*0.87</f>
        <v>8534.7000000000007</v>
      </c>
      <c r="O13" s="84">
        <f>'BAR BB| Open rates'!O12*0.9*0.87</f>
        <v>7830</v>
      </c>
      <c r="P13" s="84">
        <f>'BAR BB| Open rates'!P12*0.9*0.87</f>
        <v>8534.7000000000007</v>
      </c>
      <c r="Q13" s="84">
        <f>'BAR BB| Open rates'!Q12*0.9*0.87</f>
        <v>7830</v>
      </c>
      <c r="R13" s="84">
        <f>'BAR BB| Open rates'!R12*0.9*0.87</f>
        <v>8534.7000000000007</v>
      </c>
      <c r="S13" s="84">
        <f>'BAR BB| Open rates'!S12*0.9*0.87</f>
        <v>7830</v>
      </c>
      <c r="T13" s="84">
        <f>'BAR BB| Open rates'!T12*0.9*0.87</f>
        <v>8534.7000000000007</v>
      </c>
      <c r="U13" s="84">
        <f>'BAR BB| Open rates'!U12*0.9*0.87</f>
        <v>7830</v>
      </c>
      <c r="V13" s="84">
        <f>'BAR BB| Open rates'!V12*0.9*0.87</f>
        <v>7830</v>
      </c>
      <c r="W13" s="84">
        <f>'BAR BB| Open rates'!W12*0.9*0.87</f>
        <v>8534.7000000000007</v>
      </c>
      <c r="X13" s="84">
        <f>'BAR BB| Open rates'!X12*0.9*0.87</f>
        <v>7830</v>
      </c>
      <c r="Y13" s="84">
        <f>'BAR BB| Open rates'!Y12*0.9*0.87</f>
        <v>8534.7000000000007</v>
      </c>
      <c r="Z13" s="84">
        <f>'BAR BB| Open rates'!Z12*0.9*0.87</f>
        <v>7830</v>
      </c>
      <c r="AA13" s="84">
        <f>'BAR BB| Open rates'!AA12*0.9*0.87</f>
        <v>8534.7000000000007</v>
      </c>
      <c r="AB13" s="84">
        <f>'BAR BB| Open rates'!AB12*0.9*0.87</f>
        <v>7830</v>
      </c>
      <c r="AC13" s="84">
        <f>'BAR BB| Open rates'!AC12*0.9*0.87</f>
        <v>8534.7000000000007</v>
      </c>
      <c r="AD13" s="84">
        <f>'BAR BB| Open rates'!AD12*0.9*0.87</f>
        <v>7830</v>
      </c>
    </row>
    <row r="14" spans="1:30" s="11" customFormat="1" x14ac:dyDescent="0.2">
      <c r="A14" s="42">
        <v>2</v>
      </c>
      <c r="B14" s="84">
        <f>'BAR BB| Open rates'!B13*0.9*0.87</f>
        <v>10492.2</v>
      </c>
      <c r="C14" s="84">
        <f>'BAR BB| Open rates'!C13*0.9*0.87</f>
        <v>9004.5</v>
      </c>
      <c r="D14" s="84">
        <f>'BAR BB| Open rates'!D13*0.9*0.87</f>
        <v>8221.5</v>
      </c>
      <c r="E14" s="84">
        <f>'BAR BB| Open rates'!E13*0.9*0.87</f>
        <v>16756.2</v>
      </c>
      <c r="F14" s="84">
        <f>'BAR BB| Open rates'!F13*0.9*0.87</f>
        <v>7908.3</v>
      </c>
      <c r="G14" s="84">
        <f>'BAR BB| Open rates'!G13*0.9*0.87</f>
        <v>10648.8</v>
      </c>
      <c r="H14" s="84">
        <f>'BAR BB| Open rates'!H13*0.9*0.87</f>
        <v>9709.2000000000007</v>
      </c>
      <c r="I14" s="84">
        <f>'BAR BB| Open rates'!I13*0.9*0.87</f>
        <v>9004.5</v>
      </c>
      <c r="J14" s="84">
        <f>'BAR BB| Open rates'!J13*0.9*0.87</f>
        <v>9709.2000000000007</v>
      </c>
      <c r="K14" s="84">
        <f>'BAR BB| Open rates'!K13*0.9*0.87</f>
        <v>9004.5</v>
      </c>
      <c r="L14" s="84">
        <f>'BAR BB| Open rates'!L13*0.9*0.87</f>
        <v>9709.2000000000007</v>
      </c>
      <c r="M14" s="84">
        <f>'BAR BB| Open rates'!M13*0.9*0.87</f>
        <v>9004.5</v>
      </c>
      <c r="N14" s="84">
        <f>'BAR BB| Open rates'!N13*0.9*0.87</f>
        <v>9709.2000000000007</v>
      </c>
      <c r="O14" s="84">
        <f>'BAR BB| Open rates'!O13*0.9*0.87</f>
        <v>9004.5</v>
      </c>
      <c r="P14" s="84">
        <f>'BAR BB| Open rates'!P13*0.9*0.87</f>
        <v>9709.2000000000007</v>
      </c>
      <c r="Q14" s="84">
        <f>'BAR BB| Open rates'!Q13*0.9*0.87</f>
        <v>9004.5</v>
      </c>
      <c r="R14" s="84">
        <f>'BAR BB| Open rates'!R13*0.9*0.87</f>
        <v>9709.2000000000007</v>
      </c>
      <c r="S14" s="84">
        <f>'BAR BB| Open rates'!S13*0.9*0.87</f>
        <v>9004.5</v>
      </c>
      <c r="T14" s="84">
        <f>'BAR BB| Open rates'!T13*0.9*0.87</f>
        <v>9709.2000000000007</v>
      </c>
      <c r="U14" s="84">
        <f>'BAR BB| Open rates'!U13*0.9*0.87</f>
        <v>9004.5</v>
      </c>
      <c r="V14" s="84">
        <f>'BAR BB| Open rates'!V13*0.9*0.87</f>
        <v>9004.5</v>
      </c>
      <c r="W14" s="84">
        <f>'BAR BB| Open rates'!W13*0.9*0.87</f>
        <v>9709.2000000000007</v>
      </c>
      <c r="X14" s="84">
        <f>'BAR BB| Open rates'!X13*0.9*0.87</f>
        <v>9004.5</v>
      </c>
      <c r="Y14" s="84">
        <f>'BAR BB| Open rates'!Y13*0.9*0.87</f>
        <v>9709.2000000000007</v>
      </c>
      <c r="Z14" s="84">
        <f>'BAR BB| Open rates'!Z13*0.9*0.87</f>
        <v>9004.5</v>
      </c>
      <c r="AA14" s="84">
        <f>'BAR BB| Open rates'!AA13*0.9*0.87</f>
        <v>9709.2000000000007</v>
      </c>
      <c r="AB14" s="84">
        <f>'BAR BB| Open rates'!AB13*0.9*0.87</f>
        <v>9004.5</v>
      </c>
      <c r="AC14" s="84">
        <f>'BAR BB| Open rates'!AC13*0.9*0.87</f>
        <v>9709.2000000000007</v>
      </c>
      <c r="AD14" s="84">
        <f>'BAR BB| Open rates'!AD13*0.9*0.87</f>
        <v>9004.5</v>
      </c>
    </row>
    <row r="15" spans="1:30" x14ac:dyDescent="0.2">
      <c r="A15" s="123"/>
    </row>
    <row r="16" spans="1:30" x14ac:dyDescent="0.2">
      <c r="A16" s="240" t="s">
        <v>157</v>
      </c>
    </row>
    <row r="17" spans="1:1" x14ac:dyDescent="0.2">
      <c r="A17" s="240"/>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37.5" customHeight="1" x14ac:dyDescent="0.2">
      <c r="A36" s="145" t="s">
        <v>298</v>
      </c>
    </row>
    <row r="37" spans="1:1" ht="12.75" customHeight="1" x14ac:dyDescent="0.2">
      <c r="A37" s="226"/>
    </row>
    <row r="38" spans="1:1" s="11" customFormat="1" ht="15" customHeight="1" x14ac:dyDescent="0.2">
      <c r="A38" s="271" t="s">
        <v>103</v>
      </c>
    </row>
    <row r="39" spans="1:1" ht="15" customHeight="1" x14ac:dyDescent="0.2">
      <c r="A39" s="272"/>
    </row>
    <row r="40" spans="1:1" ht="51" customHeight="1" x14ac:dyDescent="0.2">
      <c r="A40" s="273"/>
    </row>
    <row r="41" spans="1:1" x14ac:dyDescent="0.2">
      <c r="A41" s="144"/>
    </row>
    <row r="42" spans="1:1" ht="36" x14ac:dyDescent="0.2">
      <c r="A42" s="144" t="s">
        <v>105</v>
      </c>
    </row>
    <row r="43" spans="1:1" x14ac:dyDescent="0.2">
      <c r="A43" s="133"/>
    </row>
    <row r="44" spans="1:1" ht="24"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36"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9"/>
    </row>
    <row r="92" spans="1:1" x14ac:dyDescent="0.2">
      <c r="A92" s="143"/>
    </row>
    <row r="93" spans="1:1" x14ac:dyDescent="0.2">
      <c r="A93" s="143"/>
    </row>
    <row r="94" spans="1:1" x14ac:dyDescent="0.2">
      <c r="A94" s="143"/>
    </row>
    <row r="95" spans="1:1" x14ac:dyDescent="0.2">
      <c r="A95" s="143"/>
    </row>
    <row r="96" spans="1:1" x14ac:dyDescent="0.2">
      <c r="A96" s="143"/>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244"/>
  <sheetViews>
    <sheetView workbookViewId="0">
      <pane xSplit="1" topLeftCell="B1" activePane="topRight" state="frozen"/>
      <selection activeCell="A10" sqref="A10"/>
      <selection pane="topRight" activeCell="AD11" sqref="AD11"/>
    </sheetView>
  </sheetViews>
  <sheetFormatPr defaultRowHeight="12.75" x14ac:dyDescent="0.2"/>
  <cols>
    <col min="1" max="1" width="43.85546875" style="5" customWidth="1"/>
    <col min="2" max="150" width="9.5703125" style="106" customWidth="1"/>
  </cols>
  <sheetData>
    <row r="1" spans="1:150" ht="24" x14ac:dyDescent="0.2">
      <c r="A1" s="47" t="s">
        <v>50</v>
      </c>
    </row>
    <row r="2" spans="1:150" x14ac:dyDescent="0.2">
      <c r="A2" s="188" t="s">
        <v>245</v>
      </c>
    </row>
    <row r="3" spans="1:150" x14ac:dyDescent="0.2">
      <c r="A3" s="132" t="s">
        <v>255</v>
      </c>
    </row>
    <row r="4" spans="1:150" s="11" customFormat="1" ht="21.75" customHeight="1" x14ac:dyDescent="0.2">
      <c r="A4" s="74" t="s">
        <v>52</v>
      </c>
      <c r="B4" s="73">
        <f>'НСЛ| FIT18'!B4</f>
        <v>45826</v>
      </c>
      <c r="C4" s="73">
        <f>'НСЛ| FIT18'!C4</f>
        <v>45828</v>
      </c>
      <c r="D4" s="73">
        <f>'НСЛ| FIT18'!D4</f>
        <v>45830</v>
      </c>
      <c r="E4" s="73">
        <f>'НСЛ| FIT18'!E4</f>
        <v>45831</v>
      </c>
      <c r="F4" s="73">
        <f>'НСЛ| FIT18'!F4</f>
        <v>45836</v>
      </c>
      <c r="G4" s="73">
        <f>'НСЛ| FIT18'!G4</f>
        <v>45839</v>
      </c>
      <c r="H4" s="73">
        <f>'НСЛ| FIT18'!H4</f>
        <v>45849</v>
      </c>
      <c r="I4" s="73">
        <f>'НСЛ| FIT18'!I4</f>
        <v>45851</v>
      </c>
      <c r="J4" s="73">
        <f>'НСЛ| FIT18'!J4</f>
        <v>45856</v>
      </c>
      <c r="K4" s="73">
        <f>'НСЛ| FIT18'!K4</f>
        <v>45858</v>
      </c>
      <c r="L4" s="73">
        <f>'НСЛ| FIT18'!L4</f>
        <v>45863</v>
      </c>
      <c r="M4" s="73">
        <f>'НСЛ| FIT18'!M4</f>
        <v>45865</v>
      </c>
      <c r="N4" s="73">
        <f>'НСЛ| FIT18'!N4</f>
        <v>45870</v>
      </c>
      <c r="O4" s="73">
        <f>'НСЛ| FIT18'!O4</f>
        <v>45872</v>
      </c>
      <c r="P4" s="73">
        <f>'НСЛ| FIT18'!P4</f>
        <v>45877</v>
      </c>
      <c r="Q4" s="73">
        <f>'НСЛ| FIT18'!Q4</f>
        <v>45879</v>
      </c>
      <c r="R4" s="73">
        <f>'НСЛ| FIT18'!R4</f>
        <v>45884</v>
      </c>
      <c r="S4" s="73">
        <f>'НСЛ| FIT18'!S4</f>
        <v>45886</v>
      </c>
      <c r="T4" s="73">
        <f>'НСЛ| FIT18'!T4</f>
        <v>45891</v>
      </c>
      <c r="U4" s="73">
        <f>'НСЛ| FIT18'!U4</f>
        <v>45893</v>
      </c>
      <c r="V4" s="73">
        <f>'НСЛ| FIT18'!V4</f>
        <v>45901</v>
      </c>
      <c r="W4" s="73">
        <f>'НСЛ| FIT18'!W4</f>
        <v>45905</v>
      </c>
      <c r="X4" s="73">
        <f>'НСЛ| FIT18'!X4</f>
        <v>45907</v>
      </c>
      <c r="Y4" s="73">
        <f>'НСЛ| FIT18'!Y4</f>
        <v>45912</v>
      </c>
      <c r="Z4" s="73">
        <f>'НСЛ| FIT18'!Z4</f>
        <v>45914</v>
      </c>
      <c r="AA4" s="73">
        <f>'НСЛ| FIT18'!AA4</f>
        <v>45919</v>
      </c>
      <c r="AB4" s="73">
        <f>'НСЛ| FIT18'!AB4</f>
        <v>45921</v>
      </c>
      <c r="AC4" s="73">
        <f>'НСЛ| FIT18'!AC4</f>
        <v>45926</v>
      </c>
      <c r="AD4" s="73">
        <f>'НСЛ| FIT18'!AD4</f>
        <v>45928</v>
      </c>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row>
    <row r="5" spans="1:150" s="11" customFormat="1" ht="21.75" customHeight="1" x14ac:dyDescent="0.2">
      <c r="A5" s="74"/>
      <c r="B5" s="73">
        <f>'НСЛ| FIT18'!B5</f>
        <v>45827</v>
      </c>
      <c r="C5" s="73">
        <f>'НСЛ| FIT18'!C5</f>
        <v>45829</v>
      </c>
      <c r="D5" s="73">
        <f>'НСЛ| FIT18'!D5</f>
        <v>45830</v>
      </c>
      <c r="E5" s="73">
        <f>'НСЛ| FIT18'!E5</f>
        <v>45835</v>
      </c>
      <c r="F5" s="73">
        <f>'НСЛ| FIT18'!F5</f>
        <v>45838</v>
      </c>
      <c r="G5" s="73">
        <f>'НСЛ| FIT18'!G5</f>
        <v>45848</v>
      </c>
      <c r="H5" s="73">
        <f>'НСЛ| FIT18'!H5</f>
        <v>45850</v>
      </c>
      <c r="I5" s="73">
        <f>'НСЛ| FIT18'!I5</f>
        <v>45855</v>
      </c>
      <c r="J5" s="73">
        <f>'НСЛ| FIT18'!J5</f>
        <v>45857</v>
      </c>
      <c r="K5" s="73">
        <f>'НСЛ| FIT18'!K5</f>
        <v>45862</v>
      </c>
      <c r="L5" s="73">
        <f>'НСЛ| FIT18'!L5</f>
        <v>45864</v>
      </c>
      <c r="M5" s="73">
        <f>'НСЛ| FIT18'!M5</f>
        <v>45869</v>
      </c>
      <c r="N5" s="73">
        <f>'НСЛ| FIT18'!N5</f>
        <v>45871</v>
      </c>
      <c r="O5" s="73">
        <f>'НСЛ| FIT18'!O5</f>
        <v>45876</v>
      </c>
      <c r="P5" s="73">
        <f>'НСЛ| FIT18'!P5</f>
        <v>45878</v>
      </c>
      <c r="Q5" s="73">
        <f>'НСЛ| FIT18'!Q5</f>
        <v>45883</v>
      </c>
      <c r="R5" s="73">
        <f>'НСЛ| FIT18'!R5</f>
        <v>45885</v>
      </c>
      <c r="S5" s="73">
        <f>'НСЛ| FIT18'!S5</f>
        <v>45890</v>
      </c>
      <c r="T5" s="73">
        <f>'НСЛ| FIT18'!T5</f>
        <v>45892</v>
      </c>
      <c r="U5" s="73">
        <f>'НСЛ| FIT18'!U5</f>
        <v>45900</v>
      </c>
      <c r="V5" s="73">
        <f>'НСЛ| FIT18'!V5</f>
        <v>45904</v>
      </c>
      <c r="W5" s="73">
        <f>'НСЛ| FIT18'!W5</f>
        <v>45906</v>
      </c>
      <c r="X5" s="73">
        <f>'НСЛ| FIT18'!X5</f>
        <v>45911</v>
      </c>
      <c r="Y5" s="73">
        <f>'НСЛ| FIT18'!Y5</f>
        <v>45913</v>
      </c>
      <c r="Z5" s="73">
        <f>'НСЛ| FIT18'!Z5</f>
        <v>45918</v>
      </c>
      <c r="AA5" s="73">
        <f>'НСЛ| FIT18'!AA5</f>
        <v>45920</v>
      </c>
      <c r="AB5" s="73">
        <f>'НСЛ| FIT18'!AB5</f>
        <v>45925</v>
      </c>
      <c r="AC5" s="73">
        <f>'НСЛ| FIT18'!AC5</f>
        <v>45927</v>
      </c>
      <c r="AD5" s="73">
        <f>'НСЛ| FIT18'!AD5</f>
        <v>45930</v>
      </c>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row>
    <row r="6" spans="1:15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row>
    <row r="7" spans="1:150" s="11" customFormat="1" x14ac:dyDescent="0.2">
      <c r="A7" s="42">
        <v>1</v>
      </c>
      <c r="B7" s="84">
        <f>'BAR BB| Open rates'!B6*0.9*0.87+25</f>
        <v>6993.7</v>
      </c>
      <c r="C7" s="84">
        <f>'BAR BB| Open rates'!C6*0.9*0.87+25</f>
        <v>5506</v>
      </c>
      <c r="D7" s="84">
        <f>'BAR BB| Open rates'!D6*0.9*0.87+25</f>
        <v>4723</v>
      </c>
      <c r="E7" s="84">
        <f>'BAR BB| Open rates'!E6*0.9*0.87+25</f>
        <v>13257.7</v>
      </c>
      <c r="F7" s="84">
        <f>'BAR BB| Open rates'!F6*0.9*0.87+25</f>
        <v>4409.8</v>
      </c>
      <c r="G7" s="84">
        <f>'BAR BB| Open rates'!G6*0.9*0.87+25</f>
        <v>7150.3</v>
      </c>
      <c r="H7" s="84">
        <f>'BAR BB| Open rates'!H6*0.9*0.87+25</f>
        <v>6210.7</v>
      </c>
      <c r="I7" s="84">
        <f>'BAR BB| Open rates'!I6*0.9*0.87+25</f>
        <v>5506</v>
      </c>
      <c r="J7" s="84">
        <f>'BAR BB| Open rates'!J6*0.9*0.87+25</f>
        <v>6210.7</v>
      </c>
      <c r="K7" s="84">
        <f>'BAR BB| Open rates'!K6*0.9*0.87+25</f>
        <v>5506</v>
      </c>
      <c r="L7" s="84">
        <f>'BAR BB| Open rates'!L6*0.9*0.87+25</f>
        <v>6210.7</v>
      </c>
      <c r="M7" s="84">
        <f>'BAR BB| Open rates'!M6*0.9*0.87+25</f>
        <v>5506</v>
      </c>
      <c r="N7" s="84">
        <f>'BAR BB| Open rates'!N6*0.9*0.87+25</f>
        <v>6210.7</v>
      </c>
      <c r="O7" s="84">
        <f>'BAR BB| Open rates'!O6*0.9*0.87+25</f>
        <v>5506</v>
      </c>
      <c r="P7" s="84">
        <f>'BAR BB| Open rates'!P6*0.9*0.87+25</f>
        <v>6210.7</v>
      </c>
      <c r="Q7" s="84">
        <f>'BAR BB| Open rates'!Q6*0.9*0.87+25</f>
        <v>5506</v>
      </c>
      <c r="R7" s="84">
        <f>'BAR BB| Open rates'!R6*0.9*0.87+25</f>
        <v>6210.7</v>
      </c>
      <c r="S7" s="84">
        <f>'BAR BB| Open rates'!S6*0.9*0.87+25</f>
        <v>5506</v>
      </c>
      <c r="T7" s="84">
        <f>'BAR BB| Open rates'!T6*0.9*0.87+25</f>
        <v>6210.7</v>
      </c>
      <c r="U7" s="84">
        <f>'BAR BB| Open rates'!U6*0.9*0.87+25</f>
        <v>5506</v>
      </c>
      <c r="V7" s="84">
        <f>'BAR BB| Open rates'!V6*0.9*0.87+25</f>
        <v>5506</v>
      </c>
      <c r="W7" s="84">
        <f>'BAR BB| Open rates'!W6*0.9*0.87+25</f>
        <v>6210.7</v>
      </c>
      <c r="X7" s="84">
        <f>'BAR BB| Open rates'!X6*0.9*0.87+25</f>
        <v>5506</v>
      </c>
      <c r="Y7" s="84">
        <f>'BAR BB| Open rates'!Y6*0.9*0.87+25</f>
        <v>6210.7</v>
      </c>
      <c r="Z7" s="84">
        <f>'BAR BB| Open rates'!Z6*0.9*0.87+25</f>
        <v>5506</v>
      </c>
      <c r="AA7" s="84">
        <f>'BAR BB| Open rates'!AA6*0.9*0.87+25</f>
        <v>6210.7</v>
      </c>
      <c r="AB7" s="84">
        <f>'BAR BB| Open rates'!AB6*0.9*0.87+25</f>
        <v>5506</v>
      </c>
      <c r="AC7" s="84">
        <f>'BAR BB| Open rates'!AC6*0.9*0.87+25</f>
        <v>6210.7</v>
      </c>
      <c r="AD7" s="84">
        <f>'BAR BB| Open rates'!AD6*0.9*0.87+25</f>
        <v>5506</v>
      </c>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row>
    <row r="8" spans="1:150" s="11" customFormat="1" x14ac:dyDescent="0.2">
      <c r="A8" s="42">
        <v>2</v>
      </c>
      <c r="B8" s="84">
        <f>'BAR BB| Open rates'!B7*0.9*0.87+25</f>
        <v>8168.2</v>
      </c>
      <c r="C8" s="84">
        <f>'BAR BB| Open rates'!C7*0.9*0.87+25</f>
        <v>6680.5</v>
      </c>
      <c r="D8" s="84">
        <f>'BAR BB| Open rates'!D7*0.9*0.87+25</f>
        <v>5897.5</v>
      </c>
      <c r="E8" s="84">
        <f>'BAR BB| Open rates'!E7*0.9*0.87+25</f>
        <v>14432.2</v>
      </c>
      <c r="F8" s="84">
        <f>'BAR BB| Open rates'!F7*0.9*0.87+25</f>
        <v>5584.3</v>
      </c>
      <c r="G8" s="84">
        <f>'BAR BB| Open rates'!G7*0.9*0.87+25</f>
        <v>8324.7999999999993</v>
      </c>
      <c r="H8" s="84">
        <f>'BAR BB| Open rates'!H7*0.9*0.87+25</f>
        <v>7385.2</v>
      </c>
      <c r="I8" s="84">
        <f>'BAR BB| Open rates'!I7*0.9*0.87+25</f>
        <v>6680.5</v>
      </c>
      <c r="J8" s="84">
        <f>'BAR BB| Open rates'!J7*0.9*0.87+25</f>
        <v>7385.2</v>
      </c>
      <c r="K8" s="84">
        <f>'BAR BB| Open rates'!K7*0.9*0.87+25</f>
        <v>6680.5</v>
      </c>
      <c r="L8" s="84">
        <f>'BAR BB| Open rates'!L7*0.9*0.87+25</f>
        <v>7385.2</v>
      </c>
      <c r="M8" s="84">
        <f>'BAR BB| Open rates'!M7*0.9*0.87+25</f>
        <v>6680.5</v>
      </c>
      <c r="N8" s="84">
        <f>'BAR BB| Open rates'!N7*0.9*0.87+25</f>
        <v>7385.2</v>
      </c>
      <c r="O8" s="84">
        <f>'BAR BB| Open rates'!O7*0.9*0.87+25</f>
        <v>6680.5</v>
      </c>
      <c r="P8" s="84">
        <f>'BAR BB| Open rates'!P7*0.9*0.87+25</f>
        <v>7385.2</v>
      </c>
      <c r="Q8" s="84">
        <f>'BAR BB| Open rates'!Q7*0.9*0.87+25</f>
        <v>6680.5</v>
      </c>
      <c r="R8" s="84">
        <f>'BAR BB| Open rates'!R7*0.9*0.87+25</f>
        <v>7385.2</v>
      </c>
      <c r="S8" s="84">
        <f>'BAR BB| Open rates'!S7*0.9*0.87+25</f>
        <v>6680.5</v>
      </c>
      <c r="T8" s="84">
        <f>'BAR BB| Open rates'!T7*0.9*0.87+25</f>
        <v>7385.2</v>
      </c>
      <c r="U8" s="84">
        <f>'BAR BB| Open rates'!U7*0.9*0.87+25</f>
        <v>6680.5</v>
      </c>
      <c r="V8" s="84">
        <f>'BAR BB| Open rates'!V7*0.9*0.87+25</f>
        <v>6680.5</v>
      </c>
      <c r="W8" s="84">
        <f>'BAR BB| Open rates'!W7*0.9*0.87+25</f>
        <v>7385.2</v>
      </c>
      <c r="X8" s="84">
        <f>'BAR BB| Open rates'!X7*0.9*0.87+25</f>
        <v>6680.5</v>
      </c>
      <c r="Y8" s="84">
        <f>'BAR BB| Open rates'!Y7*0.9*0.87+25</f>
        <v>7385.2</v>
      </c>
      <c r="Z8" s="84">
        <f>'BAR BB| Open rates'!Z7*0.9*0.87+25</f>
        <v>6680.5</v>
      </c>
      <c r="AA8" s="84">
        <f>'BAR BB| Open rates'!AA7*0.9*0.87+25</f>
        <v>7385.2</v>
      </c>
      <c r="AB8" s="84">
        <f>'BAR BB| Open rates'!AB7*0.9*0.87+25</f>
        <v>6680.5</v>
      </c>
      <c r="AC8" s="84">
        <f>'BAR BB| Open rates'!AC7*0.9*0.87+25</f>
        <v>7385.2</v>
      </c>
      <c r="AD8" s="84">
        <f>'BAR BB| Open rates'!AD7*0.9*0.87+25</f>
        <v>6680.5</v>
      </c>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row>
    <row r="9" spans="1:15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row>
    <row r="10" spans="1:150" s="11" customFormat="1" x14ac:dyDescent="0.2">
      <c r="A10" s="42">
        <v>1</v>
      </c>
      <c r="B10" s="84">
        <f>'BAR BB| Open rates'!B9*0.9*0.87+25</f>
        <v>8559.7000000000007</v>
      </c>
      <c r="C10" s="84">
        <f>'BAR BB| Open rates'!C9*0.9*0.87+25</f>
        <v>7072</v>
      </c>
      <c r="D10" s="84">
        <f>'BAR BB| Open rates'!D9*0.9*0.87+25</f>
        <v>6289</v>
      </c>
      <c r="E10" s="84">
        <f>'BAR BB| Open rates'!E9*0.9*0.87+25</f>
        <v>14823.7</v>
      </c>
      <c r="F10" s="84">
        <f>'BAR BB| Open rates'!F9*0.9*0.87+25</f>
        <v>5975.8</v>
      </c>
      <c r="G10" s="84">
        <f>'BAR BB| Open rates'!G9*0.9*0.87+25</f>
        <v>8716.2999999999993</v>
      </c>
      <c r="H10" s="84">
        <f>'BAR BB| Open rates'!H9*0.9*0.87+25</f>
        <v>7776.7</v>
      </c>
      <c r="I10" s="84">
        <f>'BAR BB| Open rates'!I9*0.9*0.87+25</f>
        <v>7072</v>
      </c>
      <c r="J10" s="84">
        <f>'BAR BB| Open rates'!J9*0.9*0.87+25</f>
        <v>7776.7</v>
      </c>
      <c r="K10" s="84">
        <f>'BAR BB| Open rates'!K9*0.9*0.87+25</f>
        <v>7072</v>
      </c>
      <c r="L10" s="84">
        <f>'BAR BB| Open rates'!L9*0.9*0.87+25</f>
        <v>7776.7</v>
      </c>
      <c r="M10" s="84">
        <f>'BAR BB| Open rates'!M9*0.9*0.87+25</f>
        <v>7072</v>
      </c>
      <c r="N10" s="84">
        <f>'BAR BB| Open rates'!N9*0.9*0.87+25</f>
        <v>7776.7</v>
      </c>
      <c r="O10" s="84">
        <f>'BAR BB| Open rates'!O9*0.9*0.87+25</f>
        <v>7072</v>
      </c>
      <c r="P10" s="84">
        <f>'BAR BB| Open rates'!P9*0.9*0.87+25</f>
        <v>7776.7</v>
      </c>
      <c r="Q10" s="84">
        <f>'BAR BB| Open rates'!Q9*0.9*0.87+25</f>
        <v>7072</v>
      </c>
      <c r="R10" s="84">
        <f>'BAR BB| Open rates'!R9*0.9*0.87+25</f>
        <v>7776.7</v>
      </c>
      <c r="S10" s="84">
        <f>'BAR BB| Open rates'!S9*0.9*0.87+25</f>
        <v>7072</v>
      </c>
      <c r="T10" s="84">
        <f>'BAR BB| Open rates'!T9*0.9*0.87+25</f>
        <v>7776.7</v>
      </c>
      <c r="U10" s="84">
        <f>'BAR BB| Open rates'!U9*0.9*0.87+25</f>
        <v>7072</v>
      </c>
      <c r="V10" s="84">
        <f>'BAR BB| Open rates'!V9*0.9*0.87+25</f>
        <v>7072</v>
      </c>
      <c r="W10" s="84">
        <f>'BAR BB| Open rates'!W9*0.9*0.87+25</f>
        <v>7776.7</v>
      </c>
      <c r="X10" s="84">
        <f>'BAR BB| Open rates'!X9*0.9*0.87+25</f>
        <v>7072</v>
      </c>
      <c r="Y10" s="84">
        <f>'BAR BB| Open rates'!Y9*0.9*0.87+25</f>
        <v>7776.7</v>
      </c>
      <c r="Z10" s="84">
        <f>'BAR BB| Open rates'!Z9*0.9*0.87+25</f>
        <v>7072</v>
      </c>
      <c r="AA10" s="84">
        <f>'BAR BB| Open rates'!AA9*0.9*0.87+25</f>
        <v>7776.7</v>
      </c>
      <c r="AB10" s="84">
        <f>'BAR BB| Open rates'!AB9*0.9*0.87+25</f>
        <v>7072</v>
      </c>
      <c r="AC10" s="84">
        <f>'BAR BB| Open rates'!AC9*0.9*0.87+25</f>
        <v>7776.7</v>
      </c>
      <c r="AD10" s="84">
        <f>'BAR BB| Open rates'!AD9*0.9*0.87+25</f>
        <v>7072</v>
      </c>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row>
    <row r="11" spans="1:150" s="11" customFormat="1" x14ac:dyDescent="0.2">
      <c r="A11" s="42">
        <v>2</v>
      </c>
      <c r="B11" s="84">
        <f>'BAR BB| Open rates'!B10*0.9*0.87+25</f>
        <v>9734.2000000000007</v>
      </c>
      <c r="C11" s="84">
        <f>'BAR BB| Open rates'!C10*0.9*0.87+25</f>
        <v>8246.5</v>
      </c>
      <c r="D11" s="84">
        <f>'BAR BB| Open rates'!D10*0.9*0.87+25</f>
        <v>7463.5</v>
      </c>
      <c r="E11" s="84">
        <f>'BAR BB| Open rates'!E10*0.9*0.87+25</f>
        <v>15998.2</v>
      </c>
      <c r="F11" s="84">
        <f>'BAR BB| Open rates'!F10*0.9*0.87+25</f>
        <v>7150.3</v>
      </c>
      <c r="G11" s="84">
        <f>'BAR BB| Open rates'!G10*0.9*0.87+25</f>
        <v>9890.7999999999993</v>
      </c>
      <c r="H11" s="84">
        <f>'BAR BB| Open rates'!H10*0.9*0.87+25</f>
        <v>8951.2000000000007</v>
      </c>
      <c r="I11" s="84">
        <f>'BAR BB| Open rates'!I10*0.9*0.87+25</f>
        <v>8246.5</v>
      </c>
      <c r="J11" s="84">
        <f>'BAR BB| Open rates'!J10*0.9*0.87+25</f>
        <v>8951.2000000000007</v>
      </c>
      <c r="K11" s="84">
        <f>'BAR BB| Open rates'!K10*0.9*0.87+25</f>
        <v>8246.5</v>
      </c>
      <c r="L11" s="84">
        <f>'BAR BB| Open rates'!L10*0.9*0.87+25</f>
        <v>8951.2000000000007</v>
      </c>
      <c r="M11" s="84">
        <f>'BAR BB| Open rates'!M10*0.9*0.87+25</f>
        <v>8246.5</v>
      </c>
      <c r="N11" s="84">
        <f>'BAR BB| Open rates'!N10*0.9*0.87+25</f>
        <v>8951.2000000000007</v>
      </c>
      <c r="O11" s="84">
        <f>'BAR BB| Open rates'!O10*0.9*0.87+25</f>
        <v>8246.5</v>
      </c>
      <c r="P11" s="84">
        <f>'BAR BB| Open rates'!P10*0.9*0.87+25</f>
        <v>8951.2000000000007</v>
      </c>
      <c r="Q11" s="84">
        <f>'BAR BB| Open rates'!Q10*0.9*0.87+25</f>
        <v>8246.5</v>
      </c>
      <c r="R11" s="84">
        <f>'BAR BB| Open rates'!R10*0.9*0.87+25</f>
        <v>8951.2000000000007</v>
      </c>
      <c r="S11" s="84">
        <f>'BAR BB| Open rates'!S10*0.9*0.87+25</f>
        <v>8246.5</v>
      </c>
      <c r="T11" s="84">
        <f>'BAR BB| Open rates'!T10*0.9*0.87+25</f>
        <v>8951.2000000000007</v>
      </c>
      <c r="U11" s="84">
        <f>'BAR BB| Open rates'!U10*0.9*0.87+25</f>
        <v>8246.5</v>
      </c>
      <c r="V11" s="84">
        <f>'BAR BB| Open rates'!V10*0.9*0.87+25</f>
        <v>8246.5</v>
      </c>
      <c r="W11" s="84">
        <f>'BAR BB| Open rates'!W10*0.9*0.87+25</f>
        <v>8951.2000000000007</v>
      </c>
      <c r="X11" s="84">
        <f>'BAR BB| Open rates'!X10*0.9*0.87+25</f>
        <v>8246.5</v>
      </c>
      <c r="Y11" s="84">
        <f>'BAR BB| Open rates'!Y10*0.9*0.87+25</f>
        <v>8951.2000000000007</v>
      </c>
      <c r="Z11" s="84">
        <f>'BAR BB| Open rates'!Z10*0.9*0.87+25</f>
        <v>8246.5</v>
      </c>
      <c r="AA11" s="84">
        <f>'BAR BB| Open rates'!AA10*0.9*0.87+25</f>
        <v>8951.2000000000007</v>
      </c>
      <c r="AB11" s="84">
        <f>'BAR BB| Open rates'!AB10*0.9*0.87+25</f>
        <v>8246.5</v>
      </c>
      <c r="AC11" s="84">
        <f>'BAR BB| Open rates'!AC10*0.9*0.87+25</f>
        <v>8951.2000000000007</v>
      </c>
      <c r="AD11" s="84">
        <f>'BAR BB| Open rates'!AD10*0.9*0.87+25</f>
        <v>8246.5</v>
      </c>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row>
    <row r="12" spans="1:15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row>
    <row r="13" spans="1:150" s="11" customFormat="1" x14ac:dyDescent="0.2">
      <c r="A13" s="42">
        <v>1</v>
      </c>
      <c r="B13" s="84">
        <f>'BAR BB| Open rates'!B12*0.9*0.87+25</f>
        <v>9342.7000000000007</v>
      </c>
      <c r="C13" s="84">
        <f>'BAR BB| Open rates'!C12*0.9*0.87+25</f>
        <v>7855</v>
      </c>
      <c r="D13" s="84">
        <f>'BAR BB| Open rates'!D12*0.9*0.87+25</f>
        <v>7072</v>
      </c>
      <c r="E13" s="84">
        <f>'BAR BB| Open rates'!E12*0.9*0.87+25</f>
        <v>15606.7</v>
      </c>
      <c r="F13" s="84">
        <f>'BAR BB| Open rates'!F12*0.9*0.87+25</f>
        <v>6758.8</v>
      </c>
      <c r="G13" s="84">
        <f>'BAR BB| Open rates'!G12*0.9*0.87+25</f>
        <v>9499.2999999999993</v>
      </c>
      <c r="H13" s="84">
        <f>'BAR BB| Open rates'!H12*0.9*0.87+25</f>
        <v>8559.7000000000007</v>
      </c>
      <c r="I13" s="84">
        <f>'BAR BB| Open rates'!I12*0.9*0.87+25</f>
        <v>7855</v>
      </c>
      <c r="J13" s="84">
        <f>'BAR BB| Open rates'!J12*0.9*0.87+25</f>
        <v>8559.7000000000007</v>
      </c>
      <c r="K13" s="84">
        <f>'BAR BB| Open rates'!K12*0.9*0.87+25</f>
        <v>7855</v>
      </c>
      <c r="L13" s="84">
        <f>'BAR BB| Open rates'!L12*0.9*0.87+25</f>
        <v>8559.7000000000007</v>
      </c>
      <c r="M13" s="84">
        <f>'BAR BB| Open rates'!M12*0.9*0.87+25</f>
        <v>7855</v>
      </c>
      <c r="N13" s="84">
        <f>'BAR BB| Open rates'!N12*0.9*0.87+25</f>
        <v>8559.7000000000007</v>
      </c>
      <c r="O13" s="84">
        <f>'BAR BB| Open rates'!O12*0.9*0.87+25</f>
        <v>7855</v>
      </c>
      <c r="P13" s="84">
        <f>'BAR BB| Open rates'!P12*0.9*0.87+25</f>
        <v>8559.7000000000007</v>
      </c>
      <c r="Q13" s="84">
        <f>'BAR BB| Open rates'!Q12*0.9*0.87+25</f>
        <v>7855</v>
      </c>
      <c r="R13" s="84">
        <f>'BAR BB| Open rates'!R12*0.9*0.87+25</f>
        <v>8559.7000000000007</v>
      </c>
      <c r="S13" s="84">
        <f>'BAR BB| Open rates'!S12*0.9*0.87+25</f>
        <v>7855</v>
      </c>
      <c r="T13" s="84">
        <f>'BAR BB| Open rates'!T12*0.9*0.87+25</f>
        <v>8559.7000000000007</v>
      </c>
      <c r="U13" s="84">
        <f>'BAR BB| Open rates'!U12*0.9*0.87+25</f>
        <v>7855</v>
      </c>
      <c r="V13" s="84">
        <f>'BAR BB| Open rates'!V12*0.9*0.87+25</f>
        <v>7855</v>
      </c>
      <c r="W13" s="84">
        <f>'BAR BB| Open rates'!W12*0.9*0.87+25</f>
        <v>8559.7000000000007</v>
      </c>
      <c r="X13" s="84">
        <f>'BAR BB| Open rates'!X12*0.9*0.87+25</f>
        <v>7855</v>
      </c>
      <c r="Y13" s="84">
        <f>'BAR BB| Open rates'!Y12*0.9*0.87+25</f>
        <v>8559.7000000000007</v>
      </c>
      <c r="Z13" s="84">
        <f>'BAR BB| Open rates'!Z12*0.9*0.87+25</f>
        <v>7855</v>
      </c>
      <c r="AA13" s="84">
        <f>'BAR BB| Open rates'!AA12*0.9*0.87+25</f>
        <v>8559.7000000000007</v>
      </c>
      <c r="AB13" s="84">
        <f>'BAR BB| Open rates'!AB12*0.9*0.87+25</f>
        <v>7855</v>
      </c>
      <c r="AC13" s="84">
        <f>'BAR BB| Open rates'!AC12*0.9*0.87+25</f>
        <v>8559.7000000000007</v>
      </c>
      <c r="AD13" s="84">
        <f>'BAR BB| Open rates'!AD12*0.9*0.87+25</f>
        <v>7855</v>
      </c>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row>
    <row r="14" spans="1:150" s="11" customFormat="1" x14ac:dyDescent="0.2">
      <c r="A14" s="42">
        <v>2</v>
      </c>
      <c r="B14" s="84">
        <f>'BAR BB| Open rates'!B13*0.9*0.87+25</f>
        <v>10517.2</v>
      </c>
      <c r="C14" s="84">
        <f>'BAR BB| Open rates'!C13*0.9*0.87+25</f>
        <v>9029.5</v>
      </c>
      <c r="D14" s="84">
        <f>'BAR BB| Open rates'!D13*0.9*0.87+25</f>
        <v>8246.5</v>
      </c>
      <c r="E14" s="84">
        <f>'BAR BB| Open rates'!E13*0.9*0.87+25</f>
        <v>16781.2</v>
      </c>
      <c r="F14" s="84">
        <f>'BAR BB| Open rates'!F13*0.9*0.87+25</f>
        <v>7933.3</v>
      </c>
      <c r="G14" s="84">
        <f>'BAR BB| Open rates'!G13*0.9*0.87+25</f>
        <v>10673.8</v>
      </c>
      <c r="H14" s="84">
        <f>'BAR BB| Open rates'!H13*0.9*0.87+25</f>
        <v>9734.2000000000007</v>
      </c>
      <c r="I14" s="84">
        <f>'BAR BB| Open rates'!I13*0.9*0.87+25</f>
        <v>9029.5</v>
      </c>
      <c r="J14" s="84">
        <f>'BAR BB| Open rates'!J13*0.9*0.87+25</f>
        <v>9734.2000000000007</v>
      </c>
      <c r="K14" s="84">
        <f>'BAR BB| Open rates'!K13*0.9*0.87+25</f>
        <v>9029.5</v>
      </c>
      <c r="L14" s="84">
        <f>'BAR BB| Open rates'!L13*0.9*0.87+25</f>
        <v>9734.2000000000007</v>
      </c>
      <c r="M14" s="84">
        <f>'BAR BB| Open rates'!M13*0.9*0.87+25</f>
        <v>9029.5</v>
      </c>
      <c r="N14" s="84">
        <f>'BAR BB| Open rates'!N13*0.9*0.87+25</f>
        <v>9734.2000000000007</v>
      </c>
      <c r="O14" s="84">
        <f>'BAR BB| Open rates'!O13*0.9*0.87+25</f>
        <v>9029.5</v>
      </c>
      <c r="P14" s="84">
        <f>'BAR BB| Open rates'!P13*0.9*0.87+25</f>
        <v>9734.2000000000007</v>
      </c>
      <c r="Q14" s="84">
        <f>'BAR BB| Open rates'!Q13*0.9*0.87+25</f>
        <v>9029.5</v>
      </c>
      <c r="R14" s="84">
        <f>'BAR BB| Open rates'!R13*0.9*0.87+25</f>
        <v>9734.2000000000007</v>
      </c>
      <c r="S14" s="84">
        <f>'BAR BB| Open rates'!S13*0.9*0.87+25</f>
        <v>9029.5</v>
      </c>
      <c r="T14" s="84">
        <f>'BAR BB| Open rates'!T13*0.9*0.87+25</f>
        <v>9734.2000000000007</v>
      </c>
      <c r="U14" s="84">
        <f>'BAR BB| Open rates'!U13*0.9*0.87+25</f>
        <v>9029.5</v>
      </c>
      <c r="V14" s="84">
        <f>'BAR BB| Open rates'!V13*0.9*0.87+25</f>
        <v>9029.5</v>
      </c>
      <c r="W14" s="84">
        <f>'BAR BB| Open rates'!W13*0.9*0.87+25</f>
        <v>9734.2000000000007</v>
      </c>
      <c r="X14" s="84">
        <f>'BAR BB| Open rates'!X13*0.9*0.87+25</f>
        <v>9029.5</v>
      </c>
      <c r="Y14" s="84">
        <f>'BAR BB| Open rates'!Y13*0.9*0.87+25</f>
        <v>9734.2000000000007</v>
      </c>
      <c r="Z14" s="84">
        <f>'BAR BB| Open rates'!Z13*0.9*0.87+25</f>
        <v>9029.5</v>
      </c>
      <c r="AA14" s="84">
        <f>'BAR BB| Open rates'!AA13*0.9*0.87+25</f>
        <v>9734.2000000000007</v>
      </c>
      <c r="AB14" s="84">
        <f>'BAR BB| Open rates'!AB13*0.9*0.87+25</f>
        <v>9029.5</v>
      </c>
      <c r="AC14" s="84">
        <f>'BAR BB| Open rates'!AC13*0.9*0.87+25</f>
        <v>9734.2000000000007</v>
      </c>
      <c r="AD14" s="84">
        <f>'BAR BB| Open rates'!AD13*0.9*0.87+25</f>
        <v>9029.5</v>
      </c>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row>
    <row r="15" spans="1:150" x14ac:dyDescent="0.2">
      <c r="A15" s="123"/>
      <c r="B15"/>
      <c r="C15"/>
      <c r="D15"/>
      <c r="E15"/>
      <c r="F15"/>
      <c r="G15"/>
      <c r="H15"/>
      <c r="I15"/>
      <c r="J15"/>
      <c r="K15"/>
      <c r="L15"/>
      <c r="M15"/>
      <c r="N15"/>
      <c r="O15"/>
      <c r="P15"/>
      <c r="Q15"/>
      <c r="R15"/>
      <c r="S15"/>
      <c r="T15"/>
      <c r="U15"/>
      <c r="V15"/>
      <c r="W15"/>
      <c r="X15"/>
      <c r="Y15"/>
      <c r="Z15"/>
      <c r="AA15"/>
      <c r="AB15"/>
      <c r="AC15"/>
      <c r="AD15"/>
    </row>
    <row r="16" spans="1:150"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row>
    <row r="17" spans="1:150"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row>
    <row r="18" spans="1:15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row>
    <row r="19" spans="1:150" s="11" customFormat="1" ht="184.5" customHeight="1" thickBot="1" x14ac:dyDescent="0.25">
      <c r="A19" s="204" t="s">
        <v>277</v>
      </c>
    </row>
    <row r="20" spans="1:150" s="11" customFormat="1" ht="10.5" customHeight="1" x14ac:dyDescent="0.2">
      <c r="A20" s="5"/>
    </row>
    <row r="21" spans="1:150" s="11" customFormat="1" ht="21.75" customHeight="1" x14ac:dyDescent="0.2">
      <c r="A21" s="87" t="s">
        <v>80</v>
      </c>
    </row>
    <row r="22" spans="1:150" s="11" customFormat="1" ht="24.75" customHeight="1" x14ac:dyDescent="0.2">
      <c r="A22" s="109" t="s">
        <v>278</v>
      </c>
    </row>
    <row r="23" spans="1:150"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row>
    <row r="24" spans="1:15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row>
    <row r="25" spans="1:15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row>
    <row r="26" spans="1:150"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row>
    <row r="27" spans="1:150" s="155" customFormat="1" ht="35.25" customHeight="1" x14ac:dyDescent="0.2">
      <c r="A27" s="150" t="s">
        <v>163</v>
      </c>
    </row>
    <row r="28" spans="1:150" s="155" customFormat="1" ht="35.25" customHeight="1" x14ac:dyDescent="0.2">
      <c r="A28" s="150" t="s">
        <v>188</v>
      </c>
    </row>
    <row r="29" spans="1:150" s="155" customFormat="1" ht="35.25" customHeight="1" x14ac:dyDescent="0.2">
      <c r="A29" s="150" t="s">
        <v>164</v>
      </c>
    </row>
    <row r="30" spans="1:150" s="155" customFormat="1" ht="13.5" customHeight="1" x14ac:dyDescent="0.2">
      <c r="A30" s="150" t="s">
        <v>165</v>
      </c>
    </row>
    <row r="31" spans="1:150" s="155" customFormat="1" ht="35.25" customHeight="1" x14ac:dyDescent="0.2">
      <c r="A31" s="150" t="s">
        <v>162</v>
      </c>
    </row>
    <row r="32" spans="1:150"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row>
    <row r="33" spans="1:150"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row>
    <row r="34" spans="1:150"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row>
    <row r="35" spans="1:150"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row>
    <row r="36" spans="1:150" ht="53.25" customHeight="1" x14ac:dyDescent="0.2">
      <c r="A36" s="227" t="s">
        <v>298</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row>
    <row r="37" spans="1:150"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row>
    <row r="38" spans="1:150" s="11" customFormat="1" ht="15" customHeight="1" x14ac:dyDescent="0.2">
      <c r="A38" s="271" t="s">
        <v>103</v>
      </c>
    </row>
    <row r="39" spans="1:150" ht="15" customHeight="1" x14ac:dyDescent="0.2">
      <c r="A39" s="27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row>
    <row r="40" spans="1:150" ht="51" customHeight="1" x14ac:dyDescent="0.2">
      <c r="A40" s="27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row>
    <row r="41" spans="1:150"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row>
    <row r="42" spans="1:150"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row>
    <row r="43" spans="1:150"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row>
    <row r="44" spans="1:150"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row>
    <row r="45" spans="1:150"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row>
    <row r="46" spans="1:150" s="11" customFormat="1" x14ac:dyDescent="0.2">
      <c r="A46" s="189"/>
    </row>
    <row r="47" spans="1:150" s="11" customFormat="1" x14ac:dyDescent="0.2">
      <c r="A47" s="137" t="s">
        <v>65</v>
      </c>
    </row>
    <row r="48" spans="1:150"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50" s="11" customFormat="1" ht="77.25" customHeight="1" x14ac:dyDescent="0.2">
      <c r="A65" s="194" t="s">
        <v>284</v>
      </c>
    </row>
    <row r="66" spans="1:150" s="11" customFormat="1" ht="24.75" thickBot="1" x14ac:dyDescent="0.25">
      <c r="A66" s="195" t="s">
        <v>128</v>
      </c>
    </row>
    <row r="67" spans="1:150" s="11" customFormat="1" x14ac:dyDescent="0.2">
      <c r="A67" s="5"/>
    </row>
    <row r="68" spans="1:150" s="11" customFormat="1" ht="24" x14ac:dyDescent="0.2">
      <c r="A68" s="135" t="s">
        <v>252</v>
      </c>
    </row>
    <row r="69" spans="1:150" s="11" customFormat="1" x14ac:dyDescent="0.2">
      <c r="A69" s="180" t="s">
        <v>289</v>
      </c>
    </row>
    <row r="70" spans="1:150" s="11" customFormat="1" x14ac:dyDescent="0.2">
      <c r="A70" s="174" t="s">
        <v>182</v>
      </c>
    </row>
    <row r="71" spans="1:150"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row>
    <row r="72" spans="1:150"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row>
    <row r="73" spans="1:150"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row>
    <row r="74" spans="1:150" s="11" customFormat="1" hidden="1" x14ac:dyDescent="0.2">
      <c r="A74" s="144"/>
    </row>
    <row r="75" spans="1:150" s="11" customFormat="1" hidden="1" x14ac:dyDescent="0.2">
      <c r="A75" s="180" t="s">
        <v>287</v>
      </c>
    </row>
    <row r="76" spans="1:150" s="11" customFormat="1" hidden="1" x14ac:dyDescent="0.2">
      <c r="A76" s="174" t="s">
        <v>285</v>
      </c>
    </row>
    <row r="77" spans="1:150" s="11" customFormat="1" x14ac:dyDescent="0.2">
      <c r="A77" s="144"/>
    </row>
    <row r="78" spans="1:150" s="11" customFormat="1" ht="36" x14ac:dyDescent="0.2">
      <c r="A78" s="219" t="s">
        <v>288</v>
      </c>
    </row>
    <row r="79" spans="1:150" s="11" customFormat="1" x14ac:dyDescent="0.2">
      <c r="A79" s="174" t="s">
        <v>285</v>
      </c>
    </row>
    <row r="80" spans="1:150" s="11" customFormat="1" x14ac:dyDescent="0.2">
      <c r="A80" s="144"/>
    </row>
    <row r="81" spans="1:150" s="11" customFormat="1" ht="13.5" thickBot="1" x14ac:dyDescent="0.25">
      <c r="A81" s="196"/>
    </row>
    <row r="82" spans="1:150" s="11" customFormat="1" ht="72" x14ac:dyDescent="0.2">
      <c r="A82" s="197" t="s">
        <v>286</v>
      </c>
    </row>
    <row r="83" spans="1:150" s="11" customFormat="1" ht="24.75" thickBot="1" x14ac:dyDescent="0.25">
      <c r="A83" s="198" t="s">
        <v>254</v>
      </c>
    </row>
    <row r="84" spans="1:150" s="11" customFormat="1" x14ac:dyDescent="0.2">
      <c r="A84" s="31"/>
    </row>
    <row r="85" spans="1:150" s="11" customFormat="1" x14ac:dyDescent="0.2">
      <c r="A85" s="31"/>
    </row>
    <row r="86" spans="1:150" s="11" customFormat="1" x14ac:dyDescent="0.2">
      <c r="A86" s="31"/>
    </row>
    <row r="87" spans="1:150" s="11" customFormat="1" x14ac:dyDescent="0.2">
      <c r="A87" s="31"/>
    </row>
    <row r="88" spans="1:150" s="11" customFormat="1" x14ac:dyDescent="0.2">
      <c r="A88" s="31"/>
    </row>
    <row r="89" spans="1:150" s="11" customFormat="1" x14ac:dyDescent="0.2">
      <c r="A89" s="31"/>
    </row>
    <row r="90" spans="1:150" s="11" customFormat="1" x14ac:dyDescent="0.2">
      <c r="A90" s="31"/>
    </row>
    <row r="91" spans="1:150" s="11" customFormat="1" x14ac:dyDescent="0.2">
      <c r="A91" s="199"/>
    </row>
    <row r="92" spans="1:150" x14ac:dyDescent="0.2">
      <c r="A92" s="14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row>
    <row r="93" spans="1:150" x14ac:dyDescent="0.2">
      <c r="A93" s="14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row>
    <row r="94" spans="1:150" x14ac:dyDescent="0.2">
      <c r="A94" s="14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row>
    <row r="95" spans="1:150" x14ac:dyDescent="0.2">
      <c r="A95" s="14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row>
    <row r="96" spans="1:150" x14ac:dyDescent="0.2">
      <c r="A96" s="14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row>
    <row r="97" spans="1:15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row>
    <row r="98" spans="1:15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row>
    <row r="99" spans="1:15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row>
    <row r="100" spans="1:15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row>
    <row r="101" spans="1:15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row>
    <row r="102" spans="1:15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row>
    <row r="103" spans="1:15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row>
    <row r="104" spans="1:15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row>
    <row r="105" spans="1:15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row>
    <row r="106" spans="1:15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row>
    <row r="107" spans="1:15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row>
    <row r="108" spans="1:15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row>
    <row r="109" spans="1:15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row>
    <row r="110" spans="1:15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row>
    <row r="111" spans="1:15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row>
    <row r="112" spans="1:15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row>
    <row r="113" spans="1:15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row>
    <row r="114" spans="1:15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row>
    <row r="115" spans="1:15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row>
    <row r="116" spans="1:15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row>
    <row r="117" spans="1:15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row>
    <row r="118" spans="1:15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row>
    <row r="119" spans="1:15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row>
    <row r="120" spans="1:15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row>
    <row r="121" spans="1:15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row>
    <row r="122" spans="1:15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row>
    <row r="123" spans="1:15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row>
    <row r="124" spans="1:15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row>
    <row r="125" spans="1:15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row>
    <row r="126" spans="1:15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row>
    <row r="127" spans="1:15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row>
    <row r="128" spans="1:15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row>
    <row r="129" spans="1:15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row>
    <row r="130" spans="1:15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row>
    <row r="131" spans="1:15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row>
    <row r="132" spans="1:15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row>
    <row r="133" spans="1:15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row>
    <row r="134" spans="1:15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row>
    <row r="135" spans="1:15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row>
    <row r="136" spans="1:15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row>
    <row r="137" spans="1:15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row>
    <row r="138" spans="1:15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row>
    <row r="139" spans="1:15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row>
    <row r="140" spans="1:15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row>
    <row r="141" spans="1:15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row>
    <row r="142" spans="1:15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row>
    <row r="143" spans="1:15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row>
    <row r="144" spans="1:15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row>
    <row r="145" spans="1:15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row>
    <row r="146" spans="1:15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row>
    <row r="147" spans="1:15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row>
    <row r="148" spans="1:15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row>
    <row r="149" spans="1:15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row>
    <row r="150" spans="1:15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row>
    <row r="151" spans="1:15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row>
    <row r="152" spans="1:15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row>
    <row r="153" spans="1:15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row>
    <row r="154" spans="1:15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row>
    <row r="155" spans="1:15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row>
    <row r="156" spans="1:15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row>
    <row r="157" spans="1:15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row>
    <row r="158" spans="1:15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row>
    <row r="159" spans="1:15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row>
    <row r="160" spans="1:15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row>
    <row r="161" spans="1:15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row>
    <row r="162" spans="1:15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row>
    <row r="163" spans="1:15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row>
    <row r="164" spans="1:15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row>
    <row r="165" spans="1:15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row>
    <row r="166" spans="1:15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row>
    <row r="167" spans="1:15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row>
    <row r="168" spans="1:15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row>
    <row r="169" spans="1:15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row>
    <row r="170" spans="1:15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row>
    <row r="171" spans="1:15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row>
    <row r="172" spans="1:15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row>
    <row r="173" spans="1:15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row>
    <row r="174" spans="1:15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row>
    <row r="175" spans="1:15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row>
    <row r="176" spans="1:15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row>
    <row r="177" spans="1:15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row>
    <row r="178" spans="1:15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row>
    <row r="179" spans="1:15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row>
    <row r="180" spans="1:15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row>
    <row r="181" spans="1:15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row>
    <row r="182" spans="1:15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row>
    <row r="183" spans="1:15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row>
    <row r="184" spans="1:15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row>
    <row r="185" spans="1:15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row>
    <row r="186" spans="1:15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row>
    <row r="187" spans="1:15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row>
    <row r="188" spans="1:15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row>
    <row r="189" spans="1:15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row>
    <row r="190" spans="1:15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row>
    <row r="191" spans="1:15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row>
    <row r="192" spans="1:15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row>
    <row r="193" spans="1:15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row>
    <row r="194" spans="1:15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row>
    <row r="195" spans="1:15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row>
    <row r="196" spans="1:15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row>
    <row r="197" spans="1:15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row>
    <row r="198" spans="1:15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row>
    <row r="199" spans="1:15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row>
    <row r="200" spans="1:15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row>
    <row r="201" spans="1:15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row>
    <row r="202" spans="1:15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row>
    <row r="203" spans="1:15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row>
    <row r="204" spans="1:15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row>
    <row r="205" spans="1:15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row>
    <row r="206" spans="1:15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row>
    <row r="207" spans="1:15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row>
    <row r="208" spans="1:15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row>
    <row r="209" spans="1:15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row>
    <row r="210" spans="1:15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row>
    <row r="211" spans="1:15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row>
    <row r="212" spans="1:15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row>
    <row r="213" spans="1:15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row>
    <row r="214" spans="1:15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row>
    <row r="215" spans="1:15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row>
    <row r="216" spans="1:15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row>
    <row r="217" spans="1:15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row>
    <row r="218" spans="1:15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row>
    <row r="219" spans="1:15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row>
    <row r="220" spans="1:15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row>
    <row r="221" spans="1:15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row>
    <row r="222" spans="1:15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row>
    <row r="223" spans="1:15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row>
    <row r="224" spans="1:15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row>
    <row r="225" spans="1:15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row>
    <row r="226" spans="1:15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row>
    <row r="227" spans="1:15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row>
    <row r="228" spans="1:15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row>
    <row r="229" spans="1:15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row>
    <row r="230" spans="1:15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row>
    <row r="231" spans="1:15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row>
    <row r="232" spans="1:15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row>
    <row r="233" spans="1:15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row>
    <row r="234" spans="1:15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row>
    <row r="235" spans="1:15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row>
    <row r="236" spans="1:15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row>
    <row r="237" spans="1:15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row>
    <row r="238" spans="1:15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row>
    <row r="239" spans="1:15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row>
    <row r="240" spans="1:15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row>
    <row r="241" spans="1:15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row>
    <row r="242" spans="1:15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row>
    <row r="243" spans="1:15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row>
    <row r="244" spans="1:15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8" t="s">
        <v>245</v>
      </c>
    </row>
    <row r="3" spans="1:162" x14ac:dyDescent="0.2">
      <c r="A3" s="132" t="s">
        <v>255</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f>'НСЛ| FIT18'!B4</f>
        <v>45826</v>
      </c>
      <c r="H4" s="73">
        <f>'НСЛ| FIT18'!C4</f>
        <v>45828</v>
      </c>
      <c r="I4" s="73">
        <f>'НСЛ| FIT18'!D4</f>
        <v>45830</v>
      </c>
      <c r="J4" s="73">
        <f>'НСЛ| FIT18'!E4</f>
        <v>45831</v>
      </c>
      <c r="K4" s="73">
        <f>'НСЛ| FIT18'!F4</f>
        <v>45836</v>
      </c>
      <c r="L4" s="73">
        <f>'НСЛ| FIT18'!G4</f>
        <v>45839</v>
      </c>
      <c r="M4" s="73">
        <f>'НСЛ| FIT18'!H4</f>
        <v>45849</v>
      </c>
      <c r="N4" s="73">
        <f>'НСЛ| FIT18'!I4</f>
        <v>45851</v>
      </c>
      <c r="O4" s="73">
        <f>'НСЛ| FIT18'!J4</f>
        <v>45856</v>
      </c>
      <c r="P4" s="73">
        <f>'НСЛ| FIT18'!K4</f>
        <v>45858</v>
      </c>
      <c r="Q4" s="73">
        <f>'НСЛ| FIT18'!L4</f>
        <v>45863</v>
      </c>
      <c r="R4" s="73">
        <f>'НСЛ| FIT18'!M4</f>
        <v>45865</v>
      </c>
      <c r="S4" s="73">
        <f>'НСЛ| FIT18'!N4</f>
        <v>45870</v>
      </c>
      <c r="T4" s="73">
        <f>'НСЛ| FIT18'!O4</f>
        <v>45872</v>
      </c>
      <c r="U4" s="73">
        <f>'НСЛ| FIT18'!P4</f>
        <v>45877</v>
      </c>
      <c r="V4" s="73">
        <f>'НСЛ| FIT18'!Q4</f>
        <v>45879</v>
      </c>
      <c r="W4" s="73">
        <f>'НСЛ| FIT18'!R4</f>
        <v>45884</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f>'НСЛ| FIT18'!B5</f>
        <v>45827</v>
      </c>
      <c r="H5" s="73">
        <f>'НСЛ| FIT18'!C5</f>
        <v>45829</v>
      </c>
      <c r="I5" s="73">
        <f>'НСЛ| FIT18'!D5</f>
        <v>45830</v>
      </c>
      <c r="J5" s="73">
        <f>'НСЛ| FIT18'!E5</f>
        <v>45835</v>
      </c>
      <c r="K5" s="73">
        <f>'НСЛ| FIT18'!F5</f>
        <v>45838</v>
      </c>
      <c r="L5" s="73">
        <f>'НСЛ| FIT18'!G5</f>
        <v>45848</v>
      </c>
      <c r="M5" s="73">
        <f>'НСЛ| FIT18'!H5</f>
        <v>45850</v>
      </c>
      <c r="N5" s="73">
        <f>'НСЛ| FIT18'!I5</f>
        <v>45855</v>
      </c>
      <c r="O5" s="73">
        <f>'НСЛ| FIT18'!J5</f>
        <v>45857</v>
      </c>
      <c r="P5" s="73">
        <f>'НСЛ| FIT18'!K5</f>
        <v>45862</v>
      </c>
      <c r="Q5" s="73">
        <f>'НСЛ| FIT18'!L5</f>
        <v>45864</v>
      </c>
      <c r="R5" s="73">
        <f>'НСЛ| FIT18'!M5</f>
        <v>45869</v>
      </c>
      <c r="S5" s="73">
        <f>'НСЛ| FIT18'!N5</f>
        <v>45871</v>
      </c>
      <c r="T5" s="73">
        <f>'НСЛ| FIT18'!O5</f>
        <v>45876</v>
      </c>
      <c r="U5" s="73">
        <f>'НСЛ| FIT18'!P5</f>
        <v>45878</v>
      </c>
      <c r="V5" s="73">
        <f>'НСЛ| FIT18'!Q5</f>
        <v>45883</v>
      </c>
      <c r="W5" s="73">
        <f>'НСЛ| FIT18'!R5</f>
        <v>45885</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row>
    <row r="6" spans="1:162"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f>'BAR BB| Open rates'!B6*0.9*0.87+25</f>
        <v>6993.7</v>
      </c>
      <c r="H7" s="84">
        <f>'BAR BB| Open rates'!C6*0.9*0.87+25</f>
        <v>5506</v>
      </c>
      <c r="I7" s="84">
        <f>'BAR BB| Open rates'!F6*0.9*0.87+25</f>
        <v>4409.8</v>
      </c>
      <c r="J7" s="84">
        <f>'BAR BB| Open rates'!G6*0.9*0.87+25</f>
        <v>7150.3</v>
      </c>
      <c r="K7" s="84">
        <f>'BAR BB| Open rates'!H6*0.9*0.87+25</f>
        <v>6210.7</v>
      </c>
      <c r="L7" s="84">
        <f>'BAR BB| Open rates'!I6*0.9*0.87+25</f>
        <v>5506</v>
      </c>
      <c r="M7" s="84">
        <f>'BAR BB| Open rates'!J6*0.9*0.87+25</f>
        <v>6210.7</v>
      </c>
      <c r="N7" s="84">
        <f>'BAR BB| Open rates'!K6*0.9*0.87+25</f>
        <v>5506</v>
      </c>
      <c r="O7" s="84">
        <f>'BAR BB| Open rates'!M6*0.9*0.87+25</f>
        <v>5506</v>
      </c>
      <c r="P7" s="84">
        <f>'BAR BB| Open rates'!N6*0.9*0.87+25</f>
        <v>6210.7</v>
      </c>
      <c r="Q7" s="84">
        <f>'BAR BB| Open rates'!O6*0.9*0.87+25</f>
        <v>5506</v>
      </c>
      <c r="R7" s="84">
        <f>'BAR BB| Open rates'!P6*0.9*0.87+25</f>
        <v>6210.7</v>
      </c>
      <c r="S7" s="84">
        <f>'BAR BB| Open rates'!Q6*0.9*0.87+25</f>
        <v>5506</v>
      </c>
      <c r="T7" s="84">
        <f>'BAR BB| Open rates'!R6*0.9*0.87+25</f>
        <v>6210.7</v>
      </c>
      <c r="U7" s="84">
        <f>'BAR BB| Open rates'!S6*0.9*0.87+25</f>
        <v>5506</v>
      </c>
      <c r="V7" s="84">
        <f>'BAR BB| Open rates'!T6*0.9*0.87+25</f>
        <v>6210.7</v>
      </c>
      <c r="W7" s="84">
        <f>'BAR BB| Open rates'!U6*0.9*0.87+25</f>
        <v>5506</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f>'BAR BB| Open rates'!B7*0.9*0.87+25</f>
        <v>8168.2</v>
      </c>
      <c r="H8" s="84">
        <f>'BAR BB| Open rates'!C7*0.9*0.87+25</f>
        <v>6680.5</v>
      </c>
      <c r="I8" s="84">
        <f>'BAR BB| Open rates'!F7*0.9*0.87+25</f>
        <v>5584.3</v>
      </c>
      <c r="J8" s="84">
        <f>'BAR BB| Open rates'!G7*0.9*0.87+25</f>
        <v>8324.7999999999993</v>
      </c>
      <c r="K8" s="84">
        <f>'BAR BB| Open rates'!H7*0.9*0.87+25</f>
        <v>7385.2</v>
      </c>
      <c r="L8" s="84">
        <f>'BAR BB| Open rates'!I7*0.9*0.87+25</f>
        <v>6680.5</v>
      </c>
      <c r="M8" s="84">
        <f>'BAR BB| Open rates'!J7*0.9*0.87+25</f>
        <v>7385.2</v>
      </c>
      <c r="N8" s="84">
        <f>'BAR BB| Open rates'!K7*0.9*0.87+25</f>
        <v>6680.5</v>
      </c>
      <c r="O8" s="84">
        <f>'BAR BB| Open rates'!M7*0.9*0.87+25</f>
        <v>6680.5</v>
      </c>
      <c r="P8" s="84">
        <f>'BAR BB| Open rates'!N7*0.9*0.87+25</f>
        <v>7385.2</v>
      </c>
      <c r="Q8" s="84">
        <f>'BAR BB| Open rates'!O7*0.9*0.87+25</f>
        <v>6680.5</v>
      </c>
      <c r="R8" s="84">
        <f>'BAR BB| Open rates'!P7*0.9*0.87+25</f>
        <v>7385.2</v>
      </c>
      <c r="S8" s="84">
        <f>'BAR BB| Open rates'!Q7*0.9*0.87+25</f>
        <v>6680.5</v>
      </c>
      <c r="T8" s="84">
        <f>'BAR BB| Open rates'!R7*0.9*0.87+25</f>
        <v>7385.2</v>
      </c>
      <c r="U8" s="84">
        <f>'BAR BB| Open rates'!S7*0.9*0.87+25</f>
        <v>6680.5</v>
      </c>
      <c r="V8" s="84">
        <f>'BAR BB| Open rates'!T7*0.9*0.87+25</f>
        <v>7385.2</v>
      </c>
      <c r="W8" s="84">
        <f>'BAR BB| Open rates'!U7*0.9*0.87+25</f>
        <v>6680.5</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f>'BAR BB| Open rates'!B9*0.9*0.87+25</f>
        <v>8559.7000000000007</v>
      </c>
      <c r="H10" s="84">
        <f>'BAR BB| Open rates'!C9*0.9*0.87+25</f>
        <v>7072</v>
      </c>
      <c r="I10" s="84">
        <f>'BAR BB| Open rates'!F9*0.9*0.87+25</f>
        <v>5975.8</v>
      </c>
      <c r="J10" s="84">
        <f>'BAR BB| Open rates'!G9*0.9*0.87+25</f>
        <v>8716.2999999999993</v>
      </c>
      <c r="K10" s="84">
        <f>'BAR BB| Open rates'!H9*0.9*0.87+25</f>
        <v>7776.7</v>
      </c>
      <c r="L10" s="84">
        <f>'BAR BB| Open rates'!I9*0.9*0.87+25</f>
        <v>7072</v>
      </c>
      <c r="M10" s="84">
        <f>'BAR BB| Open rates'!J9*0.9*0.87+25</f>
        <v>7776.7</v>
      </c>
      <c r="N10" s="84">
        <f>'BAR BB| Open rates'!K9*0.9*0.87+25</f>
        <v>7072</v>
      </c>
      <c r="O10" s="84">
        <f>'BAR BB| Open rates'!M9*0.9*0.87+25</f>
        <v>7072</v>
      </c>
      <c r="P10" s="84">
        <f>'BAR BB| Open rates'!N9*0.9*0.87+25</f>
        <v>7776.7</v>
      </c>
      <c r="Q10" s="84">
        <f>'BAR BB| Open rates'!O9*0.9*0.87+25</f>
        <v>7072</v>
      </c>
      <c r="R10" s="84">
        <f>'BAR BB| Open rates'!P9*0.9*0.87+25</f>
        <v>7776.7</v>
      </c>
      <c r="S10" s="84">
        <f>'BAR BB| Open rates'!Q9*0.9*0.87+25</f>
        <v>7072</v>
      </c>
      <c r="T10" s="84">
        <f>'BAR BB| Open rates'!R9*0.9*0.87+25</f>
        <v>7776.7</v>
      </c>
      <c r="U10" s="84">
        <f>'BAR BB| Open rates'!S9*0.9*0.87+25</f>
        <v>7072</v>
      </c>
      <c r="V10" s="84">
        <f>'BAR BB| Open rates'!T9*0.9*0.87+25</f>
        <v>7776.7</v>
      </c>
      <c r="W10" s="84">
        <f>'BAR BB| Open rates'!U9*0.9*0.87+25</f>
        <v>7072</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f>'BAR BB| Open rates'!B10*0.9*0.87+25</f>
        <v>9734.2000000000007</v>
      </c>
      <c r="H11" s="84">
        <f>'BAR BB| Open rates'!C10*0.9*0.87+25</f>
        <v>8246.5</v>
      </c>
      <c r="I11" s="84">
        <f>'BAR BB| Open rates'!F10*0.9*0.87+25</f>
        <v>7150.3</v>
      </c>
      <c r="J11" s="84">
        <f>'BAR BB| Open rates'!G10*0.9*0.87+25</f>
        <v>9890.7999999999993</v>
      </c>
      <c r="K11" s="84">
        <f>'BAR BB| Open rates'!H10*0.9*0.87+25</f>
        <v>8951.2000000000007</v>
      </c>
      <c r="L11" s="84">
        <f>'BAR BB| Open rates'!I10*0.9*0.87+25</f>
        <v>8246.5</v>
      </c>
      <c r="M11" s="84">
        <f>'BAR BB| Open rates'!J10*0.9*0.87+25</f>
        <v>8951.2000000000007</v>
      </c>
      <c r="N11" s="84">
        <f>'BAR BB| Open rates'!K10*0.9*0.87+25</f>
        <v>8246.5</v>
      </c>
      <c r="O11" s="84">
        <f>'BAR BB| Open rates'!M10*0.9*0.87+25</f>
        <v>8246.5</v>
      </c>
      <c r="P11" s="84">
        <f>'BAR BB| Open rates'!N10*0.9*0.87+25</f>
        <v>8951.2000000000007</v>
      </c>
      <c r="Q11" s="84">
        <f>'BAR BB| Open rates'!O10*0.9*0.87+25</f>
        <v>8246.5</v>
      </c>
      <c r="R11" s="84">
        <f>'BAR BB| Open rates'!P10*0.9*0.87+25</f>
        <v>8951.2000000000007</v>
      </c>
      <c r="S11" s="84">
        <f>'BAR BB| Open rates'!Q10*0.9*0.87+25</f>
        <v>8246.5</v>
      </c>
      <c r="T11" s="84">
        <f>'BAR BB| Open rates'!R10*0.9*0.87+25</f>
        <v>8951.2000000000007</v>
      </c>
      <c r="U11" s="84">
        <f>'BAR BB| Open rates'!S10*0.9*0.87+25</f>
        <v>8246.5</v>
      </c>
      <c r="V11" s="84">
        <f>'BAR BB| Open rates'!T10*0.9*0.87+25</f>
        <v>8951.2000000000007</v>
      </c>
      <c r="W11" s="84">
        <f>'BAR BB| Open rates'!U10*0.9*0.87+25</f>
        <v>8246.5</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f>'BAR BB| Open rates'!B12*0.9*0.87+25</f>
        <v>9342.7000000000007</v>
      </c>
      <c r="H13" s="84">
        <f>'BAR BB| Open rates'!C12*0.9*0.87+25</f>
        <v>7855</v>
      </c>
      <c r="I13" s="84">
        <f>'BAR BB| Open rates'!F12*0.9*0.87+25</f>
        <v>6758.8</v>
      </c>
      <c r="J13" s="84">
        <f>'BAR BB| Open rates'!G12*0.9*0.87+25</f>
        <v>9499.2999999999993</v>
      </c>
      <c r="K13" s="84">
        <f>'BAR BB| Open rates'!H12*0.9*0.87+25</f>
        <v>8559.7000000000007</v>
      </c>
      <c r="L13" s="84">
        <f>'BAR BB| Open rates'!I12*0.9*0.87+25</f>
        <v>7855</v>
      </c>
      <c r="M13" s="84">
        <f>'BAR BB| Open rates'!J12*0.9*0.87+25</f>
        <v>8559.7000000000007</v>
      </c>
      <c r="N13" s="84">
        <f>'BAR BB| Open rates'!K12*0.9*0.87+25</f>
        <v>7855</v>
      </c>
      <c r="O13" s="84">
        <f>'BAR BB| Open rates'!M12*0.9*0.87+25</f>
        <v>7855</v>
      </c>
      <c r="P13" s="84">
        <f>'BAR BB| Open rates'!N12*0.9*0.87+25</f>
        <v>8559.7000000000007</v>
      </c>
      <c r="Q13" s="84">
        <f>'BAR BB| Open rates'!O12*0.9*0.87+25</f>
        <v>7855</v>
      </c>
      <c r="R13" s="84">
        <f>'BAR BB| Open rates'!P12*0.9*0.87+25</f>
        <v>8559.7000000000007</v>
      </c>
      <c r="S13" s="84">
        <f>'BAR BB| Open rates'!Q12*0.9*0.87+25</f>
        <v>7855</v>
      </c>
      <c r="T13" s="84">
        <f>'BAR BB| Open rates'!R12*0.9*0.87+25</f>
        <v>8559.7000000000007</v>
      </c>
      <c r="U13" s="84">
        <f>'BAR BB| Open rates'!S12*0.9*0.87+25</f>
        <v>7855</v>
      </c>
      <c r="V13" s="84">
        <f>'BAR BB| Open rates'!T12*0.9*0.87+25</f>
        <v>8559.7000000000007</v>
      </c>
      <c r="W13" s="84">
        <f>'BAR BB| Open rates'!U12*0.9*0.87+25</f>
        <v>7855</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f>'BAR BB| Open rates'!B13*0.9*0.87+25</f>
        <v>10517.2</v>
      </c>
      <c r="H14" s="84">
        <f>'BAR BB| Open rates'!C13*0.9*0.87+25</f>
        <v>9029.5</v>
      </c>
      <c r="I14" s="84">
        <f>'BAR BB| Open rates'!F13*0.9*0.87+25</f>
        <v>7933.3</v>
      </c>
      <c r="J14" s="84">
        <f>'BAR BB| Open rates'!G13*0.9*0.87+25</f>
        <v>10673.8</v>
      </c>
      <c r="K14" s="84">
        <f>'BAR BB| Open rates'!H13*0.9*0.87+25</f>
        <v>9734.2000000000007</v>
      </c>
      <c r="L14" s="84">
        <f>'BAR BB| Open rates'!I13*0.9*0.87+25</f>
        <v>9029.5</v>
      </c>
      <c r="M14" s="84">
        <f>'BAR BB| Open rates'!J13*0.9*0.87+25</f>
        <v>9734.2000000000007</v>
      </c>
      <c r="N14" s="84">
        <f>'BAR BB| Open rates'!K13*0.9*0.87+25</f>
        <v>9029.5</v>
      </c>
      <c r="O14" s="84">
        <f>'BAR BB| Open rates'!M13*0.9*0.87+25</f>
        <v>9029.5</v>
      </c>
      <c r="P14" s="84">
        <f>'BAR BB| Open rates'!N13*0.9*0.87+25</f>
        <v>9734.2000000000007</v>
      </c>
      <c r="Q14" s="84">
        <f>'BAR BB| Open rates'!O13*0.9*0.87+25</f>
        <v>9029.5</v>
      </c>
      <c r="R14" s="84">
        <f>'BAR BB| Open rates'!P13*0.9*0.87+25</f>
        <v>9734.2000000000007</v>
      </c>
      <c r="S14" s="84">
        <f>'BAR BB| Open rates'!Q13*0.9*0.87+25</f>
        <v>9029.5</v>
      </c>
      <c r="T14" s="84">
        <f>'BAR BB| Open rates'!R13*0.9*0.87+25</f>
        <v>9734.2000000000007</v>
      </c>
      <c r="U14" s="84">
        <f>'BAR BB| Open rates'!S13*0.9*0.87+25</f>
        <v>9029.5</v>
      </c>
      <c r="V14" s="84">
        <f>'BAR BB| Open rates'!T13*0.9*0.87+25</f>
        <v>9734.2000000000007</v>
      </c>
      <c r="W14" s="84">
        <f>'BAR BB| Open rates'!U13*0.9*0.87+25</f>
        <v>9029.5</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row>
    <row r="15" spans="1:162" x14ac:dyDescent="0.2">
      <c r="A15" s="123"/>
      <c r="B15"/>
      <c r="C15"/>
      <c r="D15"/>
      <c r="E15"/>
    </row>
    <row r="16" spans="1:162" ht="12.75" customHeight="1"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204" t="s">
        <v>277</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278</v>
      </c>
    </row>
    <row r="23" spans="1:162"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55" customFormat="1" ht="35.25" customHeight="1" x14ac:dyDescent="0.2">
      <c r="A27" s="150" t="s">
        <v>163</v>
      </c>
    </row>
    <row r="28" spans="1:162" s="155" customFormat="1" ht="35.25" customHeight="1" x14ac:dyDescent="0.2">
      <c r="A28" s="150" t="s">
        <v>188</v>
      </c>
    </row>
    <row r="29" spans="1:162" s="155" customFormat="1" ht="35.25" customHeight="1" x14ac:dyDescent="0.2">
      <c r="A29" s="150" t="s">
        <v>164</v>
      </c>
    </row>
    <row r="30" spans="1:162" s="155" customFormat="1" ht="13.5" customHeight="1" x14ac:dyDescent="0.2">
      <c r="A30" s="150" t="s">
        <v>165</v>
      </c>
    </row>
    <row r="31" spans="1:162" s="155" customFormat="1" ht="35.25" customHeight="1" x14ac:dyDescent="0.2">
      <c r="A31" s="150" t="s">
        <v>162</v>
      </c>
    </row>
    <row r="32" spans="1:162"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271" t="s">
        <v>103</v>
      </c>
    </row>
    <row r="38" spans="1:162" ht="15" customHeight="1" x14ac:dyDescent="0.2">
      <c r="A38" s="27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27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9"/>
    </row>
    <row r="46" spans="1:162" s="11" customFormat="1" x14ac:dyDescent="0.2">
      <c r="A46" s="137" t="s">
        <v>65</v>
      </c>
    </row>
    <row r="47" spans="1:162" s="11" customFormat="1" ht="42" customHeight="1" x14ac:dyDescent="0.2">
      <c r="A47" s="144" t="s">
        <v>104</v>
      </c>
    </row>
    <row r="48" spans="1:162"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36" x14ac:dyDescent="0.2">
      <c r="A60" s="219"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84" x14ac:dyDescent="0.2">
      <c r="A64" s="194" t="s">
        <v>284</v>
      </c>
    </row>
    <row r="65" spans="1:162" s="11" customFormat="1" ht="13.5" customHeight="1" thickBot="1" x14ac:dyDescent="0.25">
      <c r="A65" s="195" t="s">
        <v>128</v>
      </c>
    </row>
    <row r="66" spans="1:162" s="11" customFormat="1" x14ac:dyDescent="0.2">
      <c r="A66" s="5"/>
    </row>
    <row r="67" spans="1:162" s="11" customFormat="1" ht="24" x14ac:dyDescent="0.2">
      <c r="A67" s="135" t="s">
        <v>252</v>
      </c>
    </row>
    <row r="68" spans="1:162" s="11" customFormat="1" x14ac:dyDescent="0.2">
      <c r="A68" s="180" t="s">
        <v>289</v>
      </c>
    </row>
    <row r="69" spans="1:162" s="11" customFormat="1" ht="35.25" customHeight="1" x14ac:dyDescent="0.2">
      <c r="A69" s="174" t="s">
        <v>182</v>
      </c>
    </row>
    <row r="70" spans="1:162" s="11" customFormat="1" x14ac:dyDescent="0.2">
      <c r="A70" s="144"/>
    </row>
    <row r="71" spans="1:162" s="11" customFormat="1" x14ac:dyDescent="0.2">
      <c r="A71" s="180" t="s">
        <v>194</v>
      </c>
    </row>
    <row r="72" spans="1:162" s="11" customFormat="1" x14ac:dyDescent="0.2">
      <c r="A72" s="174" t="s">
        <v>253</v>
      </c>
    </row>
    <row r="73" spans="1:162" s="11" customFormat="1" x14ac:dyDescent="0.2">
      <c r="A73" s="144"/>
    </row>
    <row r="74" spans="1:162" s="11" customFormat="1" x14ac:dyDescent="0.2">
      <c r="A74" s="180" t="s">
        <v>287</v>
      </c>
    </row>
    <row r="75" spans="1:162"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19"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74" t="s">
        <v>285</v>
      </c>
    </row>
    <row r="79" spans="1:162" s="11" customFormat="1" x14ac:dyDescent="0.2">
      <c r="A79" s="144"/>
    </row>
    <row r="80" spans="1:162" s="11" customFormat="1" ht="13.5" thickBot="1" x14ac:dyDescent="0.25">
      <c r="A80" s="196"/>
    </row>
    <row r="81" spans="1:2" s="11" customFormat="1" ht="60" x14ac:dyDescent="0.2">
      <c r="A81" s="197" t="s">
        <v>286</v>
      </c>
    </row>
    <row r="82" spans="1:2" s="11" customFormat="1" ht="13.5" thickBot="1" x14ac:dyDescent="0.25">
      <c r="A82" s="198" t="s">
        <v>254</v>
      </c>
    </row>
    <row r="83" spans="1:2" s="11" customFormat="1" x14ac:dyDescent="0.2">
      <c r="A83" s="220"/>
      <c r="B83" s="220"/>
    </row>
    <row r="84" spans="1:2" s="11" customFormat="1" x14ac:dyDescent="0.2">
      <c r="A84" s="220"/>
    </row>
    <row r="85" spans="1:2" s="11" customFormat="1" x14ac:dyDescent="0.2">
      <c r="A85" s="220"/>
    </row>
    <row r="86" spans="1:2" s="11" customFormat="1" x14ac:dyDescent="0.2">
      <c r="A86" s="220"/>
    </row>
    <row r="87" spans="1:2" s="11" customFormat="1" x14ac:dyDescent="0.2">
      <c r="A87" s="220"/>
    </row>
    <row r="88" spans="1:2" s="11" customFormat="1" x14ac:dyDescent="0.2">
      <c r="A88" s="220"/>
    </row>
    <row r="89" spans="1:2" s="11" customFormat="1" ht="30" customHeight="1" x14ac:dyDescent="0.2">
      <c r="A89" s="220"/>
    </row>
    <row r="90" spans="1:2" s="11" customFormat="1" x14ac:dyDescent="0.2">
      <c r="A90" s="220"/>
    </row>
    <row r="91" spans="1:2" s="11" customFormat="1" x14ac:dyDescent="0.2">
      <c r="A91" s="220"/>
    </row>
    <row r="92" spans="1:2" s="11" customFormat="1" x14ac:dyDescent="0.2">
      <c r="A92" s="220"/>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9"/>
    </row>
    <row r="100" spans="1:162"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244"/>
  <sheetViews>
    <sheetView workbookViewId="0">
      <pane xSplit="1" topLeftCell="B1" activePane="topRight" state="frozen"/>
      <selection activeCell="A10" sqref="A10"/>
      <selection pane="topRight" activeCell="AD11" sqref="AD11"/>
    </sheetView>
  </sheetViews>
  <sheetFormatPr defaultRowHeight="12.75" x14ac:dyDescent="0.2"/>
  <cols>
    <col min="1" max="1" width="43.85546875" style="5" customWidth="1"/>
    <col min="2" max="150" width="9.5703125" style="106" customWidth="1"/>
  </cols>
  <sheetData>
    <row r="1" spans="1:150" ht="24" x14ac:dyDescent="0.2">
      <c r="A1" s="47" t="s">
        <v>50</v>
      </c>
    </row>
    <row r="2" spans="1:150" x14ac:dyDescent="0.2">
      <c r="A2" s="188" t="s">
        <v>245</v>
      </c>
    </row>
    <row r="3" spans="1:150" x14ac:dyDescent="0.2">
      <c r="A3" s="132" t="s">
        <v>255</v>
      </c>
    </row>
    <row r="4" spans="1:150" s="11" customFormat="1" ht="21.75" customHeight="1" x14ac:dyDescent="0.2">
      <c r="A4" s="74" t="s">
        <v>52</v>
      </c>
      <c r="B4" s="73">
        <f>'НСЛ| FIT18'!B4</f>
        <v>45826</v>
      </c>
      <c r="C4" s="73">
        <f>'НСЛ| FIT18'!C4</f>
        <v>45828</v>
      </c>
      <c r="D4" s="73">
        <f>'НСЛ| FIT18'!D4</f>
        <v>45830</v>
      </c>
      <c r="E4" s="73">
        <f>'НСЛ| FIT18'!E4</f>
        <v>45831</v>
      </c>
      <c r="F4" s="73">
        <f>'НСЛ| FIT18'!F4</f>
        <v>45836</v>
      </c>
      <c r="G4" s="73">
        <f>'НСЛ| FIT18'!G4</f>
        <v>45839</v>
      </c>
      <c r="H4" s="73">
        <f>'НСЛ| FIT18'!H4</f>
        <v>45849</v>
      </c>
      <c r="I4" s="73">
        <f>'НСЛ| FIT18'!I4</f>
        <v>45851</v>
      </c>
      <c r="J4" s="73">
        <f>'НСЛ| FIT18'!J4</f>
        <v>45856</v>
      </c>
      <c r="K4" s="73">
        <f>'НСЛ| FIT18'!K4</f>
        <v>45858</v>
      </c>
      <c r="L4" s="73">
        <f>'НСЛ| FIT18'!L4</f>
        <v>45863</v>
      </c>
      <c r="M4" s="73">
        <f>'НСЛ| FIT18'!M4</f>
        <v>45865</v>
      </c>
      <c r="N4" s="73">
        <f>'НСЛ| FIT18'!N4</f>
        <v>45870</v>
      </c>
      <c r="O4" s="73">
        <f>'НСЛ| FIT18'!O4</f>
        <v>45872</v>
      </c>
      <c r="P4" s="73">
        <f>'НСЛ| FIT18'!P4</f>
        <v>45877</v>
      </c>
      <c r="Q4" s="73">
        <f>'НСЛ| FIT18'!Q4</f>
        <v>45879</v>
      </c>
      <c r="R4" s="73">
        <f>'НСЛ| FIT18'!R4</f>
        <v>45884</v>
      </c>
      <c r="S4" s="73">
        <f>'НСЛ| FIT18'!S4</f>
        <v>45886</v>
      </c>
      <c r="T4" s="73">
        <f>'НСЛ| FIT18'!T4</f>
        <v>45891</v>
      </c>
      <c r="U4" s="73">
        <f>'НСЛ| FIT18'!U4</f>
        <v>45893</v>
      </c>
      <c r="V4" s="73">
        <f>'НСЛ| FIT18'!V4</f>
        <v>45901</v>
      </c>
      <c r="W4" s="73">
        <f>'НСЛ| FIT18'!W4</f>
        <v>45905</v>
      </c>
      <c r="X4" s="73">
        <f>'НСЛ| FIT18'!X4</f>
        <v>45907</v>
      </c>
      <c r="Y4" s="73">
        <f>'НСЛ| FIT18'!Y4</f>
        <v>45912</v>
      </c>
      <c r="Z4" s="73">
        <f>'НСЛ| FIT18'!Z4</f>
        <v>45914</v>
      </c>
      <c r="AA4" s="73">
        <f>'НСЛ| FIT18'!AA4</f>
        <v>45919</v>
      </c>
      <c r="AB4" s="73">
        <f>'НСЛ| FIT18'!AB4</f>
        <v>45921</v>
      </c>
      <c r="AC4" s="73">
        <f>'НСЛ| FIT18'!AC4</f>
        <v>45926</v>
      </c>
      <c r="AD4" s="73">
        <f>'НСЛ| FIT18'!AD4</f>
        <v>45928</v>
      </c>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row>
    <row r="5" spans="1:150" s="11" customFormat="1" ht="21.75" customHeight="1" x14ac:dyDescent="0.2">
      <c r="A5" s="74"/>
      <c r="B5" s="73">
        <f>'НСЛ| FIT18'!B5</f>
        <v>45827</v>
      </c>
      <c r="C5" s="73">
        <f>'НСЛ| FIT18'!C5</f>
        <v>45829</v>
      </c>
      <c r="D5" s="73">
        <f>'НСЛ| FIT18'!D5</f>
        <v>45830</v>
      </c>
      <c r="E5" s="73">
        <f>'НСЛ| FIT18'!E5</f>
        <v>45835</v>
      </c>
      <c r="F5" s="73">
        <f>'НСЛ| FIT18'!F5</f>
        <v>45838</v>
      </c>
      <c r="G5" s="73">
        <f>'НСЛ| FIT18'!G5</f>
        <v>45848</v>
      </c>
      <c r="H5" s="73">
        <f>'НСЛ| FIT18'!H5</f>
        <v>45850</v>
      </c>
      <c r="I5" s="73">
        <f>'НСЛ| FIT18'!I5</f>
        <v>45855</v>
      </c>
      <c r="J5" s="73">
        <f>'НСЛ| FIT18'!J5</f>
        <v>45857</v>
      </c>
      <c r="K5" s="73">
        <f>'НСЛ| FIT18'!K5</f>
        <v>45862</v>
      </c>
      <c r="L5" s="73">
        <f>'НСЛ| FIT18'!L5</f>
        <v>45864</v>
      </c>
      <c r="M5" s="73">
        <f>'НСЛ| FIT18'!M5</f>
        <v>45869</v>
      </c>
      <c r="N5" s="73">
        <f>'НСЛ| FIT18'!N5</f>
        <v>45871</v>
      </c>
      <c r="O5" s="73">
        <f>'НСЛ| FIT18'!O5</f>
        <v>45876</v>
      </c>
      <c r="P5" s="73">
        <f>'НСЛ| FIT18'!P5</f>
        <v>45878</v>
      </c>
      <c r="Q5" s="73">
        <f>'НСЛ| FIT18'!Q5</f>
        <v>45883</v>
      </c>
      <c r="R5" s="73">
        <f>'НСЛ| FIT18'!R5</f>
        <v>45885</v>
      </c>
      <c r="S5" s="73">
        <f>'НСЛ| FIT18'!S5</f>
        <v>45890</v>
      </c>
      <c r="T5" s="73">
        <f>'НСЛ| FIT18'!T5</f>
        <v>45892</v>
      </c>
      <c r="U5" s="73">
        <f>'НСЛ| FIT18'!U5</f>
        <v>45900</v>
      </c>
      <c r="V5" s="73">
        <f>'НСЛ| FIT18'!V5</f>
        <v>45904</v>
      </c>
      <c r="W5" s="73">
        <f>'НСЛ| FIT18'!W5</f>
        <v>45906</v>
      </c>
      <c r="X5" s="73">
        <f>'НСЛ| FIT18'!X5</f>
        <v>45911</v>
      </c>
      <c r="Y5" s="73">
        <f>'НСЛ| FIT18'!Y5</f>
        <v>45913</v>
      </c>
      <c r="Z5" s="73">
        <f>'НСЛ| FIT18'!Z5</f>
        <v>45918</v>
      </c>
      <c r="AA5" s="73">
        <f>'НСЛ| FIT18'!AA5</f>
        <v>45920</v>
      </c>
      <c r="AB5" s="73">
        <f>'НСЛ| FIT18'!AB5</f>
        <v>45925</v>
      </c>
      <c r="AC5" s="73">
        <f>'НСЛ| FIT18'!AC5</f>
        <v>45927</v>
      </c>
      <c r="AD5" s="73">
        <f>'НСЛ| FIT18'!AD5</f>
        <v>45930</v>
      </c>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row>
    <row r="6" spans="1:15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row>
    <row r="7" spans="1:150" s="11" customFormat="1" x14ac:dyDescent="0.2">
      <c r="A7" s="42">
        <v>1</v>
      </c>
      <c r="B7" s="84">
        <f>'BAR BB| Open rates'!B6*0.9*0.87+25</f>
        <v>6993.7</v>
      </c>
      <c r="C7" s="84">
        <f>'BAR BB| Open rates'!C6*0.9*0.87+25</f>
        <v>5506</v>
      </c>
      <c r="D7" s="84">
        <f>'BAR BB| Open rates'!D6*0.9*0.87+25</f>
        <v>4723</v>
      </c>
      <c r="E7" s="84">
        <f>'BAR BB| Open rates'!E6*0.9*0.87+25</f>
        <v>13257.7</v>
      </c>
      <c r="F7" s="84">
        <f>'BAR BB| Open rates'!F6*0.9*0.87+25</f>
        <v>4409.8</v>
      </c>
      <c r="G7" s="84">
        <f>'BAR BB| Open rates'!G6*0.9*0.87+25</f>
        <v>7150.3</v>
      </c>
      <c r="H7" s="84">
        <f>'BAR BB| Open rates'!H6*0.9*0.87+25</f>
        <v>6210.7</v>
      </c>
      <c r="I7" s="84">
        <f>'BAR BB| Open rates'!I6*0.9*0.87+25</f>
        <v>5506</v>
      </c>
      <c r="J7" s="84">
        <f>'BAR BB| Open rates'!J6*0.9*0.87+25</f>
        <v>6210.7</v>
      </c>
      <c r="K7" s="84">
        <f>'BAR BB| Open rates'!K6*0.9*0.87+25</f>
        <v>5506</v>
      </c>
      <c r="L7" s="84">
        <f>'BAR BB| Open rates'!L6*0.9*0.87+25</f>
        <v>6210.7</v>
      </c>
      <c r="M7" s="84">
        <f>'BAR BB| Open rates'!M6*0.9*0.87+25</f>
        <v>5506</v>
      </c>
      <c r="N7" s="84">
        <f>'BAR BB| Open rates'!N6*0.9*0.87+25</f>
        <v>6210.7</v>
      </c>
      <c r="O7" s="84">
        <f>'BAR BB| Open rates'!O6*0.9*0.87+25</f>
        <v>5506</v>
      </c>
      <c r="P7" s="84">
        <f>'BAR BB| Open rates'!P6*0.9*0.87+25</f>
        <v>6210.7</v>
      </c>
      <c r="Q7" s="84">
        <f>'BAR BB| Open rates'!Q6*0.9*0.87+25</f>
        <v>5506</v>
      </c>
      <c r="R7" s="84">
        <f>'BAR BB| Open rates'!R6*0.9*0.87+25</f>
        <v>6210.7</v>
      </c>
      <c r="S7" s="84">
        <f>'BAR BB| Open rates'!S6*0.9*0.87+25</f>
        <v>5506</v>
      </c>
      <c r="T7" s="84">
        <f>'BAR BB| Open rates'!T6*0.9*0.87+25</f>
        <v>6210.7</v>
      </c>
      <c r="U7" s="84">
        <f>'BAR BB| Open rates'!U6*0.9*0.87+25</f>
        <v>5506</v>
      </c>
      <c r="V7" s="84">
        <f>'BAR BB| Open rates'!V6*0.9*0.87+25</f>
        <v>5506</v>
      </c>
      <c r="W7" s="84">
        <f>'BAR BB| Open rates'!W6*0.9*0.87+25</f>
        <v>6210.7</v>
      </c>
      <c r="X7" s="84">
        <f>'BAR BB| Open rates'!X6*0.9*0.87+25</f>
        <v>5506</v>
      </c>
      <c r="Y7" s="84">
        <f>'BAR BB| Open rates'!Y6*0.9*0.87+25</f>
        <v>6210.7</v>
      </c>
      <c r="Z7" s="84">
        <f>'BAR BB| Open rates'!Z6*0.9*0.87+25</f>
        <v>5506</v>
      </c>
      <c r="AA7" s="84">
        <f>'BAR BB| Open rates'!AA6*0.9*0.87+25</f>
        <v>6210.7</v>
      </c>
      <c r="AB7" s="84">
        <f>'BAR BB| Open rates'!AB6*0.9*0.87+25</f>
        <v>5506</v>
      </c>
      <c r="AC7" s="84">
        <f>'BAR BB| Open rates'!AC6*0.9*0.87+25</f>
        <v>6210.7</v>
      </c>
      <c r="AD7" s="84">
        <f>'BAR BB| Open rates'!AD6*0.9*0.87+25</f>
        <v>5506</v>
      </c>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row>
    <row r="8" spans="1:150" s="11" customFormat="1" x14ac:dyDescent="0.2">
      <c r="A8" s="42">
        <v>2</v>
      </c>
      <c r="B8" s="84">
        <f>'BAR BB| Open rates'!B7*0.9*0.87+25</f>
        <v>8168.2</v>
      </c>
      <c r="C8" s="84">
        <f>'BAR BB| Open rates'!C7*0.9*0.87+25</f>
        <v>6680.5</v>
      </c>
      <c r="D8" s="84">
        <f>'BAR BB| Open rates'!D7*0.9*0.87+25</f>
        <v>5897.5</v>
      </c>
      <c r="E8" s="84">
        <f>'BAR BB| Open rates'!E7*0.9*0.87+25</f>
        <v>14432.2</v>
      </c>
      <c r="F8" s="84">
        <f>'BAR BB| Open rates'!F7*0.9*0.87+25</f>
        <v>5584.3</v>
      </c>
      <c r="G8" s="84">
        <f>'BAR BB| Open rates'!G7*0.9*0.87+25</f>
        <v>8324.7999999999993</v>
      </c>
      <c r="H8" s="84">
        <f>'BAR BB| Open rates'!H7*0.9*0.87+25</f>
        <v>7385.2</v>
      </c>
      <c r="I8" s="84">
        <f>'BAR BB| Open rates'!I7*0.9*0.87+25</f>
        <v>6680.5</v>
      </c>
      <c r="J8" s="84">
        <f>'BAR BB| Open rates'!J7*0.9*0.87+25</f>
        <v>7385.2</v>
      </c>
      <c r="K8" s="84">
        <f>'BAR BB| Open rates'!K7*0.9*0.87+25</f>
        <v>6680.5</v>
      </c>
      <c r="L8" s="84">
        <f>'BAR BB| Open rates'!L7*0.9*0.87+25</f>
        <v>7385.2</v>
      </c>
      <c r="M8" s="84">
        <f>'BAR BB| Open rates'!M7*0.9*0.87+25</f>
        <v>6680.5</v>
      </c>
      <c r="N8" s="84">
        <f>'BAR BB| Open rates'!N7*0.9*0.87+25</f>
        <v>7385.2</v>
      </c>
      <c r="O8" s="84">
        <f>'BAR BB| Open rates'!O7*0.9*0.87+25</f>
        <v>6680.5</v>
      </c>
      <c r="P8" s="84">
        <f>'BAR BB| Open rates'!P7*0.9*0.87+25</f>
        <v>7385.2</v>
      </c>
      <c r="Q8" s="84">
        <f>'BAR BB| Open rates'!Q7*0.9*0.87+25</f>
        <v>6680.5</v>
      </c>
      <c r="R8" s="84">
        <f>'BAR BB| Open rates'!R7*0.9*0.87+25</f>
        <v>7385.2</v>
      </c>
      <c r="S8" s="84">
        <f>'BAR BB| Open rates'!S7*0.9*0.87+25</f>
        <v>6680.5</v>
      </c>
      <c r="T8" s="84">
        <f>'BAR BB| Open rates'!T7*0.9*0.87+25</f>
        <v>7385.2</v>
      </c>
      <c r="U8" s="84">
        <f>'BAR BB| Open rates'!U7*0.9*0.87+25</f>
        <v>6680.5</v>
      </c>
      <c r="V8" s="84">
        <f>'BAR BB| Open rates'!V7*0.9*0.87+25</f>
        <v>6680.5</v>
      </c>
      <c r="W8" s="84">
        <f>'BAR BB| Open rates'!W7*0.9*0.87+25</f>
        <v>7385.2</v>
      </c>
      <c r="X8" s="84">
        <f>'BAR BB| Open rates'!X7*0.9*0.87+25</f>
        <v>6680.5</v>
      </c>
      <c r="Y8" s="84">
        <f>'BAR BB| Open rates'!Y7*0.9*0.87+25</f>
        <v>7385.2</v>
      </c>
      <c r="Z8" s="84">
        <f>'BAR BB| Open rates'!Z7*0.9*0.87+25</f>
        <v>6680.5</v>
      </c>
      <c r="AA8" s="84">
        <f>'BAR BB| Open rates'!AA7*0.9*0.87+25</f>
        <v>7385.2</v>
      </c>
      <c r="AB8" s="84">
        <f>'BAR BB| Open rates'!AB7*0.9*0.87+25</f>
        <v>6680.5</v>
      </c>
      <c r="AC8" s="84">
        <f>'BAR BB| Open rates'!AC7*0.9*0.87+25</f>
        <v>7385.2</v>
      </c>
      <c r="AD8" s="84">
        <f>'BAR BB| Open rates'!AD7*0.9*0.87+25</f>
        <v>6680.5</v>
      </c>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row>
    <row r="9" spans="1:15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row>
    <row r="10" spans="1:150" s="11" customFormat="1" x14ac:dyDescent="0.2">
      <c r="A10" s="42">
        <v>1</v>
      </c>
      <c r="B10" s="84">
        <f>'BAR BB| Open rates'!B9*0.9*0.87+25</f>
        <v>8559.7000000000007</v>
      </c>
      <c r="C10" s="84">
        <f>'BAR BB| Open rates'!C9*0.9*0.87+25</f>
        <v>7072</v>
      </c>
      <c r="D10" s="84">
        <f>'BAR BB| Open rates'!D9*0.9*0.87+25</f>
        <v>6289</v>
      </c>
      <c r="E10" s="84">
        <f>'BAR BB| Open rates'!E9*0.9*0.87+25</f>
        <v>14823.7</v>
      </c>
      <c r="F10" s="84">
        <f>'BAR BB| Open rates'!F9*0.9*0.87+25</f>
        <v>5975.8</v>
      </c>
      <c r="G10" s="84">
        <f>'BAR BB| Open rates'!G9*0.9*0.87+25</f>
        <v>8716.2999999999993</v>
      </c>
      <c r="H10" s="84">
        <f>'BAR BB| Open rates'!H9*0.9*0.87+25</f>
        <v>7776.7</v>
      </c>
      <c r="I10" s="84">
        <f>'BAR BB| Open rates'!I9*0.9*0.87+25</f>
        <v>7072</v>
      </c>
      <c r="J10" s="84">
        <f>'BAR BB| Open rates'!J9*0.9*0.87+25</f>
        <v>7776.7</v>
      </c>
      <c r="K10" s="84">
        <f>'BAR BB| Open rates'!K9*0.9*0.87+25</f>
        <v>7072</v>
      </c>
      <c r="L10" s="84">
        <f>'BAR BB| Open rates'!L9*0.9*0.87+25</f>
        <v>7776.7</v>
      </c>
      <c r="M10" s="84">
        <f>'BAR BB| Open rates'!M9*0.9*0.87+25</f>
        <v>7072</v>
      </c>
      <c r="N10" s="84">
        <f>'BAR BB| Open rates'!N9*0.9*0.87+25</f>
        <v>7776.7</v>
      </c>
      <c r="O10" s="84">
        <f>'BAR BB| Open rates'!O9*0.9*0.87+25</f>
        <v>7072</v>
      </c>
      <c r="P10" s="84">
        <f>'BAR BB| Open rates'!P9*0.9*0.87+25</f>
        <v>7776.7</v>
      </c>
      <c r="Q10" s="84">
        <f>'BAR BB| Open rates'!Q9*0.9*0.87+25</f>
        <v>7072</v>
      </c>
      <c r="R10" s="84">
        <f>'BAR BB| Open rates'!R9*0.9*0.87+25</f>
        <v>7776.7</v>
      </c>
      <c r="S10" s="84">
        <f>'BAR BB| Open rates'!S9*0.9*0.87+25</f>
        <v>7072</v>
      </c>
      <c r="T10" s="84">
        <f>'BAR BB| Open rates'!T9*0.9*0.87+25</f>
        <v>7776.7</v>
      </c>
      <c r="U10" s="84">
        <f>'BAR BB| Open rates'!U9*0.9*0.87+25</f>
        <v>7072</v>
      </c>
      <c r="V10" s="84">
        <f>'BAR BB| Open rates'!V9*0.9*0.87+25</f>
        <v>7072</v>
      </c>
      <c r="W10" s="84">
        <f>'BAR BB| Open rates'!W9*0.9*0.87+25</f>
        <v>7776.7</v>
      </c>
      <c r="X10" s="84">
        <f>'BAR BB| Open rates'!X9*0.9*0.87+25</f>
        <v>7072</v>
      </c>
      <c r="Y10" s="84">
        <f>'BAR BB| Open rates'!Y9*0.9*0.87+25</f>
        <v>7776.7</v>
      </c>
      <c r="Z10" s="84">
        <f>'BAR BB| Open rates'!Z9*0.9*0.87+25</f>
        <v>7072</v>
      </c>
      <c r="AA10" s="84">
        <f>'BAR BB| Open rates'!AA9*0.9*0.87+25</f>
        <v>7776.7</v>
      </c>
      <c r="AB10" s="84">
        <f>'BAR BB| Open rates'!AB9*0.9*0.87+25</f>
        <v>7072</v>
      </c>
      <c r="AC10" s="84">
        <f>'BAR BB| Open rates'!AC9*0.9*0.87+25</f>
        <v>7776.7</v>
      </c>
      <c r="AD10" s="84">
        <f>'BAR BB| Open rates'!AD9*0.9*0.87+25</f>
        <v>7072</v>
      </c>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row>
    <row r="11" spans="1:150" s="11" customFormat="1" x14ac:dyDescent="0.2">
      <c r="A11" s="42">
        <v>2</v>
      </c>
      <c r="B11" s="84">
        <f>'BAR BB| Open rates'!B10*0.9*0.87+25</f>
        <v>9734.2000000000007</v>
      </c>
      <c r="C11" s="84">
        <f>'BAR BB| Open rates'!C10*0.9*0.87+25</f>
        <v>8246.5</v>
      </c>
      <c r="D11" s="84">
        <f>'BAR BB| Open rates'!D10*0.9*0.87+25</f>
        <v>7463.5</v>
      </c>
      <c r="E11" s="84">
        <f>'BAR BB| Open rates'!E10*0.9*0.87+25</f>
        <v>15998.2</v>
      </c>
      <c r="F11" s="84">
        <f>'BAR BB| Open rates'!F10*0.9*0.87+25</f>
        <v>7150.3</v>
      </c>
      <c r="G11" s="84">
        <f>'BAR BB| Open rates'!G10*0.9*0.87+25</f>
        <v>9890.7999999999993</v>
      </c>
      <c r="H11" s="84">
        <f>'BAR BB| Open rates'!H10*0.9*0.87+25</f>
        <v>8951.2000000000007</v>
      </c>
      <c r="I11" s="84">
        <f>'BAR BB| Open rates'!I10*0.9*0.87+25</f>
        <v>8246.5</v>
      </c>
      <c r="J11" s="84">
        <f>'BAR BB| Open rates'!J10*0.9*0.87+25</f>
        <v>8951.2000000000007</v>
      </c>
      <c r="K11" s="84">
        <f>'BAR BB| Open rates'!K10*0.9*0.87+25</f>
        <v>8246.5</v>
      </c>
      <c r="L11" s="84">
        <f>'BAR BB| Open rates'!L10*0.9*0.87+25</f>
        <v>8951.2000000000007</v>
      </c>
      <c r="M11" s="84">
        <f>'BAR BB| Open rates'!M10*0.9*0.87+25</f>
        <v>8246.5</v>
      </c>
      <c r="N11" s="84">
        <f>'BAR BB| Open rates'!N10*0.9*0.87+25</f>
        <v>8951.2000000000007</v>
      </c>
      <c r="O11" s="84">
        <f>'BAR BB| Open rates'!O10*0.9*0.87+25</f>
        <v>8246.5</v>
      </c>
      <c r="P11" s="84">
        <f>'BAR BB| Open rates'!P10*0.9*0.87+25</f>
        <v>8951.2000000000007</v>
      </c>
      <c r="Q11" s="84">
        <f>'BAR BB| Open rates'!Q10*0.9*0.87+25</f>
        <v>8246.5</v>
      </c>
      <c r="R11" s="84">
        <f>'BAR BB| Open rates'!R10*0.9*0.87+25</f>
        <v>8951.2000000000007</v>
      </c>
      <c r="S11" s="84">
        <f>'BAR BB| Open rates'!S10*0.9*0.87+25</f>
        <v>8246.5</v>
      </c>
      <c r="T11" s="84">
        <f>'BAR BB| Open rates'!T10*0.9*0.87+25</f>
        <v>8951.2000000000007</v>
      </c>
      <c r="U11" s="84">
        <f>'BAR BB| Open rates'!U10*0.9*0.87+25</f>
        <v>8246.5</v>
      </c>
      <c r="V11" s="84">
        <f>'BAR BB| Open rates'!V10*0.9*0.87+25</f>
        <v>8246.5</v>
      </c>
      <c r="W11" s="84">
        <f>'BAR BB| Open rates'!W10*0.9*0.87+25</f>
        <v>8951.2000000000007</v>
      </c>
      <c r="X11" s="84">
        <f>'BAR BB| Open rates'!X10*0.9*0.87+25</f>
        <v>8246.5</v>
      </c>
      <c r="Y11" s="84">
        <f>'BAR BB| Open rates'!Y10*0.9*0.87+25</f>
        <v>8951.2000000000007</v>
      </c>
      <c r="Z11" s="84">
        <f>'BAR BB| Open rates'!Z10*0.9*0.87+25</f>
        <v>8246.5</v>
      </c>
      <c r="AA11" s="84">
        <f>'BAR BB| Open rates'!AA10*0.9*0.87+25</f>
        <v>8951.2000000000007</v>
      </c>
      <c r="AB11" s="84">
        <f>'BAR BB| Open rates'!AB10*0.9*0.87+25</f>
        <v>8246.5</v>
      </c>
      <c r="AC11" s="84">
        <f>'BAR BB| Open rates'!AC10*0.9*0.87+25</f>
        <v>8951.2000000000007</v>
      </c>
      <c r="AD11" s="84">
        <f>'BAR BB| Open rates'!AD10*0.9*0.87+25</f>
        <v>8246.5</v>
      </c>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row>
    <row r="12" spans="1:15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row>
    <row r="13" spans="1:150" s="11" customFormat="1" x14ac:dyDescent="0.2">
      <c r="A13" s="42">
        <v>1</v>
      </c>
      <c r="B13" s="84">
        <f>'BAR BB| Open rates'!B12*0.9*0.87+25</f>
        <v>9342.7000000000007</v>
      </c>
      <c r="C13" s="84">
        <f>'BAR BB| Open rates'!C12*0.9*0.87+25</f>
        <v>7855</v>
      </c>
      <c r="D13" s="84">
        <f>'BAR BB| Open rates'!D12*0.9*0.87+25</f>
        <v>7072</v>
      </c>
      <c r="E13" s="84">
        <f>'BAR BB| Open rates'!E12*0.9*0.87+25</f>
        <v>15606.7</v>
      </c>
      <c r="F13" s="84">
        <f>'BAR BB| Open rates'!F12*0.9*0.87+25</f>
        <v>6758.8</v>
      </c>
      <c r="G13" s="84">
        <f>'BAR BB| Open rates'!G12*0.9*0.87+25</f>
        <v>9499.2999999999993</v>
      </c>
      <c r="H13" s="84">
        <f>'BAR BB| Open rates'!H12*0.9*0.87+25</f>
        <v>8559.7000000000007</v>
      </c>
      <c r="I13" s="84">
        <f>'BAR BB| Open rates'!I12*0.9*0.87+25</f>
        <v>7855</v>
      </c>
      <c r="J13" s="84">
        <f>'BAR BB| Open rates'!J12*0.9*0.87+25</f>
        <v>8559.7000000000007</v>
      </c>
      <c r="K13" s="84">
        <f>'BAR BB| Open rates'!K12*0.9*0.87+25</f>
        <v>7855</v>
      </c>
      <c r="L13" s="84">
        <f>'BAR BB| Open rates'!L12*0.9*0.87+25</f>
        <v>8559.7000000000007</v>
      </c>
      <c r="M13" s="84">
        <f>'BAR BB| Open rates'!M12*0.9*0.87+25</f>
        <v>7855</v>
      </c>
      <c r="N13" s="84">
        <f>'BAR BB| Open rates'!N12*0.9*0.87+25</f>
        <v>8559.7000000000007</v>
      </c>
      <c r="O13" s="84">
        <f>'BAR BB| Open rates'!O12*0.9*0.87+25</f>
        <v>7855</v>
      </c>
      <c r="P13" s="84">
        <f>'BAR BB| Open rates'!P12*0.9*0.87+25</f>
        <v>8559.7000000000007</v>
      </c>
      <c r="Q13" s="84">
        <f>'BAR BB| Open rates'!Q12*0.9*0.87+25</f>
        <v>7855</v>
      </c>
      <c r="R13" s="84">
        <f>'BAR BB| Open rates'!R12*0.9*0.87+25</f>
        <v>8559.7000000000007</v>
      </c>
      <c r="S13" s="84">
        <f>'BAR BB| Open rates'!S12*0.9*0.87+25</f>
        <v>7855</v>
      </c>
      <c r="T13" s="84">
        <f>'BAR BB| Open rates'!T12*0.9*0.87+25</f>
        <v>8559.7000000000007</v>
      </c>
      <c r="U13" s="84">
        <f>'BAR BB| Open rates'!U12*0.9*0.87+25</f>
        <v>7855</v>
      </c>
      <c r="V13" s="84">
        <f>'BAR BB| Open rates'!V12*0.9*0.87+25</f>
        <v>7855</v>
      </c>
      <c r="W13" s="84">
        <f>'BAR BB| Open rates'!W12*0.9*0.87+25</f>
        <v>8559.7000000000007</v>
      </c>
      <c r="X13" s="84">
        <f>'BAR BB| Open rates'!X12*0.9*0.87+25</f>
        <v>7855</v>
      </c>
      <c r="Y13" s="84">
        <f>'BAR BB| Open rates'!Y12*0.9*0.87+25</f>
        <v>8559.7000000000007</v>
      </c>
      <c r="Z13" s="84">
        <f>'BAR BB| Open rates'!Z12*0.9*0.87+25</f>
        <v>7855</v>
      </c>
      <c r="AA13" s="84">
        <f>'BAR BB| Open rates'!AA12*0.9*0.87+25</f>
        <v>8559.7000000000007</v>
      </c>
      <c r="AB13" s="84">
        <f>'BAR BB| Open rates'!AB12*0.9*0.87+25</f>
        <v>7855</v>
      </c>
      <c r="AC13" s="84">
        <f>'BAR BB| Open rates'!AC12*0.9*0.87+25</f>
        <v>8559.7000000000007</v>
      </c>
      <c r="AD13" s="84">
        <f>'BAR BB| Open rates'!AD12*0.9*0.87+25</f>
        <v>7855</v>
      </c>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row>
    <row r="14" spans="1:150" s="11" customFormat="1" x14ac:dyDescent="0.2">
      <c r="A14" s="42">
        <v>2</v>
      </c>
      <c r="B14" s="84">
        <f>'BAR BB| Open rates'!B13*0.9*0.87+25</f>
        <v>10517.2</v>
      </c>
      <c r="C14" s="84">
        <f>'BAR BB| Open rates'!C13*0.9*0.87+25</f>
        <v>9029.5</v>
      </c>
      <c r="D14" s="84">
        <f>'BAR BB| Open rates'!D13*0.9*0.87+25</f>
        <v>8246.5</v>
      </c>
      <c r="E14" s="84">
        <f>'BAR BB| Open rates'!E13*0.9*0.87+25</f>
        <v>16781.2</v>
      </c>
      <c r="F14" s="84">
        <f>'BAR BB| Open rates'!F13*0.9*0.87+25</f>
        <v>7933.3</v>
      </c>
      <c r="G14" s="84">
        <f>'BAR BB| Open rates'!G13*0.9*0.87+25</f>
        <v>10673.8</v>
      </c>
      <c r="H14" s="84">
        <f>'BAR BB| Open rates'!H13*0.9*0.87+25</f>
        <v>9734.2000000000007</v>
      </c>
      <c r="I14" s="84">
        <f>'BAR BB| Open rates'!I13*0.9*0.87+25</f>
        <v>9029.5</v>
      </c>
      <c r="J14" s="84">
        <f>'BAR BB| Open rates'!J13*0.9*0.87+25</f>
        <v>9734.2000000000007</v>
      </c>
      <c r="K14" s="84">
        <f>'BAR BB| Open rates'!K13*0.9*0.87+25</f>
        <v>9029.5</v>
      </c>
      <c r="L14" s="84">
        <f>'BAR BB| Open rates'!L13*0.9*0.87+25</f>
        <v>9734.2000000000007</v>
      </c>
      <c r="M14" s="84">
        <f>'BAR BB| Open rates'!M13*0.9*0.87+25</f>
        <v>9029.5</v>
      </c>
      <c r="N14" s="84">
        <f>'BAR BB| Open rates'!N13*0.9*0.87+25</f>
        <v>9734.2000000000007</v>
      </c>
      <c r="O14" s="84">
        <f>'BAR BB| Open rates'!O13*0.9*0.87+25</f>
        <v>9029.5</v>
      </c>
      <c r="P14" s="84">
        <f>'BAR BB| Open rates'!P13*0.9*0.87+25</f>
        <v>9734.2000000000007</v>
      </c>
      <c r="Q14" s="84">
        <f>'BAR BB| Open rates'!Q13*0.9*0.87+25</f>
        <v>9029.5</v>
      </c>
      <c r="R14" s="84">
        <f>'BAR BB| Open rates'!R13*0.9*0.87+25</f>
        <v>9734.2000000000007</v>
      </c>
      <c r="S14" s="84">
        <f>'BAR BB| Open rates'!S13*0.9*0.87+25</f>
        <v>9029.5</v>
      </c>
      <c r="T14" s="84">
        <f>'BAR BB| Open rates'!T13*0.9*0.87+25</f>
        <v>9734.2000000000007</v>
      </c>
      <c r="U14" s="84">
        <f>'BAR BB| Open rates'!U13*0.9*0.87+25</f>
        <v>9029.5</v>
      </c>
      <c r="V14" s="84">
        <f>'BAR BB| Open rates'!V13*0.9*0.87+25</f>
        <v>9029.5</v>
      </c>
      <c r="W14" s="84">
        <f>'BAR BB| Open rates'!W13*0.9*0.87+25</f>
        <v>9734.2000000000007</v>
      </c>
      <c r="X14" s="84">
        <f>'BAR BB| Open rates'!X13*0.9*0.87+25</f>
        <v>9029.5</v>
      </c>
      <c r="Y14" s="84">
        <f>'BAR BB| Open rates'!Y13*0.9*0.87+25</f>
        <v>9734.2000000000007</v>
      </c>
      <c r="Z14" s="84">
        <f>'BAR BB| Open rates'!Z13*0.9*0.87+25</f>
        <v>9029.5</v>
      </c>
      <c r="AA14" s="84">
        <f>'BAR BB| Open rates'!AA13*0.9*0.87+25</f>
        <v>9734.2000000000007</v>
      </c>
      <c r="AB14" s="84">
        <f>'BAR BB| Open rates'!AB13*0.9*0.87+25</f>
        <v>9029.5</v>
      </c>
      <c r="AC14" s="84">
        <f>'BAR BB| Open rates'!AC13*0.9*0.87+25</f>
        <v>9734.2000000000007</v>
      </c>
      <c r="AD14" s="84">
        <f>'BAR BB| Open rates'!AD13*0.9*0.87+25</f>
        <v>9029.5</v>
      </c>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row>
    <row r="15" spans="1:150" x14ac:dyDescent="0.2">
      <c r="A15" s="123"/>
      <c r="B15"/>
      <c r="C15"/>
      <c r="D15"/>
      <c r="E15"/>
      <c r="F15"/>
      <c r="G15"/>
      <c r="H15"/>
      <c r="I15"/>
      <c r="J15"/>
      <c r="K15"/>
      <c r="L15"/>
      <c r="M15"/>
      <c r="N15"/>
      <c r="O15"/>
      <c r="P15"/>
      <c r="Q15"/>
      <c r="R15"/>
      <c r="S15"/>
      <c r="T15"/>
      <c r="U15"/>
      <c r="V15"/>
      <c r="W15"/>
      <c r="X15"/>
      <c r="Y15"/>
      <c r="Z15"/>
      <c r="AA15"/>
      <c r="AB15"/>
      <c r="AC15"/>
      <c r="AD15"/>
    </row>
    <row r="16" spans="1:150"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row>
    <row r="17" spans="1:150"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row>
    <row r="18" spans="1:15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row>
    <row r="19" spans="1:150" s="11" customFormat="1" ht="184.5" customHeight="1" thickBot="1" x14ac:dyDescent="0.25">
      <c r="A19" s="204" t="s">
        <v>277</v>
      </c>
    </row>
    <row r="20" spans="1:150" s="11" customFormat="1" ht="10.5" customHeight="1" x14ac:dyDescent="0.2">
      <c r="A20" s="5"/>
    </row>
    <row r="21" spans="1:150" s="11" customFormat="1" ht="21.75" customHeight="1" x14ac:dyDescent="0.2">
      <c r="A21" s="87" t="s">
        <v>80</v>
      </c>
    </row>
    <row r="22" spans="1:150" s="11" customFormat="1" ht="24.75" customHeight="1" x14ac:dyDescent="0.2">
      <c r="A22" s="109" t="s">
        <v>278</v>
      </c>
    </row>
    <row r="23" spans="1:150"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row>
    <row r="24" spans="1:15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row>
    <row r="25" spans="1:15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row>
    <row r="26" spans="1:150"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row>
    <row r="27" spans="1:150" s="155" customFormat="1" ht="35.25" customHeight="1" x14ac:dyDescent="0.2">
      <c r="A27" s="150" t="s">
        <v>163</v>
      </c>
    </row>
    <row r="28" spans="1:150" s="155" customFormat="1" ht="35.25" customHeight="1" x14ac:dyDescent="0.2">
      <c r="A28" s="150" t="s">
        <v>188</v>
      </c>
    </row>
    <row r="29" spans="1:150" s="155" customFormat="1" ht="35.25" customHeight="1" x14ac:dyDescent="0.2">
      <c r="A29" s="150" t="s">
        <v>164</v>
      </c>
    </row>
    <row r="30" spans="1:150" s="155" customFormat="1" ht="13.5" customHeight="1" x14ac:dyDescent="0.2">
      <c r="A30" s="150" t="s">
        <v>165</v>
      </c>
    </row>
    <row r="31" spans="1:150" s="155" customFormat="1" ht="35.25" customHeight="1" x14ac:dyDescent="0.2">
      <c r="A31" s="150" t="s">
        <v>162</v>
      </c>
    </row>
    <row r="32" spans="1:150"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row>
    <row r="33" spans="1:150"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row>
    <row r="34" spans="1:150"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row>
    <row r="35" spans="1:150"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row>
    <row r="36" spans="1:150" ht="53.25" customHeight="1" x14ac:dyDescent="0.2">
      <c r="A36" s="227" t="s">
        <v>298</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row>
    <row r="37" spans="1:150"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row>
    <row r="38" spans="1:150" s="11" customFormat="1" ht="15" customHeight="1" x14ac:dyDescent="0.2">
      <c r="A38" s="271" t="s">
        <v>103</v>
      </c>
    </row>
    <row r="39" spans="1:150" ht="15" customHeight="1" x14ac:dyDescent="0.2">
      <c r="A39" s="27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row>
    <row r="40" spans="1:150" ht="51" customHeight="1" x14ac:dyDescent="0.2">
      <c r="A40" s="27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row>
    <row r="41" spans="1:150"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row>
    <row r="42" spans="1:150"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row>
    <row r="43" spans="1:150"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row>
    <row r="44" spans="1:150"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row>
    <row r="45" spans="1:150"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row>
    <row r="46" spans="1:150" s="11" customFormat="1" x14ac:dyDescent="0.2">
      <c r="A46" s="189"/>
    </row>
    <row r="47" spans="1:150" s="11" customFormat="1" x14ac:dyDescent="0.2">
      <c r="A47" s="137" t="s">
        <v>65</v>
      </c>
    </row>
    <row r="48" spans="1:150"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50" s="11" customFormat="1" ht="77.25" customHeight="1" x14ac:dyDescent="0.2">
      <c r="A65" s="194" t="s">
        <v>284</v>
      </c>
    </row>
    <row r="66" spans="1:150" s="11" customFormat="1" ht="24.75" thickBot="1" x14ac:dyDescent="0.25">
      <c r="A66" s="195" t="s">
        <v>128</v>
      </c>
    </row>
    <row r="67" spans="1:150" s="11" customFormat="1" x14ac:dyDescent="0.2">
      <c r="A67" s="5"/>
    </row>
    <row r="68" spans="1:150" s="11" customFormat="1" ht="24" x14ac:dyDescent="0.2">
      <c r="A68" s="135" t="s">
        <v>252</v>
      </c>
    </row>
    <row r="69" spans="1:150" s="11" customFormat="1" x14ac:dyDescent="0.2">
      <c r="A69" s="180" t="s">
        <v>289</v>
      </c>
    </row>
    <row r="70" spans="1:150" s="11" customFormat="1" x14ac:dyDescent="0.2">
      <c r="A70" s="174" t="s">
        <v>182</v>
      </c>
    </row>
    <row r="71" spans="1:150"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row>
    <row r="72" spans="1:150"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row>
    <row r="73" spans="1:150"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row>
    <row r="74" spans="1:150" s="11" customFormat="1" hidden="1" x14ac:dyDescent="0.2">
      <c r="A74" s="144"/>
    </row>
    <row r="75" spans="1:150" s="11" customFormat="1" hidden="1" x14ac:dyDescent="0.2">
      <c r="A75" s="180" t="s">
        <v>287</v>
      </c>
    </row>
    <row r="76" spans="1:150" s="11" customFormat="1" hidden="1" x14ac:dyDescent="0.2">
      <c r="A76" s="174" t="s">
        <v>285</v>
      </c>
    </row>
    <row r="77" spans="1:150" s="11" customFormat="1" x14ac:dyDescent="0.2">
      <c r="A77" s="144"/>
    </row>
    <row r="78" spans="1:150" s="11" customFormat="1" ht="36" x14ac:dyDescent="0.2">
      <c r="A78" s="219" t="s">
        <v>288</v>
      </c>
    </row>
    <row r="79" spans="1:150" s="11" customFormat="1" x14ac:dyDescent="0.2">
      <c r="A79" s="174" t="s">
        <v>285</v>
      </c>
    </row>
    <row r="80" spans="1:150"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50" s="11" customFormat="1" x14ac:dyDescent="0.2">
      <c r="A97" s="31"/>
    </row>
    <row r="98" spans="1:150" s="11" customFormat="1" x14ac:dyDescent="0.2">
      <c r="A98" s="31"/>
    </row>
    <row r="99" spans="1:150" s="11" customFormat="1" x14ac:dyDescent="0.2">
      <c r="A99" s="199"/>
    </row>
    <row r="100" spans="1:150"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row>
    <row r="101" spans="1:150"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row>
    <row r="102" spans="1:150"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row>
    <row r="103" spans="1:150"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row>
    <row r="104" spans="1:150"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row>
    <row r="105" spans="1:15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row>
    <row r="106" spans="1:15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row>
    <row r="107" spans="1:15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row>
    <row r="108" spans="1:15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row>
    <row r="109" spans="1:15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row>
    <row r="110" spans="1:15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row>
    <row r="111" spans="1:15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row>
    <row r="112" spans="1:15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row>
    <row r="113" spans="1:15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row>
    <row r="114" spans="1:15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row>
    <row r="115" spans="1:15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row>
    <row r="116" spans="1:15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row>
    <row r="117" spans="1:15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row>
    <row r="118" spans="1:15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row>
    <row r="119" spans="1:15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row>
    <row r="120" spans="1:15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row>
    <row r="121" spans="1:15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row>
    <row r="122" spans="1:15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row>
    <row r="123" spans="1:15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row>
    <row r="124" spans="1:15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row>
    <row r="125" spans="1:15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row>
    <row r="126" spans="1:15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row>
    <row r="127" spans="1:15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row>
    <row r="128" spans="1:15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row>
    <row r="129" spans="1:15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row>
    <row r="130" spans="1:15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row>
    <row r="131" spans="1:15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row>
    <row r="132" spans="1:15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row>
    <row r="133" spans="1:15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row>
    <row r="134" spans="1:15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row>
    <row r="135" spans="1:15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row>
    <row r="136" spans="1:15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row>
    <row r="137" spans="1:15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row>
    <row r="138" spans="1:15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row>
    <row r="139" spans="1:15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row>
    <row r="140" spans="1:15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row>
    <row r="141" spans="1:15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row>
    <row r="142" spans="1:15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row>
    <row r="143" spans="1:15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row>
    <row r="144" spans="1:15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row>
    <row r="145" spans="1:15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row>
    <row r="146" spans="1:15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row>
    <row r="147" spans="1:15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row>
    <row r="148" spans="1:15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row>
    <row r="149" spans="1:15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row>
    <row r="150" spans="1:15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row>
    <row r="151" spans="1:15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row>
    <row r="152" spans="1:15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row>
    <row r="153" spans="1:15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row>
    <row r="154" spans="1:15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row>
    <row r="155" spans="1:15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row>
    <row r="156" spans="1:15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row>
    <row r="157" spans="1:15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row>
    <row r="158" spans="1:15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row>
    <row r="159" spans="1:15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row>
    <row r="160" spans="1:15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row>
    <row r="161" spans="1:15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row>
    <row r="162" spans="1:15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row>
    <row r="163" spans="1:15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row>
    <row r="164" spans="1:15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row>
    <row r="165" spans="1:15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row>
    <row r="166" spans="1:15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row>
    <row r="167" spans="1:15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row>
    <row r="168" spans="1:15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row>
    <row r="169" spans="1:15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row>
    <row r="170" spans="1:15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row>
    <row r="171" spans="1:15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row>
    <row r="172" spans="1:15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row>
    <row r="173" spans="1:15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row>
    <row r="174" spans="1:15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row>
    <row r="175" spans="1:15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row>
    <row r="176" spans="1:15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row>
    <row r="177" spans="1:15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row>
    <row r="178" spans="1:15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row>
    <row r="179" spans="1:15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row>
    <row r="180" spans="1:15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row>
    <row r="181" spans="1:15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row>
    <row r="182" spans="1:15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row>
    <row r="183" spans="1:15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row>
    <row r="184" spans="1:15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row>
    <row r="185" spans="1:15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row>
    <row r="186" spans="1:15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row>
    <row r="187" spans="1:15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row>
    <row r="188" spans="1:15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row>
    <row r="189" spans="1:15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row>
    <row r="190" spans="1:15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row>
    <row r="191" spans="1:15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row>
    <row r="192" spans="1:15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row>
    <row r="193" spans="1:15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row>
    <row r="194" spans="1:15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row>
    <row r="195" spans="1:15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row>
    <row r="196" spans="1:15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row>
    <row r="197" spans="1:15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row>
    <row r="198" spans="1:15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row>
    <row r="199" spans="1:15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row>
    <row r="200" spans="1:15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row>
    <row r="201" spans="1:15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row>
    <row r="202" spans="1:15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row>
    <row r="203" spans="1:15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row>
    <row r="204" spans="1:15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row>
    <row r="205" spans="1:15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row>
    <row r="206" spans="1:15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row>
    <row r="207" spans="1:15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row>
    <row r="208" spans="1:15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row>
    <row r="209" spans="1:15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row>
    <row r="210" spans="1:15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row>
    <row r="211" spans="1:15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row>
    <row r="212" spans="1:15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row>
    <row r="213" spans="1:15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row>
    <row r="214" spans="1:15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row>
    <row r="215" spans="1:15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row>
    <row r="216" spans="1:15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row>
    <row r="217" spans="1:15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row>
    <row r="218" spans="1:15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row>
    <row r="219" spans="1:15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row>
    <row r="220" spans="1:15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row>
    <row r="221" spans="1:15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row>
    <row r="222" spans="1:15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row>
    <row r="223" spans="1:15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row>
    <row r="224" spans="1:15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row>
    <row r="225" spans="1:15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row>
    <row r="226" spans="1:15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row>
    <row r="227" spans="1:15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row>
    <row r="228" spans="1:15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row>
    <row r="229" spans="1:15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row>
    <row r="230" spans="1:15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row>
    <row r="231" spans="1:15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row>
    <row r="232" spans="1:15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row>
    <row r="233" spans="1:15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row>
    <row r="234" spans="1:15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row>
    <row r="235" spans="1:15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row>
    <row r="236" spans="1:15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row>
    <row r="237" spans="1:15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row>
    <row r="238" spans="1:15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row>
    <row r="239" spans="1:15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row>
    <row r="240" spans="1:15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row>
    <row r="241" spans="1:15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row>
    <row r="242" spans="1:15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row>
    <row r="243" spans="1:15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row>
    <row r="244" spans="1:15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244"/>
  <sheetViews>
    <sheetView workbookViewId="0">
      <pane xSplit="1" topLeftCell="B1" activePane="topRight" state="frozen"/>
      <selection activeCell="A10" sqref="A10"/>
      <selection pane="topRight" activeCell="AF11" sqref="AF11"/>
    </sheetView>
  </sheetViews>
  <sheetFormatPr defaultRowHeight="12.75" x14ac:dyDescent="0.2"/>
  <cols>
    <col min="1" max="1" width="43.85546875" style="5" customWidth="1"/>
    <col min="2" max="163" width="9.5703125" style="106" customWidth="1"/>
  </cols>
  <sheetData>
    <row r="1" spans="1:163" ht="24" x14ac:dyDescent="0.2">
      <c r="A1" s="47" t="s">
        <v>50</v>
      </c>
    </row>
    <row r="2" spans="1:163" x14ac:dyDescent="0.2">
      <c r="A2" s="188" t="s">
        <v>245</v>
      </c>
    </row>
    <row r="3" spans="1:163" x14ac:dyDescent="0.2">
      <c r="A3" s="132" t="s">
        <v>255</v>
      </c>
    </row>
    <row r="4" spans="1:163" s="11" customFormat="1" ht="21.75" customHeight="1" x14ac:dyDescent="0.2">
      <c r="A4" s="74" t="s">
        <v>52</v>
      </c>
      <c r="B4" s="73">
        <f>'НСЛ| FIT18'!B4</f>
        <v>45826</v>
      </c>
      <c r="C4" s="73">
        <f>'НСЛ| FIT18'!C4</f>
        <v>45828</v>
      </c>
      <c r="D4" s="73">
        <f>'НСЛ| FIT18'!D4</f>
        <v>45830</v>
      </c>
      <c r="E4" s="73">
        <f>'НСЛ| FIT18'!E4</f>
        <v>45831</v>
      </c>
      <c r="F4" s="73">
        <f>'НСЛ| FIT18'!F4</f>
        <v>45836</v>
      </c>
      <c r="G4" s="73">
        <f>'НСЛ| FIT18'!G4</f>
        <v>45839</v>
      </c>
      <c r="H4" s="73">
        <f>'НСЛ| FIT18'!H4</f>
        <v>45849</v>
      </c>
      <c r="I4" s="73">
        <f>'НСЛ| FIT18'!I4</f>
        <v>45851</v>
      </c>
      <c r="J4" s="73">
        <f>'НСЛ| FIT18'!J4</f>
        <v>45856</v>
      </c>
      <c r="K4" s="73">
        <f>'НСЛ| FIT18'!K4</f>
        <v>45858</v>
      </c>
      <c r="L4" s="73">
        <f>'НСЛ| FIT18'!L4</f>
        <v>45863</v>
      </c>
      <c r="M4" s="73">
        <f>'НСЛ| FIT18'!M4</f>
        <v>45865</v>
      </c>
      <c r="N4" s="73">
        <f>'НСЛ| FIT18'!N4</f>
        <v>45870</v>
      </c>
      <c r="O4" s="73">
        <f>'НСЛ| FIT18'!O4</f>
        <v>45872</v>
      </c>
      <c r="P4" s="73">
        <f>'НСЛ| FIT18'!P4</f>
        <v>45877</v>
      </c>
      <c r="Q4" s="73">
        <f>'НСЛ| FIT18'!Q4</f>
        <v>45879</v>
      </c>
      <c r="R4" s="73">
        <f>'НСЛ| FIT18'!R4</f>
        <v>45884</v>
      </c>
      <c r="S4" s="73">
        <f>'НСЛ| FIT18'!S4</f>
        <v>45886</v>
      </c>
      <c r="T4" s="73">
        <f>'НСЛ| FIT18'!T4</f>
        <v>45891</v>
      </c>
      <c r="U4" s="73">
        <f>'НСЛ| FIT18'!U4</f>
        <v>45893</v>
      </c>
      <c r="V4" s="73">
        <f>'НСЛ| FIT18'!V4</f>
        <v>45901</v>
      </c>
      <c r="W4" s="73">
        <f>'НСЛ| FIT18'!W4</f>
        <v>45905</v>
      </c>
      <c r="X4" s="73">
        <f>'НСЛ| FIT18'!X4</f>
        <v>45907</v>
      </c>
      <c r="Y4" s="73">
        <f>'НСЛ| FIT18'!Y4</f>
        <v>45912</v>
      </c>
      <c r="Z4" s="73">
        <f>'НСЛ| FIT18'!Z4</f>
        <v>45914</v>
      </c>
      <c r="AA4" s="73">
        <f>'НСЛ| FIT18'!AA4</f>
        <v>45919</v>
      </c>
      <c r="AB4" s="73">
        <f>'НСЛ| FIT18'!AB4</f>
        <v>45921</v>
      </c>
      <c r="AC4" s="73">
        <f>'НСЛ| FIT18'!AC4</f>
        <v>45926</v>
      </c>
      <c r="AD4" s="73">
        <f>'НСЛ| FIT18'!AD4</f>
        <v>45928</v>
      </c>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row>
    <row r="5" spans="1:163" s="11" customFormat="1" ht="21.75" customHeight="1" x14ac:dyDescent="0.2">
      <c r="A5" s="74"/>
      <c r="B5" s="73">
        <f>'НСЛ| FIT18'!B5</f>
        <v>45827</v>
      </c>
      <c r="C5" s="73">
        <f>'НСЛ| FIT18'!C5</f>
        <v>45829</v>
      </c>
      <c r="D5" s="73">
        <f>'НСЛ| FIT18'!D5</f>
        <v>45830</v>
      </c>
      <c r="E5" s="73">
        <f>'НСЛ| FIT18'!E5</f>
        <v>45835</v>
      </c>
      <c r="F5" s="73">
        <f>'НСЛ| FIT18'!F5</f>
        <v>45838</v>
      </c>
      <c r="G5" s="73">
        <f>'НСЛ| FIT18'!G5</f>
        <v>45848</v>
      </c>
      <c r="H5" s="73">
        <f>'НСЛ| FIT18'!H5</f>
        <v>45850</v>
      </c>
      <c r="I5" s="73">
        <f>'НСЛ| FIT18'!I5</f>
        <v>45855</v>
      </c>
      <c r="J5" s="73">
        <f>'НСЛ| FIT18'!J5</f>
        <v>45857</v>
      </c>
      <c r="K5" s="73">
        <f>'НСЛ| FIT18'!K5</f>
        <v>45862</v>
      </c>
      <c r="L5" s="73">
        <f>'НСЛ| FIT18'!L5</f>
        <v>45864</v>
      </c>
      <c r="M5" s="73">
        <f>'НСЛ| FIT18'!M5</f>
        <v>45869</v>
      </c>
      <c r="N5" s="73">
        <f>'НСЛ| FIT18'!N5</f>
        <v>45871</v>
      </c>
      <c r="O5" s="73">
        <f>'НСЛ| FIT18'!O5</f>
        <v>45876</v>
      </c>
      <c r="P5" s="73">
        <f>'НСЛ| FIT18'!P5</f>
        <v>45878</v>
      </c>
      <c r="Q5" s="73">
        <f>'НСЛ| FIT18'!Q5</f>
        <v>45883</v>
      </c>
      <c r="R5" s="73">
        <f>'НСЛ| FIT18'!R5</f>
        <v>45885</v>
      </c>
      <c r="S5" s="73">
        <f>'НСЛ| FIT18'!S5</f>
        <v>45890</v>
      </c>
      <c r="T5" s="73">
        <f>'НСЛ| FIT18'!T5</f>
        <v>45892</v>
      </c>
      <c r="U5" s="73">
        <f>'НСЛ| FIT18'!U5</f>
        <v>45900</v>
      </c>
      <c r="V5" s="73">
        <f>'НСЛ| FIT18'!V5</f>
        <v>45904</v>
      </c>
      <c r="W5" s="73">
        <f>'НСЛ| FIT18'!W5</f>
        <v>45906</v>
      </c>
      <c r="X5" s="73">
        <f>'НСЛ| FIT18'!X5</f>
        <v>45911</v>
      </c>
      <c r="Y5" s="73">
        <f>'НСЛ| FIT18'!Y5</f>
        <v>45913</v>
      </c>
      <c r="Z5" s="73">
        <f>'НСЛ| FIT18'!Z5</f>
        <v>45918</v>
      </c>
      <c r="AA5" s="73">
        <f>'НСЛ| FIT18'!AA5</f>
        <v>45920</v>
      </c>
      <c r="AB5" s="73">
        <f>'НСЛ| FIT18'!AB5</f>
        <v>45925</v>
      </c>
      <c r="AC5" s="73">
        <f>'НСЛ| FIT18'!AC5</f>
        <v>45927</v>
      </c>
      <c r="AD5" s="73">
        <f>'НСЛ| FIT18'!AD5</f>
        <v>45930</v>
      </c>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row>
    <row r="6" spans="1:163"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row>
    <row r="7" spans="1:163" s="11" customFormat="1" x14ac:dyDescent="0.2">
      <c r="A7" s="42">
        <v>1</v>
      </c>
      <c r="B7" s="84">
        <f>'BAR BB| Open rates'!B6*0.9*0.85</f>
        <v>6808.5</v>
      </c>
      <c r="C7" s="84">
        <f>'BAR BB| Open rates'!C6*0.9*0.85</f>
        <v>5355</v>
      </c>
      <c r="D7" s="84">
        <f>'BAR BB| Open rates'!D6*0.9*0.85</f>
        <v>4590</v>
      </c>
      <c r="E7" s="84">
        <f>'BAR BB| Open rates'!E6*0.9*0.85</f>
        <v>12928.5</v>
      </c>
      <c r="F7" s="84">
        <f>'BAR BB| Open rates'!F6*0.9*0.85</f>
        <v>4284</v>
      </c>
      <c r="G7" s="84">
        <f>'BAR BB| Open rates'!G6*0.9*0.85</f>
        <v>6961.5</v>
      </c>
      <c r="H7" s="84">
        <f>'BAR BB| Open rates'!H6*0.9*0.85</f>
        <v>6043.5</v>
      </c>
      <c r="I7" s="84">
        <f>'BAR BB| Open rates'!I6*0.9*0.85</f>
        <v>5355</v>
      </c>
      <c r="J7" s="84">
        <f>'BAR BB| Open rates'!J6*0.9*0.85</f>
        <v>6043.5</v>
      </c>
      <c r="K7" s="84">
        <f>'BAR BB| Open rates'!K6*0.9*0.85</f>
        <v>5355</v>
      </c>
      <c r="L7" s="84">
        <f>'BAR BB| Open rates'!L6*0.9*0.85</f>
        <v>6043.5</v>
      </c>
      <c r="M7" s="84">
        <f>'BAR BB| Open rates'!M6*0.9*0.85</f>
        <v>5355</v>
      </c>
      <c r="N7" s="84">
        <f>'BAR BB| Open rates'!N6*0.9*0.85</f>
        <v>6043.5</v>
      </c>
      <c r="O7" s="84">
        <f>'BAR BB| Open rates'!O6*0.9*0.85</f>
        <v>5355</v>
      </c>
      <c r="P7" s="84">
        <f>'BAR BB| Open rates'!P6*0.9*0.85</f>
        <v>6043.5</v>
      </c>
      <c r="Q7" s="84">
        <f>'BAR BB| Open rates'!Q6*0.9*0.85</f>
        <v>5355</v>
      </c>
      <c r="R7" s="84">
        <f>'BAR BB| Open rates'!R6*0.9*0.85</f>
        <v>6043.5</v>
      </c>
      <c r="S7" s="84">
        <f>'BAR BB| Open rates'!S6*0.9*0.85</f>
        <v>5355</v>
      </c>
      <c r="T7" s="84">
        <f>'BAR BB| Open rates'!T6*0.9*0.85</f>
        <v>6043.5</v>
      </c>
      <c r="U7" s="84">
        <f>'BAR BB| Open rates'!U6*0.9*0.85</f>
        <v>5355</v>
      </c>
      <c r="V7" s="84">
        <f>'BAR BB| Open rates'!V6*0.9*0.85</f>
        <v>5355</v>
      </c>
      <c r="W7" s="84">
        <f>'BAR BB| Open rates'!W6*0.9*0.85</f>
        <v>6043.5</v>
      </c>
      <c r="X7" s="84">
        <f>'BAR BB| Open rates'!X6*0.9*0.85</f>
        <v>5355</v>
      </c>
      <c r="Y7" s="84">
        <f>'BAR BB| Open rates'!Y6*0.9*0.85</f>
        <v>6043.5</v>
      </c>
      <c r="Z7" s="84">
        <f>'BAR BB| Open rates'!Z6*0.9*0.85</f>
        <v>5355</v>
      </c>
      <c r="AA7" s="84">
        <f>'BAR BB| Open rates'!AA6*0.9*0.85</f>
        <v>6043.5</v>
      </c>
      <c r="AB7" s="84">
        <f>'BAR BB| Open rates'!AB6*0.9*0.85</f>
        <v>5355</v>
      </c>
      <c r="AC7" s="84">
        <f>'BAR BB| Open rates'!AC6*0.9*0.85</f>
        <v>6043.5</v>
      </c>
      <c r="AD7" s="84">
        <f>'BAR BB| Open rates'!AD6*0.9*0.85</f>
        <v>5355</v>
      </c>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row>
    <row r="8" spans="1:163" s="11" customFormat="1" x14ac:dyDescent="0.2">
      <c r="A8" s="42">
        <v>2</v>
      </c>
      <c r="B8" s="84">
        <f>'BAR BB| Open rates'!B7*0.9*0.85</f>
        <v>7956</v>
      </c>
      <c r="C8" s="84">
        <f>'BAR BB| Open rates'!C7*0.9*0.85</f>
        <v>6502.5</v>
      </c>
      <c r="D8" s="84">
        <f>'BAR BB| Open rates'!D7*0.9*0.85</f>
        <v>5737.5</v>
      </c>
      <c r="E8" s="84">
        <f>'BAR BB| Open rates'!E7*0.9*0.85</f>
        <v>14076</v>
      </c>
      <c r="F8" s="84">
        <f>'BAR BB| Open rates'!F7*0.9*0.85</f>
        <v>5431.5</v>
      </c>
      <c r="G8" s="84">
        <f>'BAR BB| Open rates'!G7*0.9*0.85</f>
        <v>8109</v>
      </c>
      <c r="H8" s="84">
        <f>'BAR BB| Open rates'!H7*0.9*0.85</f>
        <v>7191</v>
      </c>
      <c r="I8" s="84">
        <f>'BAR BB| Open rates'!I7*0.9*0.85</f>
        <v>6502.5</v>
      </c>
      <c r="J8" s="84">
        <f>'BAR BB| Open rates'!J7*0.9*0.85</f>
        <v>7191</v>
      </c>
      <c r="K8" s="84">
        <f>'BAR BB| Open rates'!K7*0.9*0.85</f>
        <v>6502.5</v>
      </c>
      <c r="L8" s="84">
        <f>'BAR BB| Open rates'!L7*0.9*0.85</f>
        <v>7191</v>
      </c>
      <c r="M8" s="84">
        <f>'BAR BB| Open rates'!M7*0.9*0.85</f>
        <v>6502.5</v>
      </c>
      <c r="N8" s="84">
        <f>'BAR BB| Open rates'!N7*0.9*0.85</f>
        <v>7191</v>
      </c>
      <c r="O8" s="84">
        <f>'BAR BB| Open rates'!O7*0.9*0.85</f>
        <v>6502.5</v>
      </c>
      <c r="P8" s="84">
        <f>'BAR BB| Open rates'!P7*0.9*0.85</f>
        <v>7191</v>
      </c>
      <c r="Q8" s="84">
        <f>'BAR BB| Open rates'!Q7*0.9*0.85</f>
        <v>6502.5</v>
      </c>
      <c r="R8" s="84">
        <f>'BAR BB| Open rates'!R7*0.9*0.85</f>
        <v>7191</v>
      </c>
      <c r="S8" s="84">
        <f>'BAR BB| Open rates'!S7*0.9*0.85</f>
        <v>6502.5</v>
      </c>
      <c r="T8" s="84">
        <f>'BAR BB| Open rates'!T7*0.9*0.85</f>
        <v>7191</v>
      </c>
      <c r="U8" s="84">
        <f>'BAR BB| Open rates'!U7*0.9*0.85</f>
        <v>6502.5</v>
      </c>
      <c r="V8" s="84">
        <f>'BAR BB| Open rates'!V7*0.9*0.85</f>
        <v>6502.5</v>
      </c>
      <c r="W8" s="84">
        <f>'BAR BB| Open rates'!W7*0.9*0.85</f>
        <v>7191</v>
      </c>
      <c r="X8" s="84">
        <f>'BAR BB| Open rates'!X7*0.9*0.85</f>
        <v>6502.5</v>
      </c>
      <c r="Y8" s="84">
        <f>'BAR BB| Open rates'!Y7*0.9*0.85</f>
        <v>7191</v>
      </c>
      <c r="Z8" s="84">
        <f>'BAR BB| Open rates'!Z7*0.9*0.85</f>
        <v>6502.5</v>
      </c>
      <c r="AA8" s="84">
        <f>'BAR BB| Open rates'!AA7*0.9*0.85</f>
        <v>7191</v>
      </c>
      <c r="AB8" s="84">
        <f>'BAR BB| Open rates'!AB7*0.9*0.85</f>
        <v>6502.5</v>
      </c>
      <c r="AC8" s="84">
        <f>'BAR BB| Open rates'!AC7*0.9*0.85</f>
        <v>7191</v>
      </c>
      <c r="AD8" s="84">
        <f>'BAR BB| Open rates'!AD7*0.9*0.85</f>
        <v>6502.5</v>
      </c>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row>
    <row r="9" spans="1:163"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row>
    <row r="10" spans="1:163" s="11" customFormat="1" x14ac:dyDescent="0.2">
      <c r="A10" s="42">
        <v>1</v>
      </c>
      <c r="B10" s="84">
        <f>'BAR BB| Open rates'!B9*0.9*0.85</f>
        <v>8338.5</v>
      </c>
      <c r="C10" s="84">
        <f>'BAR BB| Open rates'!C9*0.9*0.85</f>
        <v>6885</v>
      </c>
      <c r="D10" s="84">
        <f>'BAR BB| Open rates'!D9*0.9*0.85</f>
        <v>6120</v>
      </c>
      <c r="E10" s="84">
        <f>'BAR BB| Open rates'!E9*0.9*0.85</f>
        <v>14458.5</v>
      </c>
      <c r="F10" s="84">
        <f>'BAR BB| Open rates'!F9*0.9*0.85</f>
        <v>5814</v>
      </c>
      <c r="G10" s="84">
        <f>'BAR BB| Open rates'!G9*0.9*0.85</f>
        <v>8491.5</v>
      </c>
      <c r="H10" s="84">
        <f>'BAR BB| Open rates'!H9*0.9*0.85</f>
        <v>7573.5</v>
      </c>
      <c r="I10" s="84">
        <f>'BAR BB| Open rates'!I9*0.9*0.85</f>
        <v>6885</v>
      </c>
      <c r="J10" s="84">
        <f>'BAR BB| Open rates'!J9*0.9*0.85</f>
        <v>7573.5</v>
      </c>
      <c r="K10" s="84">
        <f>'BAR BB| Open rates'!K9*0.9*0.85</f>
        <v>6885</v>
      </c>
      <c r="L10" s="84">
        <f>'BAR BB| Open rates'!L9*0.9*0.85</f>
        <v>7573.5</v>
      </c>
      <c r="M10" s="84">
        <f>'BAR BB| Open rates'!M9*0.9*0.85</f>
        <v>6885</v>
      </c>
      <c r="N10" s="84">
        <f>'BAR BB| Open rates'!N9*0.9*0.85</f>
        <v>7573.5</v>
      </c>
      <c r="O10" s="84">
        <f>'BAR BB| Open rates'!O9*0.9*0.85</f>
        <v>6885</v>
      </c>
      <c r="P10" s="84">
        <f>'BAR BB| Open rates'!P9*0.9*0.85</f>
        <v>7573.5</v>
      </c>
      <c r="Q10" s="84">
        <f>'BAR BB| Open rates'!Q9*0.9*0.85</f>
        <v>6885</v>
      </c>
      <c r="R10" s="84">
        <f>'BAR BB| Open rates'!R9*0.9*0.85</f>
        <v>7573.5</v>
      </c>
      <c r="S10" s="84">
        <f>'BAR BB| Open rates'!S9*0.9*0.85</f>
        <v>6885</v>
      </c>
      <c r="T10" s="84">
        <f>'BAR BB| Open rates'!T9*0.9*0.85</f>
        <v>7573.5</v>
      </c>
      <c r="U10" s="84">
        <f>'BAR BB| Open rates'!U9*0.9*0.85</f>
        <v>6885</v>
      </c>
      <c r="V10" s="84">
        <f>'BAR BB| Open rates'!V9*0.9*0.85</f>
        <v>6885</v>
      </c>
      <c r="W10" s="84">
        <f>'BAR BB| Open rates'!W9*0.9*0.85</f>
        <v>7573.5</v>
      </c>
      <c r="X10" s="84">
        <f>'BAR BB| Open rates'!X9*0.9*0.85</f>
        <v>6885</v>
      </c>
      <c r="Y10" s="84">
        <f>'BAR BB| Open rates'!Y9*0.9*0.85</f>
        <v>7573.5</v>
      </c>
      <c r="Z10" s="84">
        <f>'BAR BB| Open rates'!Z9*0.9*0.85</f>
        <v>6885</v>
      </c>
      <c r="AA10" s="84">
        <f>'BAR BB| Open rates'!AA9*0.9*0.85</f>
        <v>7573.5</v>
      </c>
      <c r="AB10" s="84">
        <f>'BAR BB| Open rates'!AB9*0.9*0.85</f>
        <v>6885</v>
      </c>
      <c r="AC10" s="84">
        <f>'BAR BB| Open rates'!AC9*0.9*0.85</f>
        <v>7573.5</v>
      </c>
      <c r="AD10" s="84">
        <f>'BAR BB| Open rates'!AD9*0.9*0.85</f>
        <v>6885</v>
      </c>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row>
    <row r="11" spans="1:163" s="11" customFormat="1" x14ac:dyDescent="0.2">
      <c r="A11" s="42">
        <v>2</v>
      </c>
      <c r="B11" s="84">
        <f>'BAR BB| Open rates'!B10*0.9*0.85</f>
        <v>9486</v>
      </c>
      <c r="C11" s="84">
        <f>'BAR BB| Open rates'!C10*0.9*0.85</f>
        <v>8032.5</v>
      </c>
      <c r="D11" s="84">
        <f>'BAR BB| Open rates'!D10*0.9*0.85</f>
        <v>7267.5</v>
      </c>
      <c r="E11" s="84">
        <f>'BAR BB| Open rates'!E10*0.9*0.85</f>
        <v>15606</v>
      </c>
      <c r="F11" s="84">
        <f>'BAR BB| Open rates'!F10*0.9*0.85</f>
        <v>6961.5</v>
      </c>
      <c r="G11" s="84">
        <f>'BAR BB| Open rates'!G10*0.9*0.85</f>
        <v>9639</v>
      </c>
      <c r="H11" s="84">
        <f>'BAR BB| Open rates'!H10*0.9*0.85</f>
        <v>8721</v>
      </c>
      <c r="I11" s="84">
        <f>'BAR BB| Open rates'!I10*0.9*0.85</f>
        <v>8032.5</v>
      </c>
      <c r="J11" s="84">
        <f>'BAR BB| Open rates'!J10*0.9*0.85</f>
        <v>8721</v>
      </c>
      <c r="K11" s="84">
        <f>'BAR BB| Open rates'!K10*0.9*0.85</f>
        <v>8032.5</v>
      </c>
      <c r="L11" s="84">
        <f>'BAR BB| Open rates'!L10*0.9*0.85</f>
        <v>8721</v>
      </c>
      <c r="M11" s="84">
        <f>'BAR BB| Open rates'!M10*0.9*0.85</f>
        <v>8032.5</v>
      </c>
      <c r="N11" s="84">
        <f>'BAR BB| Open rates'!N10*0.9*0.85</f>
        <v>8721</v>
      </c>
      <c r="O11" s="84">
        <f>'BAR BB| Open rates'!O10*0.9*0.85</f>
        <v>8032.5</v>
      </c>
      <c r="P11" s="84">
        <f>'BAR BB| Open rates'!P10*0.9*0.85</f>
        <v>8721</v>
      </c>
      <c r="Q11" s="84">
        <f>'BAR BB| Open rates'!Q10*0.9*0.85</f>
        <v>8032.5</v>
      </c>
      <c r="R11" s="84">
        <f>'BAR BB| Open rates'!R10*0.9*0.85</f>
        <v>8721</v>
      </c>
      <c r="S11" s="84">
        <f>'BAR BB| Open rates'!S10*0.9*0.85</f>
        <v>8032.5</v>
      </c>
      <c r="T11" s="84">
        <f>'BAR BB| Open rates'!T10*0.9*0.85</f>
        <v>8721</v>
      </c>
      <c r="U11" s="84">
        <f>'BAR BB| Open rates'!U10*0.9*0.85</f>
        <v>8032.5</v>
      </c>
      <c r="V11" s="84">
        <f>'BAR BB| Open rates'!V10*0.9*0.85</f>
        <v>8032.5</v>
      </c>
      <c r="W11" s="84">
        <f>'BAR BB| Open rates'!W10*0.9*0.85</f>
        <v>8721</v>
      </c>
      <c r="X11" s="84">
        <f>'BAR BB| Open rates'!X10*0.9*0.85</f>
        <v>8032.5</v>
      </c>
      <c r="Y11" s="84">
        <f>'BAR BB| Open rates'!Y10*0.9*0.85</f>
        <v>8721</v>
      </c>
      <c r="Z11" s="84">
        <f>'BAR BB| Open rates'!Z10*0.9*0.85</f>
        <v>8032.5</v>
      </c>
      <c r="AA11" s="84">
        <f>'BAR BB| Open rates'!AA10*0.9*0.85</f>
        <v>8721</v>
      </c>
      <c r="AB11" s="84">
        <f>'BAR BB| Open rates'!AB10*0.9*0.85</f>
        <v>8032.5</v>
      </c>
      <c r="AC11" s="84">
        <f>'BAR BB| Open rates'!AC10*0.9*0.85</f>
        <v>8721</v>
      </c>
      <c r="AD11" s="84">
        <f>'BAR BB| Open rates'!AD10*0.9*0.85</f>
        <v>8032.5</v>
      </c>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row>
    <row r="12" spans="1:163"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row>
    <row r="13" spans="1:163" s="11" customFormat="1" x14ac:dyDescent="0.2">
      <c r="A13" s="42">
        <v>1</v>
      </c>
      <c r="B13" s="84">
        <f>'BAR BB| Open rates'!B12*0.9*0.85</f>
        <v>9103.5</v>
      </c>
      <c r="C13" s="84">
        <f>'BAR BB| Open rates'!C12*0.9*0.85</f>
        <v>7650</v>
      </c>
      <c r="D13" s="84">
        <f>'BAR BB| Open rates'!D12*0.9*0.85</f>
        <v>6885</v>
      </c>
      <c r="E13" s="84">
        <f>'BAR BB| Open rates'!E12*0.9*0.85</f>
        <v>15223.5</v>
      </c>
      <c r="F13" s="84">
        <f>'BAR BB| Open rates'!F12*0.9*0.85</f>
        <v>6579</v>
      </c>
      <c r="G13" s="84">
        <f>'BAR BB| Open rates'!G12*0.9*0.85</f>
        <v>9256.5</v>
      </c>
      <c r="H13" s="84">
        <f>'BAR BB| Open rates'!H12*0.9*0.85</f>
        <v>8338.5</v>
      </c>
      <c r="I13" s="84">
        <f>'BAR BB| Open rates'!I12*0.9*0.85</f>
        <v>7650</v>
      </c>
      <c r="J13" s="84">
        <f>'BAR BB| Open rates'!J12*0.9*0.85</f>
        <v>8338.5</v>
      </c>
      <c r="K13" s="84">
        <f>'BAR BB| Open rates'!K12*0.9*0.85</f>
        <v>7650</v>
      </c>
      <c r="L13" s="84">
        <f>'BAR BB| Open rates'!L12*0.9*0.85</f>
        <v>8338.5</v>
      </c>
      <c r="M13" s="84">
        <f>'BAR BB| Open rates'!M12*0.9*0.85</f>
        <v>7650</v>
      </c>
      <c r="N13" s="84">
        <f>'BAR BB| Open rates'!N12*0.9*0.85</f>
        <v>8338.5</v>
      </c>
      <c r="O13" s="84">
        <f>'BAR BB| Open rates'!O12*0.9*0.85</f>
        <v>7650</v>
      </c>
      <c r="P13" s="84">
        <f>'BAR BB| Open rates'!P12*0.9*0.85</f>
        <v>8338.5</v>
      </c>
      <c r="Q13" s="84">
        <f>'BAR BB| Open rates'!Q12*0.9*0.85</f>
        <v>7650</v>
      </c>
      <c r="R13" s="84">
        <f>'BAR BB| Open rates'!R12*0.9*0.85</f>
        <v>8338.5</v>
      </c>
      <c r="S13" s="84">
        <f>'BAR BB| Open rates'!S12*0.9*0.85</f>
        <v>7650</v>
      </c>
      <c r="T13" s="84">
        <f>'BAR BB| Open rates'!T12*0.9*0.85</f>
        <v>8338.5</v>
      </c>
      <c r="U13" s="84">
        <f>'BAR BB| Open rates'!U12*0.9*0.85</f>
        <v>7650</v>
      </c>
      <c r="V13" s="84">
        <f>'BAR BB| Open rates'!V12*0.9*0.85</f>
        <v>7650</v>
      </c>
      <c r="W13" s="84">
        <f>'BAR BB| Open rates'!W12*0.9*0.85</f>
        <v>8338.5</v>
      </c>
      <c r="X13" s="84">
        <f>'BAR BB| Open rates'!X12*0.9*0.85</f>
        <v>7650</v>
      </c>
      <c r="Y13" s="84">
        <f>'BAR BB| Open rates'!Y12*0.9*0.85</f>
        <v>8338.5</v>
      </c>
      <c r="Z13" s="84">
        <f>'BAR BB| Open rates'!Z12*0.9*0.85</f>
        <v>7650</v>
      </c>
      <c r="AA13" s="84">
        <f>'BAR BB| Open rates'!AA12*0.9*0.85</f>
        <v>8338.5</v>
      </c>
      <c r="AB13" s="84">
        <f>'BAR BB| Open rates'!AB12*0.9*0.85</f>
        <v>7650</v>
      </c>
      <c r="AC13" s="84">
        <f>'BAR BB| Open rates'!AC12*0.9*0.85</f>
        <v>8338.5</v>
      </c>
      <c r="AD13" s="84">
        <f>'BAR BB| Open rates'!AD12*0.9*0.85</f>
        <v>7650</v>
      </c>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row>
    <row r="14" spans="1:163" s="11" customFormat="1" x14ac:dyDescent="0.2">
      <c r="A14" s="42">
        <v>2</v>
      </c>
      <c r="B14" s="84">
        <f>'BAR BB| Open rates'!B13*0.9*0.85</f>
        <v>10251</v>
      </c>
      <c r="C14" s="84">
        <f>'BAR BB| Open rates'!C13*0.9*0.85</f>
        <v>8797.5</v>
      </c>
      <c r="D14" s="84">
        <f>'BAR BB| Open rates'!D13*0.9*0.85</f>
        <v>8032.5</v>
      </c>
      <c r="E14" s="84">
        <f>'BAR BB| Open rates'!E13*0.9*0.85</f>
        <v>16371</v>
      </c>
      <c r="F14" s="84">
        <f>'BAR BB| Open rates'!F13*0.9*0.85</f>
        <v>7726.5</v>
      </c>
      <c r="G14" s="84">
        <f>'BAR BB| Open rates'!G13*0.9*0.85</f>
        <v>10404</v>
      </c>
      <c r="H14" s="84">
        <f>'BAR BB| Open rates'!H13*0.9*0.85</f>
        <v>9486</v>
      </c>
      <c r="I14" s="84">
        <f>'BAR BB| Open rates'!I13*0.9*0.85</f>
        <v>8797.5</v>
      </c>
      <c r="J14" s="84">
        <f>'BAR BB| Open rates'!J13*0.9*0.85</f>
        <v>9486</v>
      </c>
      <c r="K14" s="84">
        <f>'BAR BB| Open rates'!K13*0.9*0.85</f>
        <v>8797.5</v>
      </c>
      <c r="L14" s="84">
        <f>'BAR BB| Open rates'!L13*0.9*0.85</f>
        <v>9486</v>
      </c>
      <c r="M14" s="84">
        <f>'BAR BB| Open rates'!M13*0.9*0.85</f>
        <v>8797.5</v>
      </c>
      <c r="N14" s="84">
        <f>'BAR BB| Open rates'!N13*0.9*0.85</f>
        <v>9486</v>
      </c>
      <c r="O14" s="84">
        <f>'BAR BB| Open rates'!O13*0.9*0.85</f>
        <v>8797.5</v>
      </c>
      <c r="P14" s="84">
        <f>'BAR BB| Open rates'!P13*0.9*0.85</f>
        <v>9486</v>
      </c>
      <c r="Q14" s="84">
        <f>'BAR BB| Open rates'!Q13*0.9*0.85</f>
        <v>8797.5</v>
      </c>
      <c r="R14" s="84">
        <f>'BAR BB| Open rates'!R13*0.9*0.85</f>
        <v>9486</v>
      </c>
      <c r="S14" s="84">
        <f>'BAR BB| Open rates'!S13*0.9*0.85</f>
        <v>8797.5</v>
      </c>
      <c r="T14" s="84">
        <f>'BAR BB| Open rates'!T13*0.9*0.85</f>
        <v>9486</v>
      </c>
      <c r="U14" s="84">
        <f>'BAR BB| Open rates'!U13*0.9*0.85</f>
        <v>8797.5</v>
      </c>
      <c r="V14" s="84">
        <f>'BAR BB| Open rates'!V13*0.9*0.85</f>
        <v>8797.5</v>
      </c>
      <c r="W14" s="84">
        <f>'BAR BB| Open rates'!W13*0.9*0.85</f>
        <v>9486</v>
      </c>
      <c r="X14" s="84">
        <f>'BAR BB| Open rates'!X13*0.9*0.85</f>
        <v>8797.5</v>
      </c>
      <c r="Y14" s="84">
        <f>'BAR BB| Open rates'!Y13*0.9*0.85</f>
        <v>9486</v>
      </c>
      <c r="Z14" s="84">
        <f>'BAR BB| Open rates'!Z13*0.9*0.85</f>
        <v>8797.5</v>
      </c>
      <c r="AA14" s="84">
        <f>'BAR BB| Open rates'!AA13*0.9*0.85</f>
        <v>9486</v>
      </c>
      <c r="AB14" s="84">
        <f>'BAR BB| Open rates'!AB13*0.9*0.85</f>
        <v>8797.5</v>
      </c>
      <c r="AC14" s="84">
        <f>'BAR BB| Open rates'!AC13*0.9*0.85</f>
        <v>9486</v>
      </c>
      <c r="AD14" s="84">
        <f>'BAR BB| Open rates'!AD13*0.9*0.85</f>
        <v>8797.5</v>
      </c>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row>
    <row r="15" spans="1:163" x14ac:dyDescent="0.2">
      <c r="A15" s="123"/>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row>
    <row r="16" spans="1:163"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row>
    <row r="17" spans="1:163"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row>
    <row r="18" spans="1:163"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row>
    <row r="19" spans="1:163" s="11" customFormat="1" ht="184.5" customHeight="1" thickBot="1" x14ac:dyDescent="0.25">
      <c r="A19" s="204" t="s">
        <v>277</v>
      </c>
    </row>
    <row r="20" spans="1:163" s="11" customFormat="1" ht="10.5" customHeight="1" x14ac:dyDescent="0.2">
      <c r="A20" s="5"/>
    </row>
    <row r="21" spans="1:163" s="11" customFormat="1" ht="21.75" customHeight="1" x14ac:dyDescent="0.2">
      <c r="A21" s="87" t="s">
        <v>80</v>
      </c>
    </row>
    <row r="22" spans="1:163" s="11" customFormat="1" ht="24.75" customHeight="1" x14ac:dyDescent="0.2">
      <c r="A22" s="109" t="s">
        <v>278</v>
      </c>
    </row>
    <row r="23" spans="1:163"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row>
    <row r="24" spans="1:163"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row>
    <row r="25" spans="1:163"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row>
    <row r="26" spans="1:163"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row>
    <row r="27" spans="1:163" s="155" customFormat="1" ht="35.25" customHeight="1" x14ac:dyDescent="0.2">
      <c r="A27" s="150" t="s">
        <v>163</v>
      </c>
    </row>
    <row r="28" spans="1:163" s="155" customFormat="1" ht="35.25" customHeight="1" x14ac:dyDescent="0.2">
      <c r="A28" s="150" t="s">
        <v>188</v>
      </c>
    </row>
    <row r="29" spans="1:163" s="155" customFormat="1" ht="35.25" customHeight="1" x14ac:dyDescent="0.2">
      <c r="A29" s="150" t="s">
        <v>164</v>
      </c>
    </row>
    <row r="30" spans="1:163" s="155" customFormat="1" ht="13.5" customHeight="1" x14ac:dyDescent="0.2">
      <c r="A30" s="150" t="s">
        <v>165</v>
      </c>
    </row>
    <row r="31" spans="1:163" s="155" customFormat="1" ht="35.25" customHeight="1" x14ac:dyDescent="0.2">
      <c r="A31" s="150" t="s">
        <v>162</v>
      </c>
    </row>
    <row r="32" spans="1:163"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row>
    <row r="33" spans="1:163"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row>
    <row r="34" spans="1:163"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row>
    <row r="35" spans="1:163"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row>
    <row r="36" spans="1:163" ht="53.25" customHeight="1" x14ac:dyDescent="0.2">
      <c r="A36" s="227" t="s">
        <v>298</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row>
    <row r="37" spans="1:163" ht="12.75" customHeight="1" x14ac:dyDescent="0.2">
      <c r="A37" s="22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row>
    <row r="38" spans="1:163" s="11" customFormat="1" ht="15" customHeight="1" x14ac:dyDescent="0.2">
      <c r="A38" s="271" t="s">
        <v>103</v>
      </c>
    </row>
    <row r="39" spans="1:163" ht="15" customHeight="1" x14ac:dyDescent="0.2">
      <c r="A39" s="27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row>
    <row r="40" spans="1:163" ht="51" customHeight="1" x14ac:dyDescent="0.2">
      <c r="A40" s="27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row>
    <row r="41" spans="1:163" x14ac:dyDescent="0.2">
      <c r="A41" s="14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row>
    <row r="42" spans="1:163" ht="36" x14ac:dyDescent="0.2">
      <c r="A42" s="144"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row>
    <row r="43" spans="1:163" x14ac:dyDescent="0.2">
      <c r="A43" s="13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row>
    <row r="44" spans="1:163" ht="36" x14ac:dyDescent="0.2">
      <c r="A44" s="176"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row>
    <row r="45" spans="1:163" x14ac:dyDescent="0.2">
      <c r="A45" s="205" t="s">
        <v>280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row>
    <row r="46" spans="1:163" s="11" customFormat="1" x14ac:dyDescent="0.2">
      <c r="A46" s="189"/>
    </row>
    <row r="47" spans="1:163" s="11" customFormat="1" x14ac:dyDescent="0.2">
      <c r="A47" s="137" t="s">
        <v>65</v>
      </c>
    </row>
    <row r="48" spans="1:163"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63" s="11" customFormat="1" ht="77.25" customHeight="1" x14ac:dyDescent="0.2">
      <c r="A65" s="194" t="s">
        <v>284</v>
      </c>
    </row>
    <row r="66" spans="1:163" s="11" customFormat="1" ht="24.75" thickBot="1" x14ac:dyDescent="0.25">
      <c r="A66" s="195" t="s">
        <v>128</v>
      </c>
    </row>
    <row r="67" spans="1:163" s="11" customFormat="1" x14ac:dyDescent="0.2">
      <c r="A67" s="5"/>
    </row>
    <row r="68" spans="1:163" s="11" customFormat="1" ht="24" x14ac:dyDescent="0.2">
      <c r="A68" s="135" t="s">
        <v>252</v>
      </c>
    </row>
    <row r="69" spans="1:163" s="11" customFormat="1" x14ac:dyDescent="0.2">
      <c r="A69" s="180" t="s">
        <v>289</v>
      </c>
    </row>
    <row r="70" spans="1:163" s="11" customFormat="1" x14ac:dyDescent="0.2">
      <c r="A70" s="174" t="s">
        <v>182</v>
      </c>
    </row>
    <row r="71" spans="1:163" x14ac:dyDescent="0.2">
      <c r="A71" s="144"/>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row>
    <row r="72" spans="1:163" x14ac:dyDescent="0.2">
      <c r="A72" s="180"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row>
    <row r="73" spans="1:163" x14ac:dyDescent="0.2">
      <c r="A73" s="174" t="s">
        <v>253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row>
    <row r="74" spans="1:163" s="11" customFormat="1" hidden="1" x14ac:dyDescent="0.2">
      <c r="A74" s="144"/>
    </row>
    <row r="75" spans="1:163" s="11" customFormat="1" hidden="1" x14ac:dyDescent="0.2">
      <c r="A75" s="180" t="s">
        <v>287</v>
      </c>
    </row>
    <row r="76" spans="1:163" s="11" customFormat="1" hidden="1" x14ac:dyDescent="0.2">
      <c r="A76" s="174" t="s">
        <v>285</v>
      </c>
    </row>
    <row r="77" spans="1:163" s="11" customFormat="1" x14ac:dyDescent="0.2">
      <c r="A77" s="144"/>
    </row>
    <row r="78" spans="1:163" s="11" customFormat="1" ht="36" x14ac:dyDescent="0.2">
      <c r="A78" s="219" t="s">
        <v>288</v>
      </c>
    </row>
    <row r="79" spans="1:163" s="11" customFormat="1" x14ac:dyDescent="0.2">
      <c r="A79" s="174" t="s">
        <v>285</v>
      </c>
    </row>
    <row r="80" spans="1:163"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3" s="11" customFormat="1" x14ac:dyDescent="0.2"/>
    <row r="98" spans="1:163" s="11" customFormat="1" x14ac:dyDescent="0.2"/>
    <row r="99" spans="1:163" s="11" customFormat="1" x14ac:dyDescent="0.2">
      <c r="A99" s="199"/>
    </row>
    <row r="100" spans="1:163"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row>
    <row r="101" spans="1:163"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row>
    <row r="102" spans="1:163"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row>
    <row r="103" spans="1:163"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row>
    <row r="104" spans="1:163"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row>
    <row r="105" spans="1:16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row>
    <row r="106" spans="1:16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row>
    <row r="107" spans="1:16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row>
    <row r="108" spans="1:16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row>
    <row r="109" spans="1:16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row>
    <row r="110" spans="1:16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row>
    <row r="111" spans="1:16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row>
    <row r="112" spans="1:16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row>
    <row r="113" spans="1:16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row>
    <row r="114" spans="1:16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row>
    <row r="115" spans="1:16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row>
    <row r="116" spans="1:16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row>
    <row r="117" spans="1:16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row>
    <row r="118" spans="1:16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row>
    <row r="119" spans="1:16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row>
    <row r="120" spans="1:16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row>
    <row r="121" spans="1:16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row>
    <row r="122" spans="1:16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row>
    <row r="123" spans="1:16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row>
    <row r="124" spans="1:16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row>
    <row r="125" spans="1:16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row>
    <row r="126" spans="1:16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row>
    <row r="127" spans="1:16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row>
    <row r="128" spans="1:16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row>
    <row r="129" spans="1:16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row>
    <row r="130" spans="1:16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row>
    <row r="131" spans="1:16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row>
    <row r="132" spans="1:16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row>
    <row r="133" spans="1:16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row>
    <row r="134" spans="1:16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row>
    <row r="135" spans="1:16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row>
    <row r="136" spans="1:16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row>
    <row r="137" spans="1:16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row>
    <row r="138" spans="1:16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row>
    <row r="139" spans="1:16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row>
    <row r="140" spans="1:16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row>
    <row r="141" spans="1:16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row>
    <row r="142" spans="1:16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row>
    <row r="143" spans="1:16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row>
    <row r="144" spans="1:16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row>
    <row r="145" spans="1:16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row>
    <row r="146" spans="1:16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row>
    <row r="147" spans="1:16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row>
    <row r="148" spans="1:16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row>
    <row r="149" spans="1:16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row>
    <row r="150" spans="1:16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row>
    <row r="151" spans="1:16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row>
    <row r="152" spans="1:16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row>
    <row r="153" spans="1:16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row>
    <row r="154" spans="1:16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row>
    <row r="155" spans="1:16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row>
    <row r="156" spans="1:16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row>
    <row r="157" spans="1:16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row>
    <row r="158" spans="1:16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row>
    <row r="159" spans="1:16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row>
    <row r="160" spans="1:16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row>
    <row r="161" spans="1:16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row>
    <row r="162" spans="1:16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row>
    <row r="163" spans="1:16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row>
    <row r="164" spans="1:16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row>
    <row r="165" spans="1:16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row>
    <row r="166" spans="1:16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row>
    <row r="167" spans="1:16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row>
    <row r="168" spans="1:16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row>
    <row r="169" spans="1:16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row>
    <row r="170" spans="1:16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row>
    <row r="171" spans="1:16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row>
    <row r="172" spans="1:16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row>
    <row r="173" spans="1:16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row>
    <row r="174" spans="1:16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row>
    <row r="175" spans="1:16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row>
    <row r="176" spans="1:16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row>
    <row r="177" spans="1:16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row>
    <row r="178" spans="1:16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row>
    <row r="179" spans="1:16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row>
    <row r="180" spans="1:16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row>
    <row r="181" spans="1:16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row>
    <row r="182" spans="1:16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row>
    <row r="183" spans="1:16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row>
    <row r="184" spans="1:16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row>
    <row r="185" spans="1:16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row>
    <row r="186" spans="1:16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row>
    <row r="187" spans="1:16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row>
    <row r="188" spans="1:16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row>
    <row r="189" spans="1:16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row>
    <row r="190" spans="1:16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row>
    <row r="191" spans="1:16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row>
    <row r="192" spans="1:16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row>
    <row r="193" spans="1:16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row>
    <row r="194" spans="1:16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row>
    <row r="195" spans="1:16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row>
    <row r="196" spans="1:16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row>
    <row r="197" spans="1:16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row>
    <row r="198" spans="1:16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row>
    <row r="199" spans="1:16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row>
    <row r="200" spans="1:16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row>
    <row r="201" spans="1:16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row>
    <row r="202" spans="1:16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row>
    <row r="203" spans="1:16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row>
    <row r="204" spans="1:16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row>
    <row r="205" spans="1:16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row>
    <row r="206" spans="1:16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row>
    <row r="207" spans="1:16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row>
    <row r="208" spans="1:16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row>
    <row r="209" spans="1:16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row>
    <row r="210" spans="1:16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row>
    <row r="211" spans="1:16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row>
    <row r="212" spans="1:16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row>
    <row r="213" spans="1:16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row>
    <row r="214" spans="1:16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row>
    <row r="215" spans="1:16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row>
    <row r="216" spans="1:16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row>
    <row r="217" spans="1:16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row>
    <row r="218" spans="1:16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row>
    <row r="219" spans="1:16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row>
    <row r="220" spans="1:16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row>
    <row r="221" spans="1:16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row>
    <row r="222" spans="1:16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row>
    <row r="223" spans="1:16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row>
    <row r="224" spans="1:16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row>
    <row r="225" spans="1:16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row>
    <row r="226" spans="1:16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row>
    <row r="227" spans="1:16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row>
    <row r="228" spans="1:16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row>
    <row r="229" spans="1:16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row>
    <row r="230" spans="1:16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row>
    <row r="231" spans="1:16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row>
    <row r="232" spans="1:16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row>
    <row r="233" spans="1:16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row>
    <row r="234" spans="1:16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row>
    <row r="235" spans="1:16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row>
    <row r="236" spans="1:16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row>
    <row r="237" spans="1:16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row>
    <row r="238" spans="1:16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row>
    <row r="239" spans="1:16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row>
    <row r="240" spans="1:16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row>
    <row r="241" spans="1:16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row>
    <row r="242" spans="1:16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row>
    <row r="243" spans="1:163"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row>
    <row r="244" spans="1:163"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8" t="s">
        <v>245</v>
      </c>
    </row>
    <row r="3" spans="1:168" x14ac:dyDescent="0.2">
      <c r="A3" s="132" t="s">
        <v>255</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f>'НСЛ| FIT18'!B4</f>
        <v>45826</v>
      </c>
      <c r="H4" s="73">
        <f>'НСЛ| FIT18'!C4</f>
        <v>45828</v>
      </c>
      <c r="I4" s="73">
        <f>'НСЛ| FIT18'!D4</f>
        <v>45830</v>
      </c>
      <c r="J4" s="73">
        <f>'НСЛ| FIT18'!E4</f>
        <v>45831</v>
      </c>
      <c r="K4" s="73">
        <f>'НСЛ| FIT18'!F4</f>
        <v>45836</v>
      </c>
      <c r="L4" s="73">
        <f>'НСЛ| FIT18'!G4</f>
        <v>45839</v>
      </c>
      <c r="M4" s="73">
        <f>'НСЛ| FIT18'!H4</f>
        <v>45849</v>
      </c>
      <c r="N4" s="73">
        <f>'НСЛ| FIT18'!I4</f>
        <v>45851</v>
      </c>
      <c r="O4" s="73">
        <f>'НСЛ| FIT18'!J4</f>
        <v>45856</v>
      </c>
      <c r="P4" s="73">
        <f>'НСЛ| FIT18'!K4</f>
        <v>45858</v>
      </c>
      <c r="Q4" s="73">
        <f>'НСЛ| FIT18'!L4</f>
        <v>45863</v>
      </c>
      <c r="R4" s="73">
        <f>'НСЛ| FIT18'!M4</f>
        <v>45865</v>
      </c>
      <c r="S4" s="73">
        <f>'НСЛ| FIT18'!N4</f>
        <v>45870</v>
      </c>
      <c r="T4" s="73">
        <f>'НСЛ| FIT18'!O4</f>
        <v>45872</v>
      </c>
      <c r="U4" s="73">
        <f>'НСЛ| FIT18'!P4</f>
        <v>45877</v>
      </c>
      <c r="V4" s="73">
        <f>'НСЛ| FIT18'!Q4</f>
        <v>45879</v>
      </c>
      <c r="W4" s="73">
        <f>'НСЛ| FIT18'!R4</f>
        <v>45884</v>
      </c>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f>'НСЛ| FIT18'!B5</f>
        <v>45827</v>
      </c>
      <c r="H5" s="73">
        <f>'НСЛ| FIT18'!C5</f>
        <v>45829</v>
      </c>
      <c r="I5" s="73">
        <f>'НСЛ| FIT18'!D5</f>
        <v>45830</v>
      </c>
      <c r="J5" s="73">
        <f>'НСЛ| FIT18'!E5</f>
        <v>45835</v>
      </c>
      <c r="K5" s="73">
        <f>'НСЛ| FIT18'!F5</f>
        <v>45838</v>
      </c>
      <c r="L5" s="73">
        <f>'НСЛ| FIT18'!G5</f>
        <v>45848</v>
      </c>
      <c r="M5" s="73">
        <f>'НСЛ| FIT18'!H5</f>
        <v>45850</v>
      </c>
      <c r="N5" s="73">
        <f>'НСЛ| FIT18'!I5</f>
        <v>45855</v>
      </c>
      <c r="O5" s="73">
        <f>'НСЛ| FIT18'!J5</f>
        <v>45857</v>
      </c>
      <c r="P5" s="73">
        <f>'НСЛ| FIT18'!K5</f>
        <v>45862</v>
      </c>
      <c r="Q5" s="73">
        <f>'НСЛ| FIT18'!L5</f>
        <v>45864</v>
      </c>
      <c r="R5" s="73">
        <f>'НСЛ| FIT18'!M5</f>
        <v>45869</v>
      </c>
      <c r="S5" s="73">
        <f>'НСЛ| FIT18'!N5</f>
        <v>45871</v>
      </c>
      <c r="T5" s="73">
        <f>'НСЛ| FIT18'!O5</f>
        <v>45876</v>
      </c>
      <c r="U5" s="73">
        <f>'НСЛ| FIT18'!P5</f>
        <v>45878</v>
      </c>
      <c r="V5" s="73">
        <f>'НСЛ| FIT18'!Q5</f>
        <v>45883</v>
      </c>
      <c r="W5" s="73">
        <f>'НСЛ| FIT18'!R5</f>
        <v>45885</v>
      </c>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row>
    <row r="6" spans="1:168"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f>'BAR BB| Open rates'!B6*0.9*0.85+35</f>
        <v>6843.5</v>
      </c>
      <c r="H7" s="84">
        <f>'BAR BB| Open rates'!C6*0.9*0.85+35</f>
        <v>5390</v>
      </c>
      <c r="I7" s="84">
        <f>'BAR BB| Open rates'!F6*0.9*0.85+35</f>
        <v>4319</v>
      </c>
      <c r="J7" s="84">
        <f>'BAR BB| Open rates'!G6*0.9*0.85+35</f>
        <v>6996.5</v>
      </c>
      <c r="K7" s="84">
        <f>'BAR BB| Open rates'!H6*0.9*0.85+35</f>
        <v>6078.5</v>
      </c>
      <c r="L7" s="84">
        <f>'BAR BB| Open rates'!I6*0.9*0.85+35</f>
        <v>5390</v>
      </c>
      <c r="M7" s="84">
        <f>'BAR BB| Open rates'!J6*0.9*0.85+35</f>
        <v>6078.5</v>
      </c>
      <c r="N7" s="84">
        <f>'BAR BB| Open rates'!K6*0.9*0.85+35</f>
        <v>5390</v>
      </c>
      <c r="O7" s="84">
        <f>'BAR BB| Open rates'!M6*0.9*0.85+35</f>
        <v>5390</v>
      </c>
      <c r="P7" s="84">
        <f>'BAR BB| Open rates'!N6*0.9*0.85+35</f>
        <v>6078.5</v>
      </c>
      <c r="Q7" s="84">
        <f>'BAR BB| Open rates'!O6*0.9*0.85+35</f>
        <v>5390</v>
      </c>
      <c r="R7" s="84">
        <f>'BAR BB| Open rates'!P6*0.9*0.85+35</f>
        <v>6078.5</v>
      </c>
      <c r="S7" s="84">
        <f>'BAR BB| Open rates'!Q6*0.9*0.85+35</f>
        <v>5390</v>
      </c>
      <c r="T7" s="84">
        <f>'BAR BB| Open rates'!R6*0.9*0.85+35</f>
        <v>6078.5</v>
      </c>
      <c r="U7" s="84">
        <f>'BAR BB| Open rates'!S6*0.9*0.85+35</f>
        <v>5390</v>
      </c>
      <c r="V7" s="84">
        <f>'BAR BB| Open rates'!T6*0.9*0.85+35</f>
        <v>6078.5</v>
      </c>
      <c r="W7" s="84">
        <f>'BAR BB| Open rates'!U6*0.9*0.85+35</f>
        <v>5390</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f>'BAR BB| Open rates'!B7*0.9*0.85+35</f>
        <v>7991</v>
      </c>
      <c r="H8" s="84">
        <f>'BAR BB| Open rates'!C7*0.9*0.85+35</f>
        <v>6537.5</v>
      </c>
      <c r="I8" s="84">
        <f>'BAR BB| Open rates'!F7*0.9*0.85+35</f>
        <v>5466.5</v>
      </c>
      <c r="J8" s="84">
        <f>'BAR BB| Open rates'!G7*0.9*0.85+35</f>
        <v>8144</v>
      </c>
      <c r="K8" s="84">
        <f>'BAR BB| Open rates'!H7*0.9*0.85+35</f>
        <v>7226</v>
      </c>
      <c r="L8" s="84">
        <f>'BAR BB| Open rates'!I7*0.9*0.85+35</f>
        <v>6537.5</v>
      </c>
      <c r="M8" s="84">
        <f>'BAR BB| Open rates'!J7*0.9*0.85+35</f>
        <v>7226</v>
      </c>
      <c r="N8" s="84">
        <f>'BAR BB| Open rates'!K7*0.9*0.85+35</f>
        <v>6537.5</v>
      </c>
      <c r="O8" s="84">
        <f>'BAR BB| Open rates'!M7*0.9*0.85+35</f>
        <v>6537.5</v>
      </c>
      <c r="P8" s="84">
        <f>'BAR BB| Open rates'!N7*0.9*0.85+35</f>
        <v>7226</v>
      </c>
      <c r="Q8" s="84">
        <f>'BAR BB| Open rates'!O7*0.9*0.85+35</f>
        <v>6537.5</v>
      </c>
      <c r="R8" s="84">
        <f>'BAR BB| Open rates'!P7*0.9*0.85+35</f>
        <v>7226</v>
      </c>
      <c r="S8" s="84">
        <f>'BAR BB| Open rates'!Q7*0.9*0.85+35</f>
        <v>6537.5</v>
      </c>
      <c r="T8" s="84">
        <f>'BAR BB| Open rates'!R7*0.9*0.85+35</f>
        <v>7226</v>
      </c>
      <c r="U8" s="84">
        <f>'BAR BB| Open rates'!S7*0.9*0.85+35</f>
        <v>6537.5</v>
      </c>
      <c r="V8" s="84">
        <f>'BAR BB| Open rates'!T7*0.9*0.85+35</f>
        <v>7226</v>
      </c>
      <c r="W8" s="84">
        <f>'BAR BB| Open rates'!U7*0.9*0.85+35</f>
        <v>6537.5</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f>'BAR BB| Open rates'!B9*0.9*0.85+35</f>
        <v>8373.5</v>
      </c>
      <c r="H10" s="84">
        <f>'BAR BB| Open rates'!C9*0.9*0.85+35</f>
        <v>6920</v>
      </c>
      <c r="I10" s="84">
        <f>'BAR BB| Open rates'!F9*0.9*0.85+35</f>
        <v>5849</v>
      </c>
      <c r="J10" s="84">
        <f>'BAR BB| Open rates'!G9*0.9*0.85+35</f>
        <v>8526.5</v>
      </c>
      <c r="K10" s="84">
        <f>'BAR BB| Open rates'!H9*0.9*0.85+35</f>
        <v>7608.5</v>
      </c>
      <c r="L10" s="84">
        <f>'BAR BB| Open rates'!I9*0.9*0.85+35</f>
        <v>6920</v>
      </c>
      <c r="M10" s="84">
        <f>'BAR BB| Open rates'!J9*0.9*0.85+35</f>
        <v>7608.5</v>
      </c>
      <c r="N10" s="84">
        <f>'BAR BB| Open rates'!K9*0.9*0.85+35</f>
        <v>6920</v>
      </c>
      <c r="O10" s="84">
        <f>'BAR BB| Open rates'!M9*0.9*0.85+35</f>
        <v>6920</v>
      </c>
      <c r="P10" s="84">
        <f>'BAR BB| Open rates'!N9*0.9*0.85+35</f>
        <v>7608.5</v>
      </c>
      <c r="Q10" s="84">
        <f>'BAR BB| Open rates'!O9*0.9*0.85+35</f>
        <v>6920</v>
      </c>
      <c r="R10" s="84">
        <f>'BAR BB| Open rates'!P9*0.9*0.85+35</f>
        <v>7608.5</v>
      </c>
      <c r="S10" s="84">
        <f>'BAR BB| Open rates'!Q9*0.9*0.85+35</f>
        <v>6920</v>
      </c>
      <c r="T10" s="84">
        <f>'BAR BB| Open rates'!R9*0.9*0.85+35</f>
        <v>7608.5</v>
      </c>
      <c r="U10" s="84">
        <f>'BAR BB| Open rates'!S9*0.9*0.85+35</f>
        <v>6920</v>
      </c>
      <c r="V10" s="84">
        <f>'BAR BB| Open rates'!T9*0.9*0.85+35</f>
        <v>7608.5</v>
      </c>
      <c r="W10" s="84">
        <f>'BAR BB| Open rates'!U9*0.9*0.85+35</f>
        <v>6920</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f>'BAR BB| Open rates'!B10*0.9*0.85+35</f>
        <v>9521</v>
      </c>
      <c r="H11" s="84">
        <f>'BAR BB| Open rates'!C10*0.9*0.85+35</f>
        <v>8067.5</v>
      </c>
      <c r="I11" s="84">
        <f>'BAR BB| Open rates'!F10*0.9*0.85+35</f>
        <v>6996.5</v>
      </c>
      <c r="J11" s="84">
        <f>'BAR BB| Open rates'!G10*0.9*0.85+35</f>
        <v>9674</v>
      </c>
      <c r="K11" s="84">
        <f>'BAR BB| Open rates'!H10*0.9*0.85+35</f>
        <v>8756</v>
      </c>
      <c r="L11" s="84">
        <f>'BAR BB| Open rates'!I10*0.9*0.85+35</f>
        <v>8067.5</v>
      </c>
      <c r="M11" s="84">
        <f>'BAR BB| Open rates'!J10*0.9*0.85+35</f>
        <v>8756</v>
      </c>
      <c r="N11" s="84">
        <f>'BAR BB| Open rates'!K10*0.9*0.85+35</f>
        <v>8067.5</v>
      </c>
      <c r="O11" s="84">
        <f>'BAR BB| Open rates'!M10*0.9*0.85+35</f>
        <v>8067.5</v>
      </c>
      <c r="P11" s="84">
        <f>'BAR BB| Open rates'!N10*0.9*0.85+35</f>
        <v>8756</v>
      </c>
      <c r="Q11" s="84">
        <f>'BAR BB| Open rates'!O10*0.9*0.85+35</f>
        <v>8067.5</v>
      </c>
      <c r="R11" s="84">
        <f>'BAR BB| Open rates'!P10*0.9*0.85+35</f>
        <v>8756</v>
      </c>
      <c r="S11" s="84">
        <f>'BAR BB| Open rates'!Q10*0.9*0.85+35</f>
        <v>8067.5</v>
      </c>
      <c r="T11" s="84">
        <f>'BAR BB| Open rates'!R10*0.9*0.85+35</f>
        <v>8756</v>
      </c>
      <c r="U11" s="84">
        <f>'BAR BB| Open rates'!S10*0.9*0.85+35</f>
        <v>8067.5</v>
      </c>
      <c r="V11" s="84">
        <f>'BAR BB| Open rates'!T10*0.9*0.85+35</f>
        <v>8756</v>
      </c>
      <c r="W11" s="84">
        <f>'BAR BB| Open rates'!U10*0.9*0.85+35</f>
        <v>8067.5</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f>'BAR BB| Open rates'!B12*0.9*0.85+35</f>
        <v>9138.5</v>
      </c>
      <c r="H13" s="84">
        <f>'BAR BB| Open rates'!C12*0.9*0.85+35</f>
        <v>7685</v>
      </c>
      <c r="I13" s="84">
        <f>'BAR BB| Open rates'!F12*0.9*0.85+35</f>
        <v>6614</v>
      </c>
      <c r="J13" s="84">
        <f>'BAR BB| Open rates'!G12*0.9*0.85+35</f>
        <v>9291.5</v>
      </c>
      <c r="K13" s="84">
        <f>'BAR BB| Open rates'!H12*0.9*0.85+35</f>
        <v>8373.5</v>
      </c>
      <c r="L13" s="84">
        <f>'BAR BB| Open rates'!I12*0.9*0.85+35</f>
        <v>7685</v>
      </c>
      <c r="M13" s="84">
        <f>'BAR BB| Open rates'!J12*0.9*0.85+35</f>
        <v>8373.5</v>
      </c>
      <c r="N13" s="84">
        <f>'BAR BB| Open rates'!K12*0.9*0.85+35</f>
        <v>7685</v>
      </c>
      <c r="O13" s="84">
        <f>'BAR BB| Open rates'!M12*0.9*0.85+35</f>
        <v>7685</v>
      </c>
      <c r="P13" s="84">
        <f>'BAR BB| Open rates'!N12*0.9*0.85+35</f>
        <v>8373.5</v>
      </c>
      <c r="Q13" s="84">
        <f>'BAR BB| Open rates'!O12*0.9*0.85+35</f>
        <v>7685</v>
      </c>
      <c r="R13" s="84">
        <f>'BAR BB| Open rates'!P12*0.9*0.85+35</f>
        <v>8373.5</v>
      </c>
      <c r="S13" s="84">
        <f>'BAR BB| Open rates'!Q12*0.9*0.85+35</f>
        <v>7685</v>
      </c>
      <c r="T13" s="84">
        <f>'BAR BB| Open rates'!R12*0.9*0.85+35</f>
        <v>8373.5</v>
      </c>
      <c r="U13" s="84">
        <f>'BAR BB| Open rates'!S12*0.9*0.85+35</f>
        <v>7685</v>
      </c>
      <c r="V13" s="84">
        <f>'BAR BB| Open rates'!T12*0.9*0.85+35</f>
        <v>8373.5</v>
      </c>
      <c r="W13" s="84">
        <f>'BAR BB| Open rates'!U12*0.9*0.85+35</f>
        <v>7685</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f>'BAR BB| Open rates'!B13*0.9*0.85+35</f>
        <v>10286</v>
      </c>
      <c r="H14" s="84">
        <f>'BAR BB| Open rates'!C13*0.9*0.85+35</f>
        <v>8832.5</v>
      </c>
      <c r="I14" s="84">
        <f>'BAR BB| Open rates'!F13*0.9*0.85+35</f>
        <v>7761.5</v>
      </c>
      <c r="J14" s="84">
        <f>'BAR BB| Open rates'!G13*0.9*0.85+35</f>
        <v>10439</v>
      </c>
      <c r="K14" s="84">
        <f>'BAR BB| Open rates'!H13*0.9*0.85+35</f>
        <v>9521</v>
      </c>
      <c r="L14" s="84">
        <f>'BAR BB| Open rates'!I13*0.9*0.85+35</f>
        <v>8832.5</v>
      </c>
      <c r="M14" s="84">
        <f>'BAR BB| Open rates'!J13*0.9*0.85+35</f>
        <v>9521</v>
      </c>
      <c r="N14" s="84">
        <f>'BAR BB| Open rates'!K13*0.9*0.85+35</f>
        <v>8832.5</v>
      </c>
      <c r="O14" s="84">
        <f>'BAR BB| Open rates'!M13*0.9*0.85+35</f>
        <v>8832.5</v>
      </c>
      <c r="P14" s="84">
        <f>'BAR BB| Open rates'!N13*0.9*0.85+35</f>
        <v>9521</v>
      </c>
      <c r="Q14" s="84">
        <f>'BAR BB| Open rates'!O13*0.9*0.85+35</f>
        <v>8832.5</v>
      </c>
      <c r="R14" s="84">
        <f>'BAR BB| Open rates'!P13*0.9*0.85+35</f>
        <v>9521</v>
      </c>
      <c r="S14" s="84">
        <f>'BAR BB| Open rates'!Q13*0.9*0.85+35</f>
        <v>8832.5</v>
      </c>
      <c r="T14" s="84">
        <f>'BAR BB| Open rates'!R13*0.9*0.85+35</f>
        <v>9521</v>
      </c>
      <c r="U14" s="84">
        <f>'BAR BB| Open rates'!S13*0.9*0.85+35</f>
        <v>8832.5</v>
      </c>
      <c r="V14" s="84">
        <f>'BAR BB| Open rates'!T13*0.9*0.85+35</f>
        <v>9521</v>
      </c>
      <c r="W14" s="84">
        <f>'BAR BB| Open rates'!U13*0.9*0.85+35</f>
        <v>8832.5</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row>
    <row r="15" spans="1:168" x14ac:dyDescent="0.2">
      <c r="A15" s="123"/>
      <c r="B15" s="11"/>
      <c r="C15" s="11"/>
      <c r="D15" s="11"/>
      <c r="E15" s="11"/>
    </row>
    <row r="16" spans="1:168" ht="12.75" customHeight="1"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204" t="s">
        <v>277</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278</v>
      </c>
    </row>
    <row r="23" spans="1:168" ht="24.75" customHeight="1" x14ac:dyDescent="0.2">
      <c r="A23" s="109" t="s">
        <v>279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7"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55" customFormat="1" ht="35.25" customHeight="1" x14ac:dyDescent="0.2">
      <c r="A27" s="150" t="s">
        <v>163</v>
      </c>
    </row>
    <row r="28" spans="1:168" s="155" customFormat="1" ht="35.25" customHeight="1" x14ac:dyDescent="0.2">
      <c r="A28" s="150" t="s">
        <v>188</v>
      </c>
    </row>
    <row r="29" spans="1:168" s="155" customFormat="1" ht="35.25" customHeight="1" x14ac:dyDescent="0.2">
      <c r="A29" s="150" t="s">
        <v>164</v>
      </c>
    </row>
    <row r="30" spans="1:168" s="155" customFormat="1" ht="13.5" customHeight="1" x14ac:dyDescent="0.2">
      <c r="A30" s="150" t="s">
        <v>165</v>
      </c>
    </row>
    <row r="31" spans="1:168" s="155" customFormat="1" ht="35.25" customHeight="1" x14ac:dyDescent="0.2">
      <c r="A31" s="150" t="s">
        <v>162</v>
      </c>
    </row>
    <row r="32" spans="1:168" ht="24" x14ac:dyDescent="0.2">
      <c r="A32" s="145"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5"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9" t="s">
        <v>247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5"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271" t="s">
        <v>103</v>
      </c>
    </row>
    <row r="38" spans="1:168" ht="15" customHeight="1" x14ac:dyDescent="0.2">
      <c r="A38" s="27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27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4"/>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4"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6"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205" t="s">
        <v>280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9"/>
    </row>
    <row r="46" spans="1:168" s="11" customFormat="1" x14ac:dyDescent="0.2">
      <c r="A46" s="137" t="s">
        <v>65</v>
      </c>
    </row>
    <row r="47" spans="1:168" s="11" customFormat="1" ht="42" customHeight="1" x14ac:dyDescent="0.2">
      <c r="A47" s="144" t="s">
        <v>104</v>
      </c>
    </row>
    <row r="48" spans="1:168" s="11" customFormat="1" ht="40.5" customHeight="1" x14ac:dyDescent="0.2">
      <c r="A48" s="144" t="s">
        <v>105</v>
      </c>
    </row>
    <row r="49" spans="1:1" s="11" customFormat="1" x14ac:dyDescent="0.2">
      <c r="A49" s="189"/>
    </row>
    <row r="50" spans="1:1" s="11" customFormat="1" ht="12.75" customHeight="1" x14ac:dyDescent="0.2">
      <c r="A50" s="137" t="s">
        <v>248</v>
      </c>
    </row>
    <row r="51" spans="1:1" s="11" customFormat="1" ht="24" x14ac:dyDescent="0.2">
      <c r="A51" s="180" t="s">
        <v>281</v>
      </c>
    </row>
    <row r="52" spans="1:1" s="11" customFormat="1" ht="17.25" customHeight="1" x14ac:dyDescent="0.2">
      <c r="A52" s="191" t="s">
        <v>181</v>
      </c>
    </row>
    <row r="53" spans="1:1" s="11" customFormat="1" ht="12" customHeight="1" x14ac:dyDescent="0.2">
      <c r="A53" s="191"/>
    </row>
    <row r="54" spans="1:1" s="11" customFormat="1" x14ac:dyDescent="0.2">
      <c r="A54" s="190" t="s">
        <v>249</v>
      </c>
    </row>
    <row r="55" spans="1:1" s="11" customFormat="1" x14ac:dyDescent="0.2">
      <c r="A55" s="191" t="s">
        <v>250</v>
      </c>
    </row>
    <row r="56" spans="1:1" s="11" customFormat="1" ht="13.5" customHeight="1" x14ac:dyDescent="0.2">
      <c r="A56" s="19"/>
    </row>
    <row r="57" spans="1:1" s="11" customFormat="1" x14ac:dyDescent="0.2">
      <c r="A57" s="190" t="s">
        <v>282</v>
      </c>
    </row>
    <row r="58" spans="1:1" s="11" customFormat="1" x14ac:dyDescent="0.2">
      <c r="A58" s="192" t="s">
        <v>251</v>
      </c>
    </row>
    <row r="59" spans="1:1" s="11" customFormat="1" ht="13.5" customHeight="1" x14ac:dyDescent="0.2">
      <c r="A59" s="19"/>
    </row>
    <row r="60" spans="1:1" s="11" customFormat="1" ht="48" x14ac:dyDescent="0.2">
      <c r="A60" s="219" t="s">
        <v>283</v>
      </c>
    </row>
    <row r="61" spans="1:1" s="11" customFormat="1" x14ac:dyDescent="0.2">
      <c r="A61" s="191" t="s">
        <v>251</v>
      </c>
    </row>
    <row r="62" spans="1:1" s="11" customFormat="1" ht="12.75" customHeight="1" x14ac:dyDescent="0.2">
      <c r="A62" s="193"/>
    </row>
    <row r="63" spans="1:1" s="11" customFormat="1" ht="13.5" thickBot="1" x14ac:dyDescent="0.25">
      <c r="A63" s="192"/>
    </row>
    <row r="64" spans="1:1" s="11" customFormat="1" ht="96" x14ac:dyDescent="0.2">
      <c r="A64" s="194" t="s">
        <v>284</v>
      </c>
    </row>
    <row r="65" spans="1:168" s="11" customFormat="1" ht="13.5" customHeight="1" thickBot="1" x14ac:dyDescent="0.25">
      <c r="A65" s="195" t="s">
        <v>128</v>
      </c>
    </row>
    <row r="66" spans="1:168" s="11" customFormat="1" x14ac:dyDescent="0.2">
      <c r="A66" s="5"/>
    </row>
    <row r="67" spans="1:168" s="11" customFormat="1" ht="24" x14ac:dyDescent="0.2">
      <c r="A67" s="135" t="s">
        <v>252</v>
      </c>
    </row>
    <row r="68" spans="1:168" s="11" customFormat="1" x14ac:dyDescent="0.2">
      <c r="A68" s="180" t="s">
        <v>289</v>
      </c>
    </row>
    <row r="69" spans="1:168" s="11" customFormat="1" ht="23.25" customHeight="1" x14ac:dyDescent="0.2">
      <c r="A69" s="174" t="s">
        <v>182</v>
      </c>
    </row>
    <row r="70" spans="1:168" s="11" customFormat="1" x14ac:dyDescent="0.2">
      <c r="A70" s="144"/>
    </row>
    <row r="71" spans="1:168" s="11" customFormat="1" x14ac:dyDescent="0.2">
      <c r="A71" s="180" t="s">
        <v>194</v>
      </c>
    </row>
    <row r="72" spans="1:168" s="11" customFormat="1" x14ac:dyDescent="0.2">
      <c r="A72" s="174" t="s">
        <v>253</v>
      </c>
    </row>
    <row r="73" spans="1:168" s="11" customFormat="1" x14ac:dyDescent="0.2">
      <c r="A73" s="144"/>
    </row>
    <row r="74" spans="1:168" s="11" customFormat="1" x14ac:dyDescent="0.2">
      <c r="A74" s="180" t="s">
        <v>287</v>
      </c>
    </row>
    <row r="75" spans="1:168" x14ac:dyDescent="0.2">
      <c r="A75" s="174" t="s">
        <v>285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19" t="s">
        <v>288</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74" t="s">
        <v>285</v>
      </c>
    </row>
    <row r="79" spans="1:168" s="11" customFormat="1" x14ac:dyDescent="0.2">
      <c r="A79" s="144"/>
    </row>
    <row r="80" spans="1:168" s="11" customFormat="1" ht="13.5" thickBot="1" x14ac:dyDescent="0.25">
      <c r="A80" s="196"/>
    </row>
    <row r="81" spans="1:1" s="11" customFormat="1" ht="72" x14ac:dyDescent="0.2">
      <c r="A81" s="197" t="s">
        <v>286</v>
      </c>
    </row>
    <row r="82" spans="1:1" s="11" customFormat="1" ht="24.75" thickBot="1" x14ac:dyDescent="0.25">
      <c r="A82" s="198" t="s">
        <v>254</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9"/>
    </row>
    <row r="100" spans="1:168" x14ac:dyDescent="0.2">
      <c r="A100" s="14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43"/>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43"/>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4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43"/>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51"/>
  <sheetViews>
    <sheetView workbookViewId="0">
      <pane xSplit="1" topLeftCell="B1" activePane="topRight" state="frozen"/>
      <selection activeCell="A10" sqref="A10"/>
      <selection pane="topRight" activeCell="AC6" sqref="AC6"/>
    </sheetView>
  </sheetViews>
  <sheetFormatPr defaultRowHeight="12.75" x14ac:dyDescent="0.2"/>
  <cols>
    <col min="1" max="1" width="43.85546875" style="5" customWidth="1"/>
    <col min="2" max="30" width="9.5703125" customWidth="1"/>
  </cols>
  <sheetData>
    <row r="1" spans="1:30" ht="24" x14ac:dyDescent="0.2">
      <c r="A1" s="47" t="s">
        <v>50</v>
      </c>
    </row>
    <row r="2" spans="1:30" x14ac:dyDescent="0.2">
      <c r="A2" s="188" t="s">
        <v>245</v>
      </c>
    </row>
    <row r="3" spans="1:30" x14ac:dyDescent="0.2">
      <c r="A3" s="132" t="s">
        <v>185</v>
      </c>
    </row>
    <row r="4" spans="1:30" s="11" customFormat="1" ht="21.75" customHeight="1" x14ac:dyDescent="0.2">
      <c r="A4" s="74" t="s">
        <v>52</v>
      </c>
      <c r="B4" s="73">
        <f>'НСЛ| FIT18'!B4</f>
        <v>45826</v>
      </c>
      <c r="C4" s="73">
        <f>'НСЛ| FIT18'!C4</f>
        <v>45828</v>
      </c>
      <c r="D4" s="73">
        <f>'НСЛ| FIT18'!D4</f>
        <v>45830</v>
      </c>
      <c r="E4" s="73">
        <f>'НСЛ| FIT18'!E4</f>
        <v>45831</v>
      </c>
      <c r="F4" s="73">
        <f>'НСЛ| FIT18'!F4</f>
        <v>45836</v>
      </c>
      <c r="G4" s="73">
        <f>'НСЛ| FIT18'!G4</f>
        <v>45839</v>
      </c>
      <c r="H4" s="73">
        <f>'НСЛ| FIT18'!H4</f>
        <v>45849</v>
      </c>
      <c r="I4" s="73">
        <f>'НСЛ| FIT18'!I4</f>
        <v>45851</v>
      </c>
      <c r="J4" s="73">
        <f>'НСЛ| FIT18'!J4</f>
        <v>45856</v>
      </c>
      <c r="K4" s="73">
        <f>'НСЛ| FIT18'!K4</f>
        <v>45858</v>
      </c>
      <c r="L4" s="73">
        <f>'НСЛ| FIT18'!L4</f>
        <v>45863</v>
      </c>
      <c r="M4" s="73">
        <f>'НСЛ| FIT18'!M4</f>
        <v>45865</v>
      </c>
      <c r="N4" s="73">
        <f>'НСЛ| FIT18'!N4</f>
        <v>45870</v>
      </c>
      <c r="O4" s="73">
        <f>'НСЛ| FIT18'!O4</f>
        <v>45872</v>
      </c>
      <c r="P4" s="73">
        <f>'НСЛ| FIT18'!P4</f>
        <v>45877</v>
      </c>
      <c r="Q4" s="73">
        <f>'НСЛ| FIT18'!Q4</f>
        <v>45879</v>
      </c>
      <c r="R4" s="73">
        <f>'НСЛ| FIT18'!R4</f>
        <v>45884</v>
      </c>
      <c r="S4" s="73">
        <f>'НСЛ| FIT18'!S4</f>
        <v>45886</v>
      </c>
      <c r="T4" s="73">
        <f>'НСЛ| FIT18'!T4</f>
        <v>45891</v>
      </c>
      <c r="U4" s="73">
        <f>'НСЛ| FIT18'!U4</f>
        <v>45893</v>
      </c>
      <c r="V4" s="73">
        <f>'НСЛ| FIT18'!V4</f>
        <v>45901</v>
      </c>
      <c r="W4" s="73">
        <f>'НСЛ| FIT18'!W4</f>
        <v>45905</v>
      </c>
      <c r="X4" s="73">
        <f>'НСЛ| FIT18'!X4</f>
        <v>45907</v>
      </c>
      <c r="Y4" s="73">
        <f>'НСЛ| FIT18'!Y4</f>
        <v>45912</v>
      </c>
      <c r="Z4" s="73">
        <f>'НСЛ| FIT18'!Z4</f>
        <v>45914</v>
      </c>
      <c r="AA4" s="73">
        <f>'НСЛ| FIT18'!AA4</f>
        <v>45919</v>
      </c>
      <c r="AB4" s="73">
        <f>'НСЛ| FIT18'!AB4</f>
        <v>45921</v>
      </c>
      <c r="AC4" s="73">
        <f>'НСЛ| FIT18'!AC4</f>
        <v>45926</v>
      </c>
      <c r="AD4" s="73">
        <f>'НСЛ| FIT18'!AD4</f>
        <v>45928</v>
      </c>
    </row>
    <row r="5" spans="1:30" s="11" customFormat="1" ht="21.75" customHeight="1" x14ac:dyDescent="0.2">
      <c r="A5" s="74"/>
      <c r="B5" s="73">
        <f>'НСЛ| FIT18'!B5</f>
        <v>45827</v>
      </c>
      <c r="C5" s="73">
        <f>'НСЛ| FIT18'!C5</f>
        <v>45829</v>
      </c>
      <c r="D5" s="73">
        <f>'НСЛ| FIT18'!D5</f>
        <v>45830</v>
      </c>
      <c r="E5" s="73">
        <f>'НСЛ| FIT18'!E5</f>
        <v>45835</v>
      </c>
      <c r="F5" s="73">
        <f>'НСЛ| FIT18'!F5</f>
        <v>45838</v>
      </c>
      <c r="G5" s="73">
        <f>'НСЛ| FIT18'!G5</f>
        <v>45848</v>
      </c>
      <c r="H5" s="73">
        <f>'НСЛ| FIT18'!H5</f>
        <v>45850</v>
      </c>
      <c r="I5" s="73">
        <f>'НСЛ| FIT18'!I5</f>
        <v>45855</v>
      </c>
      <c r="J5" s="73">
        <f>'НСЛ| FIT18'!J5</f>
        <v>45857</v>
      </c>
      <c r="K5" s="73">
        <f>'НСЛ| FIT18'!K5</f>
        <v>45862</v>
      </c>
      <c r="L5" s="73">
        <f>'НСЛ| FIT18'!L5</f>
        <v>45864</v>
      </c>
      <c r="M5" s="73">
        <f>'НСЛ| FIT18'!M5</f>
        <v>45869</v>
      </c>
      <c r="N5" s="73">
        <f>'НСЛ| FIT18'!N5</f>
        <v>45871</v>
      </c>
      <c r="O5" s="73">
        <f>'НСЛ| FIT18'!O5</f>
        <v>45876</v>
      </c>
      <c r="P5" s="73">
        <f>'НСЛ| FIT18'!P5</f>
        <v>45878</v>
      </c>
      <c r="Q5" s="73">
        <f>'НСЛ| FIT18'!Q5</f>
        <v>45883</v>
      </c>
      <c r="R5" s="73">
        <f>'НСЛ| FIT18'!R5</f>
        <v>45885</v>
      </c>
      <c r="S5" s="73">
        <f>'НСЛ| FIT18'!S5</f>
        <v>45890</v>
      </c>
      <c r="T5" s="73">
        <f>'НСЛ| FIT18'!T5</f>
        <v>45892</v>
      </c>
      <c r="U5" s="73">
        <f>'НСЛ| FIT18'!U5</f>
        <v>45900</v>
      </c>
      <c r="V5" s="73">
        <f>'НСЛ| FIT18'!V5</f>
        <v>45904</v>
      </c>
      <c r="W5" s="73">
        <f>'НСЛ| FIT18'!W5</f>
        <v>45906</v>
      </c>
      <c r="X5" s="73">
        <f>'НСЛ| FIT18'!X5</f>
        <v>45911</v>
      </c>
      <c r="Y5" s="73">
        <f>'НСЛ| FIT18'!Y5</f>
        <v>45913</v>
      </c>
      <c r="Z5" s="73">
        <f>'НСЛ| FIT18'!Z5</f>
        <v>45918</v>
      </c>
      <c r="AA5" s="73">
        <f>'НСЛ| FIT18'!AA5</f>
        <v>45920</v>
      </c>
      <c r="AB5" s="73">
        <f>'НСЛ| FIT18'!AB5</f>
        <v>45925</v>
      </c>
      <c r="AC5" s="73">
        <f>'НСЛ| FIT18'!AC5</f>
        <v>45927</v>
      </c>
      <c r="AD5" s="73">
        <f>'НСЛ| FIT18'!AD5</f>
        <v>45930</v>
      </c>
    </row>
    <row r="6" spans="1:3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11" customFormat="1" x14ac:dyDescent="0.2">
      <c r="A7" s="42">
        <v>1</v>
      </c>
      <c r="B7" s="84">
        <f>'BAR BB| Open rates'!B6*0.9*0.9</f>
        <v>7209</v>
      </c>
      <c r="C7" s="84">
        <f>'BAR BB| Open rates'!C6*0.9*0.9</f>
        <v>5670</v>
      </c>
      <c r="D7" s="84">
        <f>'BAR BB| Open rates'!D6*0.9*0.9</f>
        <v>4860</v>
      </c>
      <c r="E7" s="84">
        <f>'BAR BB| Open rates'!E6*0.9*0.9</f>
        <v>13689</v>
      </c>
      <c r="F7" s="84">
        <f>'BAR BB| Open rates'!F6*0.9*0.9</f>
        <v>4536</v>
      </c>
      <c r="G7" s="84">
        <f>'BAR BB| Open rates'!G6*0.9*0.9</f>
        <v>7371</v>
      </c>
      <c r="H7" s="84">
        <f>'BAR BB| Open rates'!H6*0.9*0.9</f>
        <v>6399</v>
      </c>
      <c r="I7" s="84">
        <f>'BAR BB| Open rates'!I6*0.9*0.9</f>
        <v>5670</v>
      </c>
      <c r="J7" s="84">
        <f>'BAR BB| Open rates'!J6*0.9*0.9</f>
        <v>6399</v>
      </c>
      <c r="K7" s="84">
        <f>'BAR BB| Open rates'!K6*0.9*0.9</f>
        <v>5670</v>
      </c>
      <c r="L7" s="84">
        <f>'BAR BB| Open rates'!L6*0.9*0.9</f>
        <v>6399</v>
      </c>
      <c r="M7" s="84">
        <f>'BAR BB| Open rates'!M6*0.9*0.9</f>
        <v>5670</v>
      </c>
      <c r="N7" s="84">
        <f>'BAR BB| Open rates'!N6*0.9*0.9</f>
        <v>6399</v>
      </c>
      <c r="O7" s="84">
        <f>'BAR BB| Open rates'!O6*0.9*0.9</f>
        <v>5670</v>
      </c>
      <c r="P7" s="84">
        <f>'BAR BB| Open rates'!P6*0.9*0.9</f>
        <v>6399</v>
      </c>
      <c r="Q7" s="84">
        <f>'BAR BB| Open rates'!Q6*0.9*0.9</f>
        <v>5670</v>
      </c>
      <c r="R7" s="84">
        <f>'BAR BB| Open rates'!R6*0.9*0.9</f>
        <v>6399</v>
      </c>
      <c r="S7" s="84">
        <f>'BAR BB| Open rates'!S6*0.9*0.9</f>
        <v>5670</v>
      </c>
      <c r="T7" s="84">
        <f>'BAR BB| Open rates'!T6*0.9*0.9</f>
        <v>6399</v>
      </c>
      <c r="U7" s="84">
        <f>'BAR BB| Open rates'!U6*0.9*0.9</f>
        <v>5670</v>
      </c>
      <c r="V7" s="84">
        <f>'BAR BB| Open rates'!V6*0.9*0.9</f>
        <v>5670</v>
      </c>
      <c r="W7" s="84">
        <f>'BAR BB| Open rates'!W6*0.9*0.9</f>
        <v>6399</v>
      </c>
      <c r="X7" s="84">
        <f>'BAR BB| Open rates'!X6*0.9*0.9</f>
        <v>5670</v>
      </c>
      <c r="Y7" s="84">
        <f>'BAR BB| Open rates'!Y6*0.9*0.9</f>
        <v>6399</v>
      </c>
      <c r="Z7" s="84">
        <f>'BAR BB| Open rates'!Z6*0.9*0.9</f>
        <v>5670</v>
      </c>
      <c r="AA7" s="84">
        <f>'BAR BB| Open rates'!AA6*0.9*0.9</f>
        <v>6399</v>
      </c>
      <c r="AB7" s="84">
        <f>'BAR BB| Open rates'!AB6*0.9*0.9</f>
        <v>5670</v>
      </c>
      <c r="AC7" s="84">
        <f>'BAR BB| Open rates'!AC6*0.9*0.9</f>
        <v>6399</v>
      </c>
      <c r="AD7" s="84">
        <f>'BAR BB| Open rates'!AD6*0.9*0.9</f>
        <v>5670</v>
      </c>
    </row>
    <row r="8" spans="1:30" s="11" customFormat="1" x14ac:dyDescent="0.2">
      <c r="A8" s="42">
        <v>2</v>
      </c>
      <c r="B8" s="84">
        <f>'BAR BB| Open rates'!B7*0.9*0.9</f>
        <v>8424</v>
      </c>
      <c r="C8" s="84">
        <f>'BAR BB| Open rates'!C7*0.9*0.9</f>
        <v>6885</v>
      </c>
      <c r="D8" s="84">
        <f>'BAR BB| Open rates'!D7*0.9*0.9</f>
        <v>6075</v>
      </c>
      <c r="E8" s="84">
        <f>'BAR BB| Open rates'!E7*0.9*0.9</f>
        <v>14904</v>
      </c>
      <c r="F8" s="84">
        <f>'BAR BB| Open rates'!F7*0.9*0.9</f>
        <v>5751</v>
      </c>
      <c r="G8" s="84">
        <f>'BAR BB| Open rates'!G7*0.9*0.9</f>
        <v>8586</v>
      </c>
      <c r="H8" s="84">
        <f>'BAR BB| Open rates'!H7*0.9*0.9</f>
        <v>7614</v>
      </c>
      <c r="I8" s="84">
        <f>'BAR BB| Open rates'!I7*0.9*0.9</f>
        <v>6885</v>
      </c>
      <c r="J8" s="84">
        <f>'BAR BB| Open rates'!J7*0.9*0.9</f>
        <v>7614</v>
      </c>
      <c r="K8" s="84">
        <f>'BAR BB| Open rates'!K7*0.9*0.9</f>
        <v>6885</v>
      </c>
      <c r="L8" s="84">
        <f>'BAR BB| Open rates'!L7*0.9*0.9</f>
        <v>7614</v>
      </c>
      <c r="M8" s="84">
        <f>'BAR BB| Open rates'!M7*0.9*0.9</f>
        <v>6885</v>
      </c>
      <c r="N8" s="84">
        <f>'BAR BB| Open rates'!N7*0.9*0.9</f>
        <v>7614</v>
      </c>
      <c r="O8" s="84">
        <f>'BAR BB| Open rates'!O7*0.9*0.9</f>
        <v>6885</v>
      </c>
      <c r="P8" s="84">
        <f>'BAR BB| Open rates'!P7*0.9*0.9</f>
        <v>7614</v>
      </c>
      <c r="Q8" s="84">
        <f>'BAR BB| Open rates'!Q7*0.9*0.9</f>
        <v>6885</v>
      </c>
      <c r="R8" s="84">
        <f>'BAR BB| Open rates'!R7*0.9*0.9</f>
        <v>7614</v>
      </c>
      <c r="S8" s="84">
        <f>'BAR BB| Open rates'!S7*0.9*0.9</f>
        <v>6885</v>
      </c>
      <c r="T8" s="84">
        <f>'BAR BB| Open rates'!T7*0.9*0.9</f>
        <v>7614</v>
      </c>
      <c r="U8" s="84">
        <f>'BAR BB| Open rates'!U7*0.9*0.9</f>
        <v>6885</v>
      </c>
      <c r="V8" s="84">
        <f>'BAR BB| Open rates'!V7*0.9*0.9</f>
        <v>6885</v>
      </c>
      <c r="W8" s="84">
        <f>'BAR BB| Open rates'!W7*0.9*0.9</f>
        <v>7614</v>
      </c>
      <c r="X8" s="84">
        <f>'BAR BB| Open rates'!X7*0.9*0.9</f>
        <v>6885</v>
      </c>
      <c r="Y8" s="84">
        <f>'BAR BB| Open rates'!Y7*0.9*0.9</f>
        <v>7614</v>
      </c>
      <c r="Z8" s="84">
        <f>'BAR BB| Open rates'!Z7*0.9*0.9</f>
        <v>6885</v>
      </c>
      <c r="AA8" s="84">
        <f>'BAR BB| Open rates'!AA7*0.9*0.9</f>
        <v>7614</v>
      </c>
      <c r="AB8" s="84">
        <f>'BAR BB| Open rates'!AB7*0.9*0.9</f>
        <v>6885</v>
      </c>
      <c r="AC8" s="84">
        <f>'BAR BB| Open rates'!AC7*0.9*0.9</f>
        <v>7614</v>
      </c>
      <c r="AD8" s="84">
        <f>'BAR BB| Open rates'!AD7*0.9*0.9</f>
        <v>6885</v>
      </c>
    </row>
    <row r="9" spans="1:3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row>
    <row r="10" spans="1:30" s="11" customFormat="1" x14ac:dyDescent="0.2">
      <c r="A10" s="42">
        <v>1</v>
      </c>
      <c r="B10" s="84">
        <f>'BAR BB| Open rates'!B9*0.9*0.9</f>
        <v>8829</v>
      </c>
      <c r="C10" s="84">
        <f>'BAR BB| Open rates'!C9*0.9*0.9</f>
        <v>7290</v>
      </c>
      <c r="D10" s="84">
        <f>'BAR BB| Open rates'!D9*0.9*0.9</f>
        <v>6480</v>
      </c>
      <c r="E10" s="84">
        <f>'BAR BB| Open rates'!E9*0.9*0.9</f>
        <v>15309</v>
      </c>
      <c r="F10" s="84">
        <f>'BAR BB| Open rates'!F9*0.9*0.9</f>
        <v>6156</v>
      </c>
      <c r="G10" s="84">
        <f>'BAR BB| Open rates'!G9*0.9*0.9</f>
        <v>8991</v>
      </c>
      <c r="H10" s="84">
        <f>'BAR BB| Open rates'!H9*0.9*0.9</f>
        <v>8019</v>
      </c>
      <c r="I10" s="84">
        <f>'BAR BB| Open rates'!I9*0.9*0.9</f>
        <v>7290</v>
      </c>
      <c r="J10" s="84">
        <f>'BAR BB| Open rates'!J9*0.9*0.9</f>
        <v>8019</v>
      </c>
      <c r="K10" s="84">
        <f>'BAR BB| Open rates'!K9*0.9*0.9</f>
        <v>7290</v>
      </c>
      <c r="L10" s="84">
        <f>'BAR BB| Open rates'!L9*0.9*0.9</f>
        <v>8019</v>
      </c>
      <c r="M10" s="84">
        <f>'BAR BB| Open rates'!M9*0.9*0.9</f>
        <v>7290</v>
      </c>
      <c r="N10" s="84">
        <f>'BAR BB| Open rates'!N9*0.9*0.9</f>
        <v>8019</v>
      </c>
      <c r="O10" s="84">
        <f>'BAR BB| Open rates'!O9*0.9*0.9</f>
        <v>7290</v>
      </c>
      <c r="P10" s="84">
        <f>'BAR BB| Open rates'!P9*0.9*0.9</f>
        <v>8019</v>
      </c>
      <c r="Q10" s="84">
        <f>'BAR BB| Open rates'!Q9*0.9*0.9</f>
        <v>7290</v>
      </c>
      <c r="R10" s="84">
        <f>'BAR BB| Open rates'!R9*0.9*0.9</f>
        <v>8019</v>
      </c>
      <c r="S10" s="84">
        <f>'BAR BB| Open rates'!S9*0.9*0.9</f>
        <v>7290</v>
      </c>
      <c r="T10" s="84">
        <f>'BAR BB| Open rates'!T9*0.9*0.9</f>
        <v>8019</v>
      </c>
      <c r="U10" s="84">
        <f>'BAR BB| Open rates'!U9*0.9*0.9</f>
        <v>7290</v>
      </c>
      <c r="V10" s="84">
        <f>'BAR BB| Open rates'!V9*0.9*0.9</f>
        <v>7290</v>
      </c>
      <c r="W10" s="84">
        <f>'BAR BB| Open rates'!W9*0.9*0.9</f>
        <v>8019</v>
      </c>
      <c r="X10" s="84">
        <f>'BAR BB| Open rates'!X9*0.9*0.9</f>
        <v>7290</v>
      </c>
      <c r="Y10" s="84">
        <f>'BAR BB| Open rates'!Y9*0.9*0.9</f>
        <v>8019</v>
      </c>
      <c r="Z10" s="84">
        <f>'BAR BB| Open rates'!Z9*0.9*0.9</f>
        <v>7290</v>
      </c>
      <c r="AA10" s="84">
        <f>'BAR BB| Open rates'!AA9*0.9*0.9</f>
        <v>8019</v>
      </c>
      <c r="AB10" s="84">
        <f>'BAR BB| Open rates'!AB9*0.9*0.9</f>
        <v>7290</v>
      </c>
      <c r="AC10" s="84">
        <f>'BAR BB| Open rates'!AC9*0.9*0.9</f>
        <v>8019</v>
      </c>
      <c r="AD10" s="84">
        <f>'BAR BB| Open rates'!AD9*0.9*0.9</f>
        <v>7290</v>
      </c>
    </row>
    <row r="11" spans="1:30" s="11" customFormat="1" x14ac:dyDescent="0.2">
      <c r="A11" s="42">
        <v>2</v>
      </c>
      <c r="B11" s="84">
        <f>'BAR BB| Open rates'!B10*0.9*0.9</f>
        <v>10044</v>
      </c>
      <c r="C11" s="84">
        <f>'BAR BB| Open rates'!C10*0.9*0.9</f>
        <v>8505</v>
      </c>
      <c r="D11" s="84">
        <f>'BAR BB| Open rates'!D10*0.9*0.9</f>
        <v>7695</v>
      </c>
      <c r="E11" s="84">
        <f>'BAR BB| Open rates'!E10*0.9*0.9</f>
        <v>16524</v>
      </c>
      <c r="F11" s="84">
        <f>'BAR BB| Open rates'!F10*0.9*0.9</f>
        <v>7371</v>
      </c>
      <c r="G11" s="84">
        <f>'BAR BB| Open rates'!G10*0.9*0.9</f>
        <v>10206</v>
      </c>
      <c r="H11" s="84">
        <f>'BAR BB| Open rates'!H10*0.9*0.9</f>
        <v>9234</v>
      </c>
      <c r="I11" s="84">
        <f>'BAR BB| Open rates'!I10*0.9*0.9</f>
        <v>8505</v>
      </c>
      <c r="J11" s="84">
        <f>'BAR BB| Open rates'!J10*0.9*0.9</f>
        <v>9234</v>
      </c>
      <c r="K11" s="84">
        <f>'BAR BB| Open rates'!K10*0.9*0.9</f>
        <v>8505</v>
      </c>
      <c r="L11" s="84">
        <f>'BAR BB| Open rates'!L10*0.9*0.9</f>
        <v>9234</v>
      </c>
      <c r="M11" s="84">
        <f>'BAR BB| Open rates'!M10*0.9*0.9</f>
        <v>8505</v>
      </c>
      <c r="N11" s="84">
        <f>'BAR BB| Open rates'!N10*0.9*0.9</f>
        <v>9234</v>
      </c>
      <c r="O11" s="84">
        <f>'BAR BB| Open rates'!O10*0.9*0.9</f>
        <v>8505</v>
      </c>
      <c r="P11" s="84">
        <f>'BAR BB| Open rates'!P10*0.9*0.9</f>
        <v>9234</v>
      </c>
      <c r="Q11" s="84">
        <f>'BAR BB| Open rates'!Q10*0.9*0.9</f>
        <v>8505</v>
      </c>
      <c r="R11" s="84">
        <f>'BAR BB| Open rates'!R10*0.9*0.9</f>
        <v>9234</v>
      </c>
      <c r="S11" s="84">
        <f>'BAR BB| Open rates'!S10*0.9*0.9</f>
        <v>8505</v>
      </c>
      <c r="T11" s="84">
        <f>'BAR BB| Open rates'!T10*0.9*0.9</f>
        <v>9234</v>
      </c>
      <c r="U11" s="84">
        <f>'BAR BB| Open rates'!U10*0.9*0.9</f>
        <v>8505</v>
      </c>
      <c r="V11" s="84">
        <f>'BAR BB| Open rates'!V10*0.9*0.9</f>
        <v>8505</v>
      </c>
      <c r="W11" s="84">
        <f>'BAR BB| Open rates'!W10*0.9*0.9</f>
        <v>9234</v>
      </c>
      <c r="X11" s="84">
        <f>'BAR BB| Open rates'!X10*0.9*0.9</f>
        <v>8505</v>
      </c>
      <c r="Y11" s="84">
        <f>'BAR BB| Open rates'!Y10*0.9*0.9</f>
        <v>9234</v>
      </c>
      <c r="Z11" s="84">
        <f>'BAR BB| Open rates'!Z10*0.9*0.9</f>
        <v>8505</v>
      </c>
      <c r="AA11" s="84">
        <f>'BAR BB| Open rates'!AA10*0.9*0.9</f>
        <v>9234</v>
      </c>
      <c r="AB11" s="84">
        <f>'BAR BB| Open rates'!AB10*0.9*0.9</f>
        <v>8505</v>
      </c>
      <c r="AC11" s="84">
        <f>'BAR BB| Open rates'!AC10*0.9*0.9</f>
        <v>9234</v>
      </c>
      <c r="AD11" s="84">
        <f>'BAR BB| Open rates'!AD10*0.9*0.9</f>
        <v>8505</v>
      </c>
    </row>
    <row r="12" spans="1:3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row>
    <row r="13" spans="1:30" s="11" customFormat="1" x14ac:dyDescent="0.2">
      <c r="A13" s="42">
        <v>1</v>
      </c>
      <c r="B13" s="84">
        <f>'BAR BB| Open rates'!B12*0.9*0.9</f>
        <v>9639</v>
      </c>
      <c r="C13" s="84">
        <f>'BAR BB| Open rates'!C12*0.9*0.9</f>
        <v>8100</v>
      </c>
      <c r="D13" s="84">
        <f>'BAR BB| Open rates'!D12*0.9*0.9</f>
        <v>7290</v>
      </c>
      <c r="E13" s="84">
        <f>'BAR BB| Open rates'!E12*0.9*0.9</f>
        <v>16119</v>
      </c>
      <c r="F13" s="84">
        <f>'BAR BB| Open rates'!F12*0.9*0.9</f>
        <v>6966</v>
      </c>
      <c r="G13" s="84">
        <f>'BAR BB| Open rates'!G12*0.9*0.9</f>
        <v>9801</v>
      </c>
      <c r="H13" s="84">
        <f>'BAR BB| Open rates'!H12*0.9*0.9</f>
        <v>8829</v>
      </c>
      <c r="I13" s="84">
        <f>'BAR BB| Open rates'!I12*0.9*0.9</f>
        <v>8100</v>
      </c>
      <c r="J13" s="84">
        <f>'BAR BB| Open rates'!J12*0.9*0.9</f>
        <v>8829</v>
      </c>
      <c r="K13" s="84">
        <f>'BAR BB| Open rates'!K12*0.9*0.9</f>
        <v>8100</v>
      </c>
      <c r="L13" s="84">
        <f>'BAR BB| Open rates'!L12*0.9*0.9</f>
        <v>8829</v>
      </c>
      <c r="M13" s="84">
        <f>'BAR BB| Open rates'!M12*0.9*0.9</f>
        <v>8100</v>
      </c>
      <c r="N13" s="84">
        <f>'BAR BB| Open rates'!N12*0.9*0.9</f>
        <v>8829</v>
      </c>
      <c r="O13" s="84">
        <f>'BAR BB| Open rates'!O12*0.9*0.9</f>
        <v>8100</v>
      </c>
      <c r="P13" s="84">
        <f>'BAR BB| Open rates'!P12*0.9*0.9</f>
        <v>8829</v>
      </c>
      <c r="Q13" s="84">
        <f>'BAR BB| Open rates'!Q12*0.9*0.9</f>
        <v>8100</v>
      </c>
      <c r="R13" s="84">
        <f>'BAR BB| Open rates'!R12*0.9*0.9</f>
        <v>8829</v>
      </c>
      <c r="S13" s="84">
        <f>'BAR BB| Open rates'!S12*0.9*0.9</f>
        <v>8100</v>
      </c>
      <c r="T13" s="84">
        <f>'BAR BB| Open rates'!T12*0.9*0.9</f>
        <v>8829</v>
      </c>
      <c r="U13" s="84">
        <f>'BAR BB| Open rates'!U12*0.9*0.9</f>
        <v>8100</v>
      </c>
      <c r="V13" s="84">
        <f>'BAR BB| Open rates'!V12*0.9*0.9</f>
        <v>8100</v>
      </c>
      <c r="W13" s="84">
        <f>'BAR BB| Open rates'!W12*0.9*0.9</f>
        <v>8829</v>
      </c>
      <c r="X13" s="84">
        <f>'BAR BB| Open rates'!X12*0.9*0.9</f>
        <v>8100</v>
      </c>
      <c r="Y13" s="84">
        <f>'BAR BB| Open rates'!Y12*0.9*0.9</f>
        <v>8829</v>
      </c>
      <c r="Z13" s="84">
        <f>'BAR BB| Open rates'!Z12*0.9*0.9</f>
        <v>8100</v>
      </c>
      <c r="AA13" s="84">
        <f>'BAR BB| Open rates'!AA12*0.9*0.9</f>
        <v>8829</v>
      </c>
      <c r="AB13" s="84">
        <f>'BAR BB| Open rates'!AB12*0.9*0.9</f>
        <v>8100</v>
      </c>
      <c r="AC13" s="84">
        <f>'BAR BB| Open rates'!AC12*0.9*0.9</f>
        <v>8829</v>
      </c>
      <c r="AD13" s="84">
        <f>'BAR BB| Open rates'!AD12*0.9*0.9</f>
        <v>8100</v>
      </c>
    </row>
    <row r="14" spans="1:30" s="11" customFormat="1" x14ac:dyDescent="0.2">
      <c r="A14" s="42">
        <v>2</v>
      </c>
      <c r="B14" s="84">
        <f>'BAR BB| Open rates'!B13*0.9*0.9</f>
        <v>10854</v>
      </c>
      <c r="C14" s="84">
        <f>'BAR BB| Open rates'!C13*0.9*0.9</f>
        <v>9315</v>
      </c>
      <c r="D14" s="84">
        <f>'BAR BB| Open rates'!D13*0.9*0.9</f>
        <v>8505</v>
      </c>
      <c r="E14" s="84">
        <f>'BAR BB| Open rates'!E13*0.9*0.9</f>
        <v>17334</v>
      </c>
      <c r="F14" s="84">
        <f>'BAR BB| Open rates'!F13*0.9*0.9</f>
        <v>8181</v>
      </c>
      <c r="G14" s="84">
        <f>'BAR BB| Open rates'!G13*0.9*0.9</f>
        <v>11016</v>
      </c>
      <c r="H14" s="84">
        <f>'BAR BB| Open rates'!H13*0.9*0.9</f>
        <v>10044</v>
      </c>
      <c r="I14" s="84">
        <f>'BAR BB| Open rates'!I13*0.9*0.9</f>
        <v>9315</v>
      </c>
      <c r="J14" s="84">
        <f>'BAR BB| Open rates'!J13*0.9*0.9</f>
        <v>10044</v>
      </c>
      <c r="K14" s="84">
        <f>'BAR BB| Open rates'!K13*0.9*0.9</f>
        <v>9315</v>
      </c>
      <c r="L14" s="84">
        <f>'BAR BB| Open rates'!L13*0.9*0.9</f>
        <v>10044</v>
      </c>
      <c r="M14" s="84">
        <f>'BAR BB| Open rates'!M13*0.9*0.9</f>
        <v>9315</v>
      </c>
      <c r="N14" s="84">
        <f>'BAR BB| Open rates'!N13*0.9*0.9</f>
        <v>10044</v>
      </c>
      <c r="O14" s="84">
        <f>'BAR BB| Open rates'!O13*0.9*0.9</f>
        <v>9315</v>
      </c>
      <c r="P14" s="84">
        <f>'BAR BB| Open rates'!P13*0.9*0.9</f>
        <v>10044</v>
      </c>
      <c r="Q14" s="84">
        <f>'BAR BB| Open rates'!Q13*0.9*0.9</f>
        <v>9315</v>
      </c>
      <c r="R14" s="84">
        <f>'BAR BB| Open rates'!R13*0.9*0.9</f>
        <v>10044</v>
      </c>
      <c r="S14" s="84">
        <f>'BAR BB| Open rates'!S13*0.9*0.9</f>
        <v>9315</v>
      </c>
      <c r="T14" s="84">
        <f>'BAR BB| Open rates'!T13*0.9*0.9</f>
        <v>10044</v>
      </c>
      <c r="U14" s="84">
        <f>'BAR BB| Open rates'!U13*0.9*0.9</f>
        <v>9315</v>
      </c>
      <c r="V14" s="84">
        <f>'BAR BB| Open rates'!V13*0.9*0.9</f>
        <v>9315</v>
      </c>
      <c r="W14" s="84">
        <f>'BAR BB| Open rates'!W13*0.9*0.9</f>
        <v>10044</v>
      </c>
      <c r="X14" s="84">
        <f>'BAR BB| Open rates'!X13*0.9*0.9</f>
        <v>9315</v>
      </c>
      <c r="Y14" s="84">
        <f>'BAR BB| Open rates'!Y13*0.9*0.9</f>
        <v>10044</v>
      </c>
      <c r="Z14" s="84">
        <f>'BAR BB| Open rates'!Z13*0.9*0.9</f>
        <v>9315</v>
      </c>
      <c r="AA14" s="84">
        <f>'BAR BB| Open rates'!AA13*0.9*0.9</f>
        <v>10044</v>
      </c>
      <c r="AB14" s="84">
        <f>'BAR BB| Open rates'!AB13*0.9*0.9</f>
        <v>9315</v>
      </c>
      <c r="AC14" s="84">
        <f>'BAR BB| Open rates'!AC13*0.9*0.9</f>
        <v>10044</v>
      </c>
      <c r="AD14" s="84">
        <f>'BAR BB| Open rates'!AD13*0.9*0.9</f>
        <v>9315</v>
      </c>
    </row>
    <row r="15" spans="1:30" s="11" customFormat="1" x14ac:dyDescent="0.2">
      <c r="A15" s="123"/>
    </row>
    <row r="16" spans="1:30" x14ac:dyDescent="0.2">
      <c r="A16" s="240" t="s">
        <v>157</v>
      </c>
    </row>
    <row r="17" spans="1:1" x14ac:dyDescent="0.2">
      <c r="A17" s="240"/>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7" t="s">
        <v>298</v>
      </c>
    </row>
    <row r="37" spans="1:1" ht="12.75" customHeight="1" x14ac:dyDescent="0.2">
      <c r="A37" s="226"/>
    </row>
    <row r="38" spans="1:1" s="11" customFormat="1" ht="15" customHeight="1" x14ac:dyDescent="0.2">
      <c r="A38" s="271" t="s">
        <v>103</v>
      </c>
    </row>
    <row r="39" spans="1:1" ht="15" customHeight="1" x14ac:dyDescent="0.2">
      <c r="A39" s="272"/>
    </row>
    <row r="40" spans="1:1" ht="51" customHeight="1" x14ac:dyDescent="0.2">
      <c r="A40" s="273"/>
    </row>
    <row r="41" spans="1:1" x14ac:dyDescent="0.2">
      <c r="A41" s="144"/>
    </row>
    <row r="42" spans="1:1" ht="36" x14ac:dyDescent="0.2">
      <c r="A42" s="144" t="s">
        <v>105</v>
      </c>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104</v>
      </c>
    </row>
    <row r="49" spans="1:1" s="11" customFormat="1" ht="40.5" customHeight="1" x14ac:dyDescent="0.2">
      <c r="A49" s="144" t="s">
        <v>105</v>
      </c>
    </row>
    <row r="50" spans="1:1" s="11" customFormat="1" x14ac:dyDescent="0.2">
      <c r="A50" s="189"/>
    </row>
    <row r="51" spans="1:1" s="11" customFormat="1" ht="12.75" customHeight="1" x14ac:dyDescent="0.2">
      <c r="A51" s="137" t="s">
        <v>248</v>
      </c>
    </row>
    <row r="52" spans="1:1" s="11" customFormat="1" ht="24"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hidden="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72"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59" x14ac:dyDescent="0.2">
      <c r="A113" s="106"/>
    </row>
    <row r="114" spans="1:159" x14ac:dyDescent="0.2">
      <c r="A114" s="106"/>
    </row>
    <row r="115" spans="1:159" x14ac:dyDescent="0.2">
      <c r="A115" s="106"/>
    </row>
    <row r="116" spans="1:159" x14ac:dyDescent="0.2">
      <c r="A116" s="106"/>
    </row>
    <row r="117" spans="1:159" x14ac:dyDescent="0.2">
      <c r="A117" s="106"/>
    </row>
    <row r="118" spans="1:159" x14ac:dyDescent="0.2">
      <c r="A118" s="106"/>
    </row>
    <row r="119" spans="1:159" x14ac:dyDescent="0.2">
      <c r="A119" s="106"/>
    </row>
    <row r="120" spans="1:159" x14ac:dyDescent="0.2">
      <c r="A120" s="106"/>
    </row>
    <row r="121" spans="1:159" x14ac:dyDescent="0.2">
      <c r="A121" s="106"/>
    </row>
    <row r="122" spans="1:159" x14ac:dyDescent="0.2">
      <c r="A122" s="106"/>
    </row>
    <row r="123" spans="1:159" x14ac:dyDescent="0.2">
      <c r="A123" s="106"/>
    </row>
    <row r="124" spans="1:159" x14ac:dyDescent="0.2">
      <c r="A124" s="106"/>
    </row>
    <row r="125" spans="1:159" x14ac:dyDescent="0.2">
      <c r="A125" s="106"/>
    </row>
    <row r="126" spans="1:15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row>
    <row r="127" spans="1:15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row>
    <row r="128" spans="1:15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row>
    <row r="129" spans="1:15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row>
    <row r="130" spans="1:15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row>
    <row r="131" spans="1:15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row>
    <row r="132" spans="1:15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row>
    <row r="133" spans="1:15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row>
    <row r="134" spans="1:15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row>
    <row r="135" spans="1:15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row>
    <row r="136" spans="1:15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row>
    <row r="137" spans="1:15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row>
    <row r="138" spans="1:15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row>
    <row r="139" spans="1:15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row>
    <row r="140" spans="1:15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row>
    <row r="141" spans="1:15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row>
    <row r="142" spans="1:15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row>
    <row r="143" spans="1:15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row>
    <row r="144" spans="1:15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row>
    <row r="145" spans="1:15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row>
    <row r="146" spans="1:15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row>
    <row r="147" spans="1:15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row>
    <row r="148" spans="1:15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row>
    <row r="149" spans="1:15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row>
    <row r="150" spans="1:15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row>
    <row r="151" spans="1:15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row>
    <row r="152" spans="1:15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row>
    <row r="153" spans="1:15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row>
    <row r="154" spans="1:15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row>
    <row r="155" spans="1:15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row>
    <row r="156" spans="1:15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row>
    <row r="157" spans="1:15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row>
    <row r="158" spans="1:15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row>
    <row r="159" spans="1:15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row>
    <row r="160" spans="1:15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row>
    <row r="161" spans="1:15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row>
    <row r="162" spans="1:15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row>
    <row r="163" spans="1:15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row>
    <row r="164" spans="1:15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row>
    <row r="165" spans="1:15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row>
    <row r="166" spans="1:15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row>
    <row r="167" spans="1:15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row>
    <row r="168" spans="1:15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row>
    <row r="169" spans="1:15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row>
    <row r="170" spans="1:15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row>
    <row r="171" spans="1:15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row>
    <row r="172" spans="1:15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row>
    <row r="173" spans="1:15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row>
    <row r="174" spans="1:15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row>
    <row r="175" spans="1:15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row>
    <row r="176" spans="1:15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row>
    <row r="177" spans="1:15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row>
    <row r="178" spans="1:159"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row>
    <row r="179" spans="1:15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row>
    <row r="180" spans="1:15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row>
    <row r="181" spans="1:15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row>
    <row r="182" spans="1:15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row>
    <row r="183" spans="1:15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row>
    <row r="184" spans="1:15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row>
    <row r="185" spans="1:15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row>
    <row r="186" spans="1:15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row>
    <row r="187" spans="1:15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row>
    <row r="188" spans="1:15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row>
    <row r="189" spans="1:15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row>
    <row r="190" spans="1:15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row>
    <row r="191" spans="1:15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row>
    <row r="192" spans="1:15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row>
    <row r="193" spans="2:15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row>
    <row r="194" spans="2:15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row>
    <row r="195" spans="2:15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row>
    <row r="196" spans="2:15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row>
    <row r="197" spans="2:15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row>
    <row r="198" spans="2:15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row>
    <row r="199" spans="2:15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row>
    <row r="200" spans="2:15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row>
    <row r="201" spans="2:15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row>
    <row r="202" spans="2:15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row>
    <row r="203" spans="2:15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row>
    <row r="204" spans="2:15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row>
    <row r="205" spans="2:15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row>
    <row r="206" spans="2:15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row>
    <row r="207" spans="2:15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row>
    <row r="208" spans="2:15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row>
    <row r="209" spans="2:15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row>
    <row r="210" spans="2:15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row>
    <row r="211" spans="2:15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row>
    <row r="212" spans="2:15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row>
    <row r="213" spans="2:15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row>
    <row r="214" spans="2:15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row>
    <row r="215" spans="2:15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row>
    <row r="216" spans="2:15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row>
    <row r="217" spans="2:15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row>
    <row r="218" spans="2:15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row>
    <row r="219" spans="2:15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row>
    <row r="220" spans="2:15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row>
    <row r="221" spans="2:15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row>
    <row r="222" spans="2:15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row>
    <row r="223" spans="2:15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row>
    <row r="224" spans="2:15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row>
    <row r="225" spans="2:15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row>
    <row r="226" spans="2:15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row>
    <row r="227" spans="2:15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row>
    <row r="228" spans="2:15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row>
    <row r="229" spans="2:15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row>
    <row r="230" spans="2:15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row>
    <row r="231" spans="2:15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row>
    <row r="232" spans="2:15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row>
    <row r="233" spans="2:15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row>
    <row r="234" spans="2:15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row>
    <row r="235" spans="2:15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row>
    <row r="236" spans="2:15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row>
    <row r="237" spans="2:15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row>
    <row r="238" spans="2:15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row>
    <row r="239" spans="2:15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row>
    <row r="240" spans="2:15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row>
    <row r="241" spans="2:15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row>
    <row r="242" spans="2:15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row>
    <row r="243" spans="2:15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row>
    <row r="244" spans="2:15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row>
    <row r="245" spans="2:15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row>
    <row r="246" spans="2:15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row>
    <row r="247" spans="2:15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row>
    <row r="248" spans="2:15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row>
    <row r="249" spans="2:15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row>
    <row r="250" spans="2:15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row>
    <row r="251" spans="2:159"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3"/>
  <sheetViews>
    <sheetView topLeftCell="A16" workbookViewId="0">
      <pane xSplit="1" topLeftCell="M1" activePane="topRight" state="frozen"/>
      <selection activeCell="A10" sqref="A10"/>
      <selection pane="topRight" activeCell="A49" sqref="A49"/>
    </sheetView>
  </sheetViews>
  <sheetFormatPr defaultColWidth="10" defaultRowHeight="12.75" x14ac:dyDescent="0.2"/>
  <cols>
    <col min="1" max="1" width="47.140625" style="5" customWidth="1"/>
  </cols>
  <sheetData>
    <row r="1" spans="1:30" ht="24" x14ac:dyDescent="0.2">
      <c r="A1" s="47" t="s">
        <v>50</v>
      </c>
    </row>
    <row r="2" spans="1:30" x14ac:dyDescent="0.2">
      <c r="A2" s="188" t="s">
        <v>245</v>
      </c>
    </row>
    <row r="3" spans="1:30" x14ac:dyDescent="0.2">
      <c r="A3" s="132" t="s">
        <v>161</v>
      </c>
    </row>
    <row r="4" spans="1:30" s="11" customFormat="1" ht="21.75" customHeight="1" x14ac:dyDescent="0.2">
      <c r="A4" s="74" t="s">
        <v>52</v>
      </c>
      <c r="B4" s="72">
        <f>'НСЛ| FIT18'!B4</f>
        <v>45826</v>
      </c>
      <c r="C4" s="72">
        <f>'НСЛ| FIT18'!C4</f>
        <v>45828</v>
      </c>
      <c r="D4" s="72">
        <f>'НСЛ| FIT18'!D4</f>
        <v>45830</v>
      </c>
      <c r="E4" s="72">
        <f>'НСЛ| FIT18'!E4</f>
        <v>45831</v>
      </c>
      <c r="F4" s="72">
        <f>'НСЛ| FIT18'!F4</f>
        <v>45836</v>
      </c>
      <c r="G4" s="73">
        <f>'НСЛ| FIT18'!G4</f>
        <v>45839</v>
      </c>
      <c r="H4" s="72">
        <f>'НСЛ| FIT18'!H4</f>
        <v>45849</v>
      </c>
      <c r="I4" s="72">
        <f>'НСЛ| FIT18'!I4</f>
        <v>45851</v>
      </c>
      <c r="J4" s="72">
        <f>'НСЛ| FIT18'!J4</f>
        <v>45856</v>
      </c>
      <c r="K4" s="72">
        <f>'НСЛ| FIT18'!K4</f>
        <v>45858</v>
      </c>
      <c r="L4" s="72">
        <f>'НСЛ| FIT18'!L4</f>
        <v>45863</v>
      </c>
      <c r="M4" s="72">
        <f>'НСЛ| FIT18'!M4</f>
        <v>45865</v>
      </c>
      <c r="N4" s="72">
        <f>'НСЛ| FIT18'!N4</f>
        <v>45870</v>
      </c>
      <c r="O4" s="72">
        <f>'НСЛ| FIT18'!O4</f>
        <v>45872</v>
      </c>
      <c r="P4" s="72">
        <f>'НСЛ| FIT18'!P4</f>
        <v>45877</v>
      </c>
      <c r="Q4" s="72">
        <f>'НСЛ| FIT18'!Q4</f>
        <v>45879</v>
      </c>
      <c r="R4" s="72">
        <f>'НСЛ| FIT18'!R4</f>
        <v>45884</v>
      </c>
      <c r="S4" s="72">
        <f>'НСЛ| FIT18'!S4</f>
        <v>45886</v>
      </c>
      <c r="T4" s="72">
        <f>'НСЛ| FIT18'!T4</f>
        <v>45891</v>
      </c>
      <c r="U4" s="72">
        <f>'НСЛ| FIT18'!U4</f>
        <v>45893</v>
      </c>
      <c r="V4" s="73">
        <f>'НСЛ| FIT18'!V4</f>
        <v>45901</v>
      </c>
      <c r="W4" s="73">
        <f>'НСЛ| FIT18'!W4</f>
        <v>45905</v>
      </c>
      <c r="X4" s="73">
        <f>'НСЛ| FIT18'!X4</f>
        <v>45907</v>
      </c>
      <c r="Y4" s="73">
        <f>'НСЛ| FIT18'!Y4</f>
        <v>45912</v>
      </c>
      <c r="Z4" s="73">
        <f>'НСЛ| FIT18'!Z4</f>
        <v>45914</v>
      </c>
      <c r="AA4" s="73">
        <f>'НСЛ| FIT18'!AA4</f>
        <v>45919</v>
      </c>
      <c r="AB4" s="73">
        <f>'НСЛ| FIT18'!AB4</f>
        <v>45921</v>
      </c>
      <c r="AC4" s="73">
        <f>'НСЛ| FIT18'!AC4</f>
        <v>45926</v>
      </c>
      <c r="AD4" s="73">
        <f>'НСЛ| FIT18'!AD4</f>
        <v>45928</v>
      </c>
    </row>
    <row r="5" spans="1:30" s="11" customFormat="1" ht="21.75" customHeight="1" x14ac:dyDescent="0.2">
      <c r="A5" s="74"/>
      <c r="B5" s="72">
        <f>'НСЛ| FIT18'!B5</f>
        <v>45827</v>
      </c>
      <c r="C5" s="72">
        <f>'НСЛ| FIT18'!C5</f>
        <v>45829</v>
      </c>
      <c r="D5" s="72">
        <f>'НСЛ| FIT18'!D5</f>
        <v>45830</v>
      </c>
      <c r="E5" s="72">
        <f>'НСЛ| FIT18'!E5</f>
        <v>45835</v>
      </c>
      <c r="F5" s="72">
        <f>'НСЛ| FIT18'!F5</f>
        <v>45838</v>
      </c>
      <c r="G5" s="73">
        <f>'НСЛ| FIT18'!G5</f>
        <v>45848</v>
      </c>
      <c r="H5" s="72">
        <f>'НСЛ| FIT18'!H5</f>
        <v>45850</v>
      </c>
      <c r="I5" s="72">
        <f>'НСЛ| FIT18'!I5</f>
        <v>45855</v>
      </c>
      <c r="J5" s="72">
        <f>'НСЛ| FIT18'!J5</f>
        <v>45857</v>
      </c>
      <c r="K5" s="72">
        <f>'НСЛ| FIT18'!K5</f>
        <v>45862</v>
      </c>
      <c r="L5" s="72">
        <f>'НСЛ| FIT18'!L5</f>
        <v>45864</v>
      </c>
      <c r="M5" s="72">
        <f>'НСЛ| FIT18'!M5</f>
        <v>45869</v>
      </c>
      <c r="N5" s="72">
        <f>'НСЛ| FIT18'!N5</f>
        <v>45871</v>
      </c>
      <c r="O5" s="72">
        <f>'НСЛ| FIT18'!O5</f>
        <v>45876</v>
      </c>
      <c r="P5" s="72">
        <f>'НСЛ| FIT18'!P5</f>
        <v>45878</v>
      </c>
      <c r="Q5" s="72">
        <f>'НСЛ| FIT18'!Q5</f>
        <v>45883</v>
      </c>
      <c r="R5" s="72">
        <f>'НСЛ| FIT18'!R5</f>
        <v>45885</v>
      </c>
      <c r="S5" s="72">
        <f>'НСЛ| FIT18'!S5</f>
        <v>45890</v>
      </c>
      <c r="T5" s="72">
        <f>'НСЛ| FIT18'!T5</f>
        <v>45892</v>
      </c>
      <c r="U5" s="72">
        <f>'НСЛ| FIT18'!U5</f>
        <v>45900</v>
      </c>
      <c r="V5" s="73">
        <f>'НСЛ| FIT18'!V5</f>
        <v>45904</v>
      </c>
      <c r="W5" s="73">
        <f>'НСЛ| FIT18'!W5</f>
        <v>45906</v>
      </c>
      <c r="X5" s="73">
        <f>'НСЛ| FIT18'!X5</f>
        <v>45911</v>
      </c>
      <c r="Y5" s="73">
        <f>'НСЛ| FIT18'!Y5</f>
        <v>45913</v>
      </c>
      <c r="Z5" s="73">
        <f>'НСЛ| FIT18'!Z5</f>
        <v>45918</v>
      </c>
      <c r="AA5" s="73">
        <f>'НСЛ| FIT18'!AA5</f>
        <v>45920</v>
      </c>
      <c r="AB5" s="73">
        <f>'НСЛ| FIT18'!AB5</f>
        <v>45925</v>
      </c>
      <c r="AC5" s="73">
        <f>'НСЛ| FIT18'!AC5</f>
        <v>45927</v>
      </c>
      <c r="AD5" s="73">
        <f>'НСЛ| FIT18'!AD5</f>
        <v>45930</v>
      </c>
    </row>
    <row r="6" spans="1:30" s="11" customFormat="1" x14ac:dyDescent="0.2">
      <c r="A6" s="33" t="s">
        <v>53</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11" customFormat="1" x14ac:dyDescent="0.2">
      <c r="A7" s="42">
        <v>1</v>
      </c>
      <c r="B7" s="84">
        <f>'BAR BB| Open rates'!B6*0.9</f>
        <v>8010</v>
      </c>
      <c r="C7" s="84">
        <f>'BAR BB| Open rates'!C6*0.9</f>
        <v>6300</v>
      </c>
      <c r="D7" s="84">
        <f>'BAR BB| Open rates'!D6*0.9</f>
        <v>5400</v>
      </c>
      <c r="E7" s="84">
        <f>'BAR BB| Open rates'!E6*0.9</f>
        <v>15210</v>
      </c>
      <c r="F7" s="84">
        <f>'BAR BB| Open rates'!F6*0.9</f>
        <v>5040</v>
      </c>
      <c r="G7" s="84">
        <f>'BAR BB| Open rates'!G6*0.9</f>
        <v>8190</v>
      </c>
      <c r="H7" s="84">
        <f>'BAR BB| Open rates'!H6*0.9</f>
        <v>7110</v>
      </c>
      <c r="I7" s="84">
        <f>'BAR BB| Open rates'!I6*0.9</f>
        <v>6300</v>
      </c>
      <c r="J7" s="84">
        <f>'BAR BB| Open rates'!J6*0.9</f>
        <v>7110</v>
      </c>
      <c r="K7" s="84">
        <f>'BAR BB| Open rates'!K6*0.9</f>
        <v>6300</v>
      </c>
      <c r="L7" s="84">
        <f>'BAR BB| Open rates'!L6*0.9</f>
        <v>7110</v>
      </c>
      <c r="M7" s="84">
        <f>'BAR BB| Open rates'!M6*0.9</f>
        <v>6300</v>
      </c>
      <c r="N7" s="84">
        <f>'BAR BB| Open rates'!N6*0.9</f>
        <v>7110</v>
      </c>
      <c r="O7" s="84">
        <f>'BAR BB| Open rates'!O6*0.9</f>
        <v>6300</v>
      </c>
      <c r="P7" s="84">
        <f>'BAR BB| Open rates'!P6*0.9</f>
        <v>7110</v>
      </c>
      <c r="Q7" s="84">
        <f>'BAR BB| Open rates'!Q6*0.9</f>
        <v>6300</v>
      </c>
      <c r="R7" s="84">
        <f>'BAR BB| Open rates'!R6*0.9</f>
        <v>7110</v>
      </c>
      <c r="S7" s="84">
        <f>'BAR BB| Open rates'!S6*0.9</f>
        <v>6300</v>
      </c>
      <c r="T7" s="84">
        <f>'BAR BB| Open rates'!T6*0.9</f>
        <v>7110</v>
      </c>
      <c r="U7" s="84">
        <f>'BAR BB| Open rates'!U6*0.9</f>
        <v>6300</v>
      </c>
      <c r="V7" s="84">
        <f>'BAR BB| Open rates'!V6*0.9</f>
        <v>6300</v>
      </c>
      <c r="W7" s="84">
        <f>'BAR BB| Open rates'!W6*0.9</f>
        <v>7110</v>
      </c>
      <c r="X7" s="84">
        <f>'BAR BB| Open rates'!X6*0.9</f>
        <v>6300</v>
      </c>
      <c r="Y7" s="84">
        <f>'BAR BB| Open rates'!Y6*0.9</f>
        <v>7110</v>
      </c>
      <c r="Z7" s="84">
        <f>'BAR BB| Open rates'!Z6*0.9</f>
        <v>6300</v>
      </c>
      <c r="AA7" s="84">
        <f>'BAR BB| Open rates'!AA6*0.9</f>
        <v>7110</v>
      </c>
      <c r="AB7" s="84">
        <f>'BAR BB| Open rates'!AB6*0.9</f>
        <v>6300</v>
      </c>
      <c r="AC7" s="84">
        <f>'BAR BB| Open rates'!AC6*0.9</f>
        <v>7110</v>
      </c>
      <c r="AD7" s="84">
        <f>'BAR BB| Open rates'!AD6*0.9</f>
        <v>6300</v>
      </c>
    </row>
    <row r="8" spans="1:30" s="11" customFormat="1" x14ac:dyDescent="0.2">
      <c r="A8" s="42">
        <v>2</v>
      </c>
      <c r="B8" s="84">
        <f>'BAR BB| Open rates'!B7*0.9</f>
        <v>9360</v>
      </c>
      <c r="C8" s="84">
        <f>'BAR BB| Open rates'!C7*0.9</f>
        <v>7650</v>
      </c>
      <c r="D8" s="84">
        <f>'BAR BB| Open rates'!D7*0.9</f>
        <v>6750</v>
      </c>
      <c r="E8" s="84">
        <f>'BAR BB| Open rates'!E7*0.9</f>
        <v>16560</v>
      </c>
      <c r="F8" s="84">
        <f>'BAR BB| Open rates'!F7*0.9</f>
        <v>6390</v>
      </c>
      <c r="G8" s="84">
        <f>'BAR BB| Open rates'!G7*0.9</f>
        <v>9540</v>
      </c>
      <c r="H8" s="84">
        <f>'BAR BB| Open rates'!H7*0.9</f>
        <v>8460</v>
      </c>
      <c r="I8" s="84">
        <f>'BAR BB| Open rates'!I7*0.9</f>
        <v>7650</v>
      </c>
      <c r="J8" s="84">
        <f>'BAR BB| Open rates'!J7*0.9</f>
        <v>8460</v>
      </c>
      <c r="K8" s="84">
        <f>'BAR BB| Open rates'!K7*0.9</f>
        <v>7650</v>
      </c>
      <c r="L8" s="84">
        <f>'BAR BB| Open rates'!L7*0.9</f>
        <v>8460</v>
      </c>
      <c r="M8" s="84">
        <f>'BAR BB| Open rates'!M7*0.9</f>
        <v>7650</v>
      </c>
      <c r="N8" s="84">
        <f>'BAR BB| Open rates'!N7*0.9</f>
        <v>8460</v>
      </c>
      <c r="O8" s="84">
        <f>'BAR BB| Open rates'!O7*0.9</f>
        <v>7650</v>
      </c>
      <c r="P8" s="84">
        <f>'BAR BB| Open rates'!P7*0.9</f>
        <v>8460</v>
      </c>
      <c r="Q8" s="84">
        <f>'BAR BB| Open rates'!Q7*0.9</f>
        <v>7650</v>
      </c>
      <c r="R8" s="84">
        <f>'BAR BB| Open rates'!R7*0.9</f>
        <v>8460</v>
      </c>
      <c r="S8" s="84">
        <f>'BAR BB| Open rates'!S7*0.9</f>
        <v>7650</v>
      </c>
      <c r="T8" s="84">
        <f>'BAR BB| Open rates'!T7*0.9</f>
        <v>8460</v>
      </c>
      <c r="U8" s="84">
        <f>'BAR BB| Open rates'!U7*0.9</f>
        <v>7650</v>
      </c>
      <c r="V8" s="84">
        <f>'BAR BB| Open rates'!V7*0.9</f>
        <v>7650</v>
      </c>
      <c r="W8" s="84">
        <f>'BAR BB| Open rates'!W7*0.9</f>
        <v>8460</v>
      </c>
      <c r="X8" s="84">
        <f>'BAR BB| Open rates'!X7*0.9</f>
        <v>7650</v>
      </c>
      <c r="Y8" s="84">
        <f>'BAR BB| Open rates'!Y7*0.9</f>
        <v>8460</v>
      </c>
      <c r="Z8" s="84">
        <f>'BAR BB| Open rates'!Z7*0.9</f>
        <v>7650</v>
      </c>
      <c r="AA8" s="84">
        <f>'BAR BB| Open rates'!AA7*0.9</f>
        <v>8460</v>
      </c>
      <c r="AB8" s="84">
        <f>'BAR BB| Open rates'!AB7*0.9</f>
        <v>7650</v>
      </c>
      <c r="AC8" s="84">
        <f>'BAR BB| Open rates'!AC7*0.9</f>
        <v>8460</v>
      </c>
      <c r="AD8" s="84">
        <f>'BAR BB| Open rates'!AD7*0.9</f>
        <v>7650</v>
      </c>
    </row>
    <row r="9" spans="1:30"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row>
    <row r="10" spans="1:30" s="11" customFormat="1" x14ac:dyDescent="0.2">
      <c r="A10" s="42">
        <v>1</v>
      </c>
      <c r="B10" s="84">
        <f>'BAR BB| Open rates'!B9*0.9</f>
        <v>9810</v>
      </c>
      <c r="C10" s="84">
        <f>'BAR BB| Open rates'!C9*0.9</f>
        <v>8100</v>
      </c>
      <c r="D10" s="84">
        <f>'BAR BB| Open rates'!D9*0.9</f>
        <v>7200</v>
      </c>
      <c r="E10" s="84">
        <f>'BAR BB| Open rates'!E9*0.9</f>
        <v>17010</v>
      </c>
      <c r="F10" s="84">
        <f>'BAR BB| Open rates'!F9*0.9</f>
        <v>6840</v>
      </c>
      <c r="G10" s="84">
        <f>'BAR BB| Open rates'!G9*0.9</f>
        <v>9990</v>
      </c>
      <c r="H10" s="84">
        <f>'BAR BB| Open rates'!H9*0.9</f>
        <v>8910</v>
      </c>
      <c r="I10" s="84">
        <f>'BAR BB| Open rates'!I9*0.9</f>
        <v>8100</v>
      </c>
      <c r="J10" s="84">
        <f>'BAR BB| Open rates'!J9*0.9</f>
        <v>8910</v>
      </c>
      <c r="K10" s="84">
        <f>'BAR BB| Open rates'!K9*0.9</f>
        <v>8100</v>
      </c>
      <c r="L10" s="84">
        <f>'BAR BB| Open rates'!L9*0.9</f>
        <v>8910</v>
      </c>
      <c r="M10" s="84">
        <f>'BAR BB| Open rates'!M9*0.9</f>
        <v>8100</v>
      </c>
      <c r="N10" s="84">
        <f>'BAR BB| Open rates'!N9*0.9</f>
        <v>8910</v>
      </c>
      <c r="O10" s="84">
        <f>'BAR BB| Open rates'!O9*0.9</f>
        <v>8100</v>
      </c>
      <c r="P10" s="84">
        <f>'BAR BB| Open rates'!P9*0.9</f>
        <v>8910</v>
      </c>
      <c r="Q10" s="84">
        <f>'BAR BB| Open rates'!Q9*0.9</f>
        <v>8100</v>
      </c>
      <c r="R10" s="84">
        <f>'BAR BB| Open rates'!R9*0.9</f>
        <v>8910</v>
      </c>
      <c r="S10" s="84">
        <f>'BAR BB| Open rates'!S9*0.9</f>
        <v>8100</v>
      </c>
      <c r="T10" s="84">
        <f>'BAR BB| Open rates'!T9*0.9</f>
        <v>8910</v>
      </c>
      <c r="U10" s="84">
        <f>'BAR BB| Open rates'!U9*0.9</f>
        <v>8100</v>
      </c>
      <c r="V10" s="84">
        <f>'BAR BB| Open rates'!V9*0.9</f>
        <v>8100</v>
      </c>
      <c r="W10" s="84">
        <f>'BAR BB| Open rates'!W9*0.9</f>
        <v>8910</v>
      </c>
      <c r="X10" s="84">
        <f>'BAR BB| Open rates'!X9*0.9</f>
        <v>8100</v>
      </c>
      <c r="Y10" s="84">
        <f>'BAR BB| Open rates'!Y9*0.9</f>
        <v>8910</v>
      </c>
      <c r="Z10" s="84">
        <f>'BAR BB| Open rates'!Z9*0.9</f>
        <v>8100</v>
      </c>
      <c r="AA10" s="84">
        <f>'BAR BB| Open rates'!AA9*0.9</f>
        <v>8910</v>
      </c>
      <c r="AB10" s="84">
        <f>'BAR BB| Open rates'!AB9*0.9</f>
        <v>8100</v>
      </c>
      <c r="AC10" s="84">
        <f>'BAR BB| Open rates'!AC9*0.9</f>
        <v>8910</v>
      </c>
      <c r="AD10" s="84">
        <f>'BAR BB| Open rates'!AD9*0.9</f>
        <v>8100</v>
      </c>
    </row>
    <row r="11" spans="1:30" s="11" customFormat="1" x14ac:dyDescent="0.2">
      <c r="A11" s="42">
        <v>2</v>
      </c>
      <c r="B11" s="84">
        <f>'BAR BB| Open rates'!B10*0.9</f>
        <v>11160</v>
      </c>
      <c r="C11" s="84">
        <f>'BAR BB| Open rates'!C10*0.9</f>
        <v>9450</v>
      </c>
      <c r="D11" s="84">
        <f>'BAR BB| Open rates'!D10*0.9</f>
        <v>8550</v>
      </c>
      <c r="E11" s="84">
        <f>'BAR BB| Open rates'!E10*0.9</f>
        <v>18360</v>
      </c>
      <c r="F11" s="84">
        <f>'BAR BB| Open rates'!F10*0.9</f>
        <v>8190</v>
      </c>
      <c r="G11" s="84">
        <f>'BAR BB| Open rates'!G10*0.9</f>
        <v>11340</v>
      </c>
      <c r="H11" s="84">
        <f>'BAR BB| Open rates'!H10*0.9</f>
        <v>10260</v>
      </c>
      <c r="I11" s="84">
        <f>'BAR BB| Open rates'!I10*0.9</f>
        <v>9450</v>
      </c>
      <c r="J11" s="84">
        <f>'BAR BB| Open rates'!J10*0.9</f>
        <v>10260</v>
      </c>
      <c r="K11" s="84">
        <f>'BAR BB| Open rates'!K10*0.9</f>
        <v>9450</v>
      </c>
      <c r="L11" s="84">
        <f>'BAR BB| Open rates'!L10*0.9</f>
        <v>10260</v>
      </c>
      <c r="M11" s="84">
        <f>'BAR BB| Open rates'!M10*0.9</f>
        <v>9450</v>
      </c>
      <c r="N11" s="84">
        <f>'BAR BB| Open rates'!N10*0.9</f>
        <v>10260</v>
      </c>
      <c r="O11" s="84">
        <f>'BAR BB| Open rates'!O10*0.9</f>
        <v>9450</v>
      </c>
      <c r="P11" s="84">
        <f>'BAR BB| Open rates'!P10*0.9</f>
        <v>10260</v>
      </c>
      <c r="Q11" s="84">
        <f>'BAR BB| Open rates'!Q10*0.9</f>
        <v>9450</v>
      </c>
      <c r="R11" s="84">
        <f>'BAR BB| Open rates'!R10*0.9</f>
        <v>10260</v>
      </c>
      <c r="S11" s="84">
        <f>'BAR BB| Open rates'!S10*0.9</f>
        <v>9450</v>
      </c>
      <c r="T11" s="84">
        <f>'BAR BB| Open rates'!T10*0.9</f>
        <v>10260</v>
      </c>
      <c r="U11" s="84">
        <f>'BAR BB| Open rates'!U10*0.9</f>
        <v>9450</v>
      </c>
      <c r="V11" s="84">
        <f>'BAR BB| Open rates'!V10*0.9</f>
        <v>9450</v>
      </c>
      <c r="W11" s="84">
        <f>'BAR BB| Open rates'!W10*0.9</f>
        <v>10260</v>
      </c>
      <c r="X11" s="84">
        <f>'BAR BB| Open rates'!X10*0.9</f>
        <v>9450</v>
      </c>
      <c r="Y11" s="84">
        <f>'BAR BB| Open rates'!Y10*0.9</f>
        <v>10260</v>
      </c>
      <c r="Z11" s="84">
        <f>'BAR BB| Open rates'!Z10*0.9</f>
        <v>9450</v>
      </c>
      <c r="AA11" s="84">
        <f>'BAR BB| Open rates'!AA10*0.9</f>
        <v>10260</v>
      </c>
      <c r="AB11" s="84">
        <f>'BAR BB| Open rates'!AB10*0.9</f>
        <v>9450</v>
      </c>
      <c r="AC11" s="84">
        <f>'BAR BB| Open rates'!AC10*0.9</f>
        <v>10260</v>
      </c>
      <c r="AD11" s="84">
        <f>'BAR BB| Open rates'!AD10*0.9</f>
        <v>9450</v>
      </c>
    </row>
    <row r="12" spans="1:30"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row>
    <row r="13" spans="1:30" s="11" customFormat="1" x14ac:dyDescent="0.2">
      <c r="A13" s="42">
        <v>1</v>
      </c>
      <c r="B13" s="84">
        <f>'BAR BB| Open rates'!B12*0.9</f>
        <v>10710</v>
      </c>
      <c r="C13" s="84">
        <f>'BAR BB| Open rates'!C12*0.9</f>
        <v>9000</v>
      </c>
      <c r="D13" s="84">
        <f>'BAR BB| Open rates'!D12*0.9</f>
        <v>8100</v>
      </c>
      <c r="E13" s="84">
        <f>'BAR BB| Open rates'!E12*0.9</f>
        <v>17910</v>
      </c>
      <c r="F13" s="84">
        <f>'BAR BB| Open rates'!F12*0.9</f>
        <v>7740</v>
      </c>
      <c r="G13" s="84">
        <f>'BAR BB| Open rates'!G12*0.9</f>
        <v>10890</v>
      </c>
      <c r="H13" s="84">
        <f>'BAR BB| Open rates'!H12*0.9</f>
        <v>9810</v>
      </c>
      <c r="I13" s="84">
        <f>'BAR BB| Open rates'!I12*0.9</f>
        <v>9000</v>
      </c>
      <c r="J13" s="84">
        <f>'BAR BB| Open rates'!J12*0.9</f>
        <v>9810</v>
      </c>
      <c r="K13" s="84">
        <f>'BAR BB| Open rates'!K12*0.9</f>
        <v>9000</v>
      </c>
      <c r="L13" s="84">
        <f>'BAR BB| Open rates'!L12*0.9</f>
        <v>9810</v>
      </c>
      <c r="M13" s="84">
        <f>'BAR BB| Open rates'!M12*0.9</f>
        <v>9000</v>
      </c>
      <c r="N13" s="84">
        <f>'BAR BB| Open rates'!N12*0.9</f>
        <v>9810</v>
      </c>
      <c r="O13" s="84">
        <f>'BAR BB| Open rates'!O12*0.9</f>
        <v>9000</v>
      </c>
      <c r="P13" s="84">
        <f>'BAR BB| Open rates'!P12*0.9</f>
        <v>9810</v>
      </c>
      <c r="Q13" s="84">
        <f>'BAR BB| Open rates'!Q12*0.9</f>
        <v>9000</v>
      </c>
      <c r="R13" s="84">
        <f>'BAR BB| Open rates'!R12*0.9</f>
        <v>9810</v>
      </c>
      <c r="S13" s="84">
        <f>'BAR BB| Open rates'!S12*0.9</f>
        <v>9000</v>
      </c>
      <c r="T13" s="84">
        <f>'BAR BB| Open rates'!T12*0.9</f>
        <v>9810</v>
      </c>
      <c r="U13" s="84">
        <f>'BAR BB| Open rates'!U12*0.9</f>
        <v>9000</v>
      </c>
      <c r="V13" s="84">
        <f>'BAR BB| Open rates'!V12*0.9</f>
        <v>9000</v>
      </c>
      <c r="W13" s="84">
        <f>'BAR BB| Open rates'!W12*0.9</f>
        <v>9810</v>
      </c>
      <c r="X13" s="84">
        <f>'BAR BB| Open rates'!X12*0.9</f>
        <v>9000</v>
      </c>
      <c r="Y13" s="84">
        <f>'BAR BB| Open rates'!Y12*0.9</f>
        <v>9810</v>
      </c>
      <c r="Z13" s="84">
        <f>'BAR BB| Open rates'!Z12*0.9</f>
        <v>9000</v>
      </c>
      <c r="AA13" s="84">
        <f>'BAR BB| Open rates'!AA12*0.9</f>
        <v>9810</v>
      </c>
      <c r="AB13" s="84">
        <f>'BAR BB| Open rates'!AB12*0.9</f>
        <v>9000</v>
      </c>
      <c r="AC13" s="84">
        <f>'BAR BB| Open rates'!AC12*0.9</f>
        <v>9810</v>
      </c>
      <c r="AD13" s="84">
        <f>'BAR BB| Open rates'!AD12*0.9</f>
        <v>9000</v>
      </c>
    </row>
    <row r="14" spans="1:30" s="11" customFormat="1" x14ac:dyDescent="0.2">
      <c r="A14" s="42">
        <v>2</v>
      </c>
      <c r="B14" s="84">
        <f>'BAR BB| Open rates'!B13*0.9</f>
        <v>12060</v>
      </c>
      <c r="C14" s="84">
        <f>'BAR BB| Open rates'!C13*0.9</f>
        <v>10350</v>
      </c>
      <c r="D14" s="84">
        <f>'BAR BB| Open rates'!D13*0.9</f>
        <v>9450</v>
      </c>
      <c r="E14" s="84">
        <f>'BAR BB| Open rates'!E13*0.9</f>
        <v>19260</v>
      </c>
      <c r="F14" s="84">
        <f>'BAR BB| Open rates'!F13*0.9</f>
        <v>9090</v>
      </c>
      <c r="G14" s="84">
        <f>'BAR BB| Open rates'!G13*0.9</f>
        <v>12240</v>
      </c>
      <c r="H14" s="84">
        <f>'BAR BB| Open rates'!H13*0.9</f>
        <v>11160</v>
      </c>
      <c r="I14" s="84">
        <f>'BAR BB| Open rates'!I13*0.9</f>
        <v>10350</v>
      </c>
      <c r="J14" s="84">
        <f>'BAR BB| Open rates'!J13*0.9</f>
        <v>11160</v>
      </c>
      <c r="K14" s="84">
        <f>'BAR BB| Open rates'!K13*0.9</f>
        <v>10350</v>
      </c>
      <c r="L14" s="84">
        <f>'BAR BB| Open rates'!L13*0.9</f>
        <v>11160</v>
      </c>
      <c r="M14" s="84">
        <f>'BAR BB| Open rates'!M13*0.9</f>
        <v>10350</v>
      </c>
      <c r="N14" s="84">
        <f>'BAR BB| Open rates'!N13*0.9</f>
        <v>11160</v>
      </c>
      <c r="O14" s="84">
        <f>'BAR BB| Open rates'!O13*0.9</f>
        <v>10350</v>
      </c>
      <c r="P14" s="84">
        <f>'BAR BB| Open rates'!P13*0.9</f>
        <v>11160</v>
      </c>
      <c r="Q14" s="84">
        <f>'BAR BB| Open rates'!Q13*0.9</f>
        <v>10350</v>
      </c>
      <c r="R14" s="84">
        <f>'BAR BB| Open rates'!R13*0.9</f>
        <v>11160</v>
      </c>
      <c r="S14" s="84">
        <f>'BAR BB| Open rates'!S13*0.9</f>
        <v>10350</v>
      </c>
      <c r="T14" s="84">
        <f>'BAR BB| Open rates'!T13*0.9</f>
        <v>11160</v>
      </c>
      <c r="U14" s="84">
        <f>'BAR BB| Open rates'!U13*0.9</f>
        <v>10350</v>
      </c>
      <c r="V14" s="84">
        <f>'BAR BB| Open rates'!V13*0.9</f>
        <v>10350</v>
      </c>
      <c r="W14" s="84">
        <f>'BAR BB| Open rates'!W13*0.9</f>
        <v>11160</v>
      </c>
      <c r="X14" s="84">
        <f>'BAR BB| Open rates'!X13*0.9</f>
        <v>10350</v>
      </c>
      <c r="Y14" s="84">
        <f>'BAR BB| Open rates'!Y13*0.9</f>
        <v>11160</v>
      </c>
      <c r="Z14" s="84">
        <f>'BAR BB| Open rates'!Z13*0.9</f>
        <v>10350</v>
      </c>
      <c r="AA14" s="84">
        <f>'BAR BB| Open rates'!AA13*0.9</f>
        <v>11160</v>
      </c>
      <c r="AB14" s="84">
        <f>'BAR BB| Open rates'!AB13*0.9</f>
        <v>10350</v>
      </c>
      <c r="AC14" s="84">
        <f>'BAR BB| Open rates'!AC13*0.9</f>
        <v>11160</v>
      </c>
      <c r="AD14" s="84">
        <f>'BAR BB| Open rates'!AD13*0.9</f>
        <v>10350</v>
      </c>
    </row>
    <row r="15" spans="1:30" x14ac:dyDescent="0.2">
      <c r="A15" s="47"/>
    </row>
    <row r="16" spans="1:30" x14ac:dyDescent="0.2">
      <c r="A16" s="240" t="s">
        <v>157</v>
      </c>
    </row>
    <row r="17" spans="1:1" x14ac:dyDescent="0.2">
      <c r="A17" s="240"/>
    </row>
    <row r="18" spans="1:1" ht="13.5" thickBot="1" x14ac:dyDescent="0.25">
      <c r="A18" s="123"/>
    </row>
    <row r="19" spans="1:1" s="11" customFormat="1" ht="184.5" customHeight="1" thickBot="1" x14ac:dyDescent="0.25">
      <c r="A19" s="204" t="s">
        <v>277</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278</v>
      </c>
    </row>
    <row r="23" spans="1:1" ht="24.75" customHeight="1" x14ac:dyDescent="0.2">
      <c r="A23" s="109" t="s">
        <v>279</v>
      </c>
    </row>
    <row r="24" spans="1:1" ht="12.75" customHeight="1" x14ac:dyDescent="0.2">
      <c r="A24" s="13"/>
    </row>
    <row r="25" spans="1:1" x14ac:dyDescent="0.2">
      <c r="A25" s="22"/>
    </row>
    <row r="26" spans="1:1" x14ac:dyDescent="0.2">
      <c r="A26" s="137" t="s">
        <v>58</v>
      </c>
    </row>
    <row r="27" spans="1:1" s="155" customFormat="1" ht="35.25" customHeight="1" x14ac:dyDescent="0.2">
      <c r="A27" s="150" t="s">
        <v>163</v>
      </c>
    </row>
    <row r="28" spans="1:1" s="155" customFormat="1" ht="35.25" customHeight="1" x14ac:dyDescent="0.2">
      <c r="A28" s="150" t="s">
        <v>188</v>
      </c>
    </row>
    <row r="29" spans="1:1" s="155" customFormat="1" ht="35.25" customHeight="1" x14ac:dyDescent="0.2">
      <c r="A29" s="150" t="s">
        <v>164</v>
      </c>
    </row>
    <row r="30" spans="1:1" s="155" customFormat="1" ht="13.5" customHeight="1" x14ac:dyDescent="0.2">
      <c r="A30" s="150" t="s">
        <v>165</v>
      </c>
    </row>
    <row r="31" spans="1:1" s="155" customFormat="1" ht="35.25" customHeight="1" x14ac:dyDescent="0.2">
      <c r="A31" s="150" t="s">
        <v>162</v>
      </c>
    </row>
    <row r="32" spans="1:1" ht="24" x14ac:dyDescent="0.2">
      <c r="A32" s="145" t="s">
        <v>173</v>
      </c>
    </row>
    <row r="33" spans="1:1" ht="15" customHeight="1" x14ac:dyDescent="0.2">
      <c r="A33" s="145" t="s">
        <v>102</v>
      </c>
    </row>
    <row r="34" spans="1:1" ht="15" customHeight="1" x14ac:dyDescent="0.2">
      <c r="A34" s="189" t="s">
        <v>247</v>
      </c>
    </row>
    <row r="35" spans="1:1" ht="24" customHeight="1" x14ac:dyDescent="0.2">
      <c r="A35" s="145" t="s">
        <v>179</v>
      </c>
    </row>
    <row r="36" spans="1:1" ht="53.25" customHeight="1" x14ac:dyDescent="0.2">
      <c r="A36" s="227" t="s">
        <v>298</v>
      </c>
    </row>
    <row r="37" spans="1:1" ht="12.75" customHeight="1" x14ac:dyDescent="0.2">
      <c r="A37" s="226"/>
    </row>
    <row r="38" spans="1:1" s="11" customFormat="1" ht="15" customHeight="1" x14ac:dyDescent="0.2">
      <c r="A38" s="271" t="s">
        <v>103</v>
      </c>
    </row>
    <row r="39" spans="1:1" ht="15" customHeight="1" x14ac:dyDescent="0.2">
      <c r="A39" s="272"/>
    </row>
    <row r="40" spans="1:1" ht="51" customHeight="1" x14ac:dyDescent="0.2">
      <c r="A40" s="273"/>
    </row>
    <row r="41" spans="1:1" x14ac:dyDescent="0.2">
      <c r="A41" s="144"/>
    </row>
    <row r="42" spans="1:1" x14ac:dyDescent="0.2">
      <c r="A42" s="144"/>
    </row>
    <row r="43" spans="1:1" x14ac:dyDescent="0.2">
      <c r="A43" s="133"/>
    </row>
    <row r="44" spans="1:1" ht="36" x14ac:dyDescent="0.2">
      <c r="A44" s="176" t="s">
        <v>180</v>
      </c>
    </row>
    <row r="45" spans="1:1" x14ac:dyDescent="0.2">
      <c r="A45" s="205" t="s">
        <v>280</v>
      </c>
    </row>
    <row r="46" spans="1:1" s="11" customFormat="1" x14ac:dyDescent="0.2">
      <c r="A46" s="189"/>
    </row>
    <row r="47" spans="1:1" s="11" customFormat="1" x14ac:dyDescent="0.2">
      <c r="A47" s="137" t="s">
        <v>65</v>
      </c>
    </row>
    <row r="48" spans="1:1" s="11" customFormat="1" ht="42" customHeight="1" x14ac:dyDescent="0.2">
      <c r="A48" s="144" t="s">
        <v>303</v>
      </c>
    </row>
    <row r="49" spans="1:1" s="11" customFormat="1" ht="40.5" customHeight="1" x14ac:dyDescent="0.2">
      <c r="A49" s="144"/>
    </row>
    <row r="50" spans="1:1" s="11" customFormat="1" x14ac:dyDescent="0.2">
      <c r="A50" s="189"/>
    </row>
    <row r="51" spans="1:1" s="11" customFormat="1" ht="12.75" customHeight="1" x14ac:dyDescent="0.2">
      <c r="A51" s="137" t="s">
        <v>248</v>
      </c>
    </row>
    <row r="52" spans="1:1" s="11" customFormat="1" x14ac:dyDescent="0.2">
      <c r="A52" s="180" t="s">
        <v>281</v>
      </c>
    </row>
    <row r="53" spans="1:1" s="11" customFormat="1" ht="17.25" customHeight="1" x14ac:dyDescent="0.2">
      <c r="A53" s="191" t="s">
        <v>181</v>
      </c>
    </row>
    <row r="54" spans="1:1" s="11" customFormat="1" ht="12" customHeight="1" x14ac:dyDescent="0.2">
      <c r="A54" s="191"/>
    </row>
    <row r="55" spans="1:1" s="11" customFormat="1" x14ac:dyDescent="0.2">
      <c r="A55" s="190" t="s">
        <v>249</v>
      </c>
    </row>
    <row r="56" spans="1:1" s="11" customFormat="1" x14ac:dyDescent="0.2">
      <c r="A56" s="191" t="s">
        <v>250</v>
      </c>
    </row>
    <row r="57" spans="1:1" s="11" customFormat="1" ht="13.5" hidden="1" customHeight="1" x14ac:dyDescent="0.2">
      <c r="A57" s="19"/>
    </row>
    <row r="58" spans="1:1" s="11" customFormat="1" hidden="1" x14ac:dyDescent="0.2">
      <c r="A58" s="190" t="s">
        <v>282</v>
      </c>
    </row>
    <row r="59" spans="1:1" s="11" customFormat="1" hidden="1" x14ac:dyDescent="0.2">
      <c r="A59" s="192" t="s">
        <v>251</v>
      </c>
    </row>
    <row r="60" spans="1:1" s="11" customFormat="1" ht="13.5" customHeight="1" x14ac:dyDescent="0.2">
      <c r="A60" s="19"/>
    </row>
    <row r="61" spans="1:1" s="11" customFormat="1" ht="48" x14ac:dyDescent="0.2">
      <c r="A61" s="219" t="s">
        <v>283</v>
      </c>
    </row>
    <row r="62" spans="1:1" s="11" customFormat="1" x14ac:dyDescent="0.2">
      <c r="A62" s="191" t="s">
        <v>251</v>
      </c>
    </row>
    <row r="63" spans="1:1" s="11" customFormat="1" ht="12.75" customHeight="1" x14ac:dyDescent="0.2">
      <c r="A63" s="193"/>
    </row>
    <row r="64" spans="1:1" s="11" customFormat="1" ht="13.5" customHeight="1" thickBot="1" x14ac:dyDescent="0.25">
      <c r="A64" s="192"/>
    </row>
    <row r="65" spans="1:1" s="11" customFormat="1" ht="77.25" customHeight="1" x14ac:dyDescent="0.2">
      <c r="A65" s="194" t="s">
        <v>284</v>
      </c>
    </row>
    <row r="66" spans="1:1" s="11" customFormat="1" ht="24.75" thickBot="1" x14ac:dyDescent="0.25">
      <c r="A66" s="195" t="s">
        <v>128</v>
      </c>
    </row>
    <row r="67" spans="1:1" s="11" customFormat="1" x14ac:dyDescent="0.2">
      <c r="A67" s="5"/>
    </row>
    <row r="68" spans="1:1" s="11" customFormat="1" ht="24" x14ac:dyDescent="0.2">
      <c r="A68" s="135" t="s">
        <v>252</v>
      </c>
    </row>
    <row r="69" spans="1:1" s="11" customFormat="1" x14ac:dyDescent="0.2">
      <c r="A69" s="180" t="s">
        <v>289</v>
      </c>
    </row>
    <row r="70" spans="1:1" s="11" customFormat="1" x14ac:dyDescent="0.2">
      <c r="A70" s="174" t="s">
        <v>182</v>
      </c>
    </row>
    <row r="71" spans="1:1" x14ac:dyDescent="0.2">
      <c r="A71" s="144"/>
    </row>
    <row r="72" spans="1:1" x14ac:dyDescent="0.2">
      <c r="A72" s="180" t="s">
        <v>194</v>
      </c>
    </row>
    <row r="73" spans="1:1" x14ac:dyDescent="0.2">
      <c r="A73" s="174" t="s">
        <v>253</v>
      </c>
    </row>
    <row r="74" spans="1:1" s="11" customFormat="1" hidden="1" x14ac:dyDescent="0.2">
      <c r="A74" s="144"/>
    </row>
    <row r="75" spans="1:1" s="11" customFormat="1" hidden="1" x14ac:dyDescent="0.2">
      <c r="A75" s="180" t="s">
        <v>287</v>
      </c>
    </row>
    <row r="76" spans="1:1" s="11" customFormat="1" hidden="1" x14ac:dyDescent="0.2">
      <c r="A76" s="174" t="s">
        <v>285</v>
      </c>
    </row>
    <row r="77" spans="1:1" s="11" customFormat="1" x14ac:dyDescent="0.2">
      <c r="A77" s="144"/>
    </row>
    <row r="78" spans="1:1" s="11" customFormat="1" ht="36" x14ac:dyDescent="0.2">
      <c r="A78" s="219" t="s">
        <v>288</v>
      </c>
    </row>
    <row r="79" spans="1:1" s="11" customFormat="1" x14ac:dyDescent="0.2">
      <c r="A79" s="174" t="s">
        <v>285</v>
      </c>
    </row>
    <row r="80" spans="1:1" s="11" customFormat="1" x14ac:dyDescent="0.2">
      <c r="A80" s="144"/>
    </row>
    <row r="81" spans="1:1" s="11" customFormat="1" ht="13.5" thickBot="1" x14ac:dyDescent="0.25">
      <c r="A81" s="196"/>
    </row>
    <row r="82" spans="1:1" s="11" customFormat="1" ht="60" x14ac:dyDescent="0.2">
      <c r="A82" s="197" t="s">
        <v>286</v>
      </c>
    </row>
    <row r="83" spans="1:1" s="11" customFormat="1" ht="24.75" thickBot="1" x14ac:dyDescent="0.25">
      <c r="A83" s="198" t="s">
        <v>254</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43"/>
    </row>
    <row r="94" spans="1:1" x14ac:dyDescent="0.2">
      <c r="A94" s="143"/>
    </row>
    <row r="95" spans="1:1" x14ac:dyDescent="0.2">
      <c r="A95" s="143"/>
    </row>
    <row r="96" spans="1:1" x14ac:dyDescent="0.2">
      <c r="A96" s="143"/>
    </row>
    <row r="97" spans="1:1" x14ac:dyDescent="0.2">
      <c r="A97" s="143"/>
    </row>
    <row r="98" spans="1:1" x14ac:dyDescent="0.2">
      <c r="A98" s="143"/>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43"/>
    </row>
    <row r="111" spans="1:1" x14ac:dyDescent="0.2">
      <c r="A111" s="143"/>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6"/>
  <sheetViews>
    <sheetView zoomScaleNormal="100" workbookViewId="0">
      <pane xSplit="1" topLeftCell="B1" activePane="topRight" state="frozen"/>
      <selection activeCell="BE26" sqref="BE26:BE27"/>
      <selection pane="topRight" activeCell="BB22" sqref="BB22"/>
    </sheetView>
  </sheetViews>
  <sheetFormatPr defaultColWidth="10" defaultRowHeight="12" x14ac:dyDescent="0.2"/>
  <cols>
    <col min="1" max="1" width="37.85546875" style="1" customWidth="1"/>
    <col min="2" max="16384" width="10" style="2"/>
  </cols>
  <sheetData>
    <row r="1" spans="1:55" s="5" customFormat="1" ht="25.5" customHeight="1" x14ac:dyDescent="0.2">
      <c r="A1" s="47" t="s">
        <v>50</v>
      </c>
    </row>
    <row r="2" spans="1:55" s="5" customFormat="1" ht="12.75" x14ac:dyDescent="0.2">
      <c r="A2" s="6" t="s">
        <v>174</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rates'!B6*0.82</f>
        <v>7298</v>
      </c>
      <c r="C6" s="84">
        <f>'BAR BB| Open rates'!C6*0.82</f>
        <v>5740</v>
      </c>
      <c r="D6" s="84">
        <f>'BAR BB| Open rates'!D6*0.82</f>
        <v>4920</v>
      </c>
      <c r="E6" s="84">
        <f>'BAR BB| Open rates'!E6*0.82</f>
        <v>13858</v>
      </c>
      <c r="F6" s="84">
        <f>'BAR BB| Open rates'!F6*0.82</f>
        <v>4592</v>
      </c>
      <c r="G6" s="84">
        <f>'BAR BB| Open rates'!G6*0.82</f>
        <v>7462</v>
      </c>
      <c r="H6" s="84">
        <f>'BAR BB| Open rates'!H6*0.82</f>
        <v>6478</v>
      </c>
      <c r="I6" s="84">
        <f>'BAR BB| Open rates'!I6*0.82</f>
        <v>5740</v>
      </c>
      <c r="J6" s="84">
        <f>'BAR BB| Open rates'!J6*0.82</f>
        <v>6478</v>
      </c>
      <c r="K6" s="84">
        <f>'BAR BB| Open rates'!K6*0.82</f>
        <v>5740</v>
      </c>
      <c r="L6" s="84">
        <f>'BAR BB| Open rates'!L6*0.82</f>
        <v>6478</v>
      </c>
      <c r="M6" s="84">
        <f>'BAR BB| Open rates'!M6*0.82</f>
        <v>5740</v>
      </c>
      <c r="N6" s="84">
        <f>'BAR BB| Open rates'!N6*0.82</f>
        <v>6478</v>
      </c>
      <c r="O6" s="84">
        <f>'BAR BB| Open rates'!O6*0.82</f>
        <v>5740</v>
      </c>
      <c r="P6" s="84">
        <f>'BAR BB| Open rates'!P6*0.82</f>
        <v>6478</v>
      </c>
      <c r="Q6" s="84">
        <f>'BAR BB| Open rates'!Q6*0.82</f>
        <v>5740</v>
      </c>
      <c r="R6" s="84">
        <f>'BAR BB| Open rates'!R6*0.82</f>
        <v>6478</v>
      </c>
      <c r="S6" s="84">
        <f>'BAR BB| Open rates'!S6*0.82</f>
        <v>5740</v>
      </c>
      <c r="T6" s="84">
        <f>'BAR BB| Open rates'!T6*0.82</f>
        <v>6478</v>
      </c>
      <c r="U6" s="84">
        <f>'BAR BB| Open rates'!U6*0.82</f>
        <v>5740</v>
      </c>
      <c r="V6" s="84">
        <f>'BAR BB| Open rates'!V6*0.82</f>
        <v>5740</v>
      </c>
      <c r="W6" s="84">
        <f>'BAR BB| Open rates'!W6*0.82</f>
        <v>6478</v>
      </c>
      <c r="X6" s="84">
        <f>'BAR BB| Open rates'!X6*0.82</f>
        <v>5740</v>
      </c>
      <c r="Y6" s="84">
        <f>'BAR BB| Open rates'!Y6*0.82</f>
        <v>6478</v>
      </c>
      <c r="Z6" s="84">
        <f>'BAR BB| Open rates'!Z6*0.82</f>
        <v>5740</v>
      </c>
      <c r="AA6" s="84">
        <f>'BAR BB| Open rates'!AA6*0.82</f>
        <v>6478</v>
      </c>
      <c r="AB6" s="84">
        <f>'BAR BB| Open rates'!AB6*0.82</f>
        <v>5740</v>
      </c>
      <c r="AC6" s="84">
        <f>'BAR BB| Open rates'!AC6*0.82</f>
        <v>6478</v>
      </c>
      <c r="AD6" s="84">
        <f>'BAR BB| Open rates'!AD6*0.82</f>
        <v>5740</v>
      </c>
      <c r="AE6" s="84">
        <f>'BAR BB| Open rates'!AE6*0.82</f>
        <v>5740</v>
      </c>
      <c r="AF6" s="84">
        <f>'BAR BB| Open rates'!AF6*0.82</f>
        <v>6478</v>
      </c>
      <c r="AG6" s="84">
        <f>'BAR BB| Open rates'!AG6*0.82</f>
        <v>5740</v>
      </c>
      <c r="AH6" s="84">
        <f>'BAR BB| Open rates'!AH6*0.82</f>
        <v>6478</v>
      </c>
      <c r="AI6" s="84">
        <f>'BAR BB| Open rates'!AI6*0.82</f>
        <v>5740</v>
      </c>
      <c r="AJ6" s="84">
        <f>'BAR BB| Open rates'!AJ6*0.82</f>
        <v>6478</v>
      </c>
      <c r="AK6" s="84">
        <f>'BAR BB| Open rates'!AK6*0.82</f>
        <v>5740</v>
      </c>
      <c r="AL6" s="84">
        <f>'BAR BB| Open rates'!AL6*0.82</f>
        <v>6478</v>
      </c>
      <c r="AM6" s="84">
        <f>'BAR BB| Open rates'!AM6*0.82</f>
        <v>5740</v>
      </c>
      <c r="AN6" s="84">
        <f>'BAR BB| Open rates'!AN6*0.82</f>
        <v>5740</v>
      </c>
      <c r="AO6" s="84">
        <f>'BAR BB| Open rates'!AO6*0.82</f>
        <v>4592</v>
      </c>
      <c r="AP6" s="84">
        <f>'BAR BB| Open rates'!AP6*0.82</f>
        <v>5412</v>
      </c>
      <c r="AQ6" s="84">
        <f>'BAR BB| Open rates'!AQ6*0.82</f>
        <v>4592</v>
      </c>
      <c r="AR6" s="84">
        <f>'BAR BB| Open rates'!AR6*0.82</f>
        <v>5412</v>
      </c>
      <c r="AS6" s="84">
        <f>'BAR BB| Open rates'!AS6*0.82</f>
        <v>4592</v>
      </c>
      <c r="AT6" s="84">
        <f>'BAR BB| Open rates'!AT6*0.82</f>
        <v>5412</v>
      </c>
      <c r="AU6" s="84">
        <f>'BAR BB| Open rates'!AU6*0.82</f>
        <v>4592</v>
      </c>
      <c r="AV6" s="84">
        <f>'BAR BB| Open rates'!AV6*0.82</f>
        <v>5412</v>
      </c>
      <c r="AW6" s="84">
        <f>'BAR BB| Open rates'!AW6*0.82</f>
        <v>4592</v>
      </c>
      <c r="AX6" s="84">
        <f>'BAR BB| Open rates'!AX6*0.82</f>
        <v>4592</v>
      </c>
      <c r="AY6" s="84">
        <f>'BAR BB| Open rates'!AY6*0.82</f>
        <v>5412</v>
      </c>
      <c r="AZ6" s="84">
        <f>'BAR BB| Open rates'!AZ6*0.82</f>
        <v>4592</v>
      </c>
      <c r="BA6" s="84">
        <f>'BAR BB| Open rates'!BA6*0.82</f>
        <v>5412</v>
      </c>
      <c r="BB6" s="84">
        <f>'BAR BB| Open rates'!BB6*0.82</f>
        <v>4592</v>
      </c>
      <c r="BC6" s="84">
        <f>'BAR BB| Open rates'!BC6*0.82</f>
        <v>5412</v>
      </c>
    </row>
    <row r="7" spans="1:55" s="14" customFormat="1" ht="12" customHeight="1" x14ac:dyDescent="0.2">
      <c r="A7" s="42">
        <v>2</v>
      </c>
      <c r="B7" s="84">
        <f>'BAR BB| Open rates'!B7*0.82</f>
        <v>8528</v>
      </c>
      <c r="C7" s="84">
        <f>'BAR BB| Open rates'!C7*0.82</f>
        <v>6970</v>
      </c>
      <c r="D7" s="84">
        <f>'BAR BB| Open rates'!D7*0.82</f>
        <v>6150</v>
      </c>
      <c r="E7" s="84">
        <f>'BAR BB| Open rates'!E7*0.82</f>
        <v>15088</v>
      </c>
      <c r="F7" s="84">
        <f>'BAR BB| Open rates'!F7*0.82</f>
        <v>5822</v>
      </c>
      <c r="G7" s="84">
        <f>'BAR BB| Open rates'!G7*0.82</f>
        <v>8692</v>
      </c>
      <c r="H7" s="84">
        <f>'BAR BB| Open rates'!H7*0.82</f>
        <v>7707.9999999999991</v>
      </c>
      <c r="I7" s="84">
        <f>'BAR BB| Open rates'!I7*0.82</f>
        <v>6970</v>
      </c>
      <c r="J7" s="84">
        <f>'BAR BB| Open rates'!J7*0.82</f>
        <v>7707.9999999999991</v>
      </c>
      <c r="K7" s="84">
        <f>'BAR BB| Open rates'!K7*0.82</f>
        <v>6970</v>
      </c>
      <c r="L7" s="84">
        <f>'BAR BB| Open rates'!L7*0.82</f>
        <v>7707.9999999999991</v>
      </c>
      <c r="M7" s="84">
        <f>'BAR BB| Open rates'!M7*0.82</f>
        <v>6970</v>
      </c>
      <c r="N7" s="84">
        <f>'BAR BB| Open rates'!N7*0.82</f>
        <v>7707.9999999999991</v>
      </c>
      <c r="O7" s="84">
        <f>'BAR BB| Open rates'!O7*0.82</f>
        <v>6970</v>
      </c>
      <c r="P7" s="84">
        <f>'BAR BB| Open rates'!P7*0.82</f>
        <v>7707.9999999999991</v>
      </c>
      <c r="Q7" s="84">
        <f>'BAR BB| Open rates'!Q7*0.82</f>
        <v>6970</v>
      </c>
      <c r="R7" s="84">
        <f>'BAR BB| Open rates'!R7*0.82</f>
        <v>7707.9999999999991</v>
      </c>
      <c r="S7" s="84">
        <f>'BAR BB| Open rates'!S7*0.82</f>
        <v>6970</v>
      </c>
      <c r="T7" s="84">
        <f>'BAR BB| Open rates'!T7*0.82</f>
        <v>7707.9999999999991</v>
      </c>
      <c r="U7" s="84">
        <f>'BAR BB| Open rates'!U7*0.82</f>
        <v>6970</v>
      </c>
      <c r="V7" s="84">
        <f>'BAR BB| Open rates'!V7*0.82</f>
        <v>6970</v>
      </c>
      <c r="W7" s="84">
        <f>'BAR BB| Open rates'!W7*0.82</f>
        <v>7707.9999999999991</v>
      </c>
      <c r="X7" s="84">
        <f>'BAR BB| Open rates'!X7*0.82</f>
        <v>6970</v>
      </c>
      <c r="Y7" s="84">
        <f>'BAR BB| Open rates'!Y7*0.82</f>
        <v>7707.9999999999991</v>
      </c>
      <c r="Z7" s="84">
        <f>'BAR BB| Open rates'!Z7*0.82</f>
        <v>6970</v>
      </c>
      <c r="AA7" s="84">
        <f>'BAR BB| Open rates'!AA7*0.82</f>
        <v>7707.9999999999991</v>
      </c>
      <c r="AB7" s="84">
        <f>'BAR BB| Open rates'!AB7*0.82</f>
        <v>6970</v>
      </c>
      <c r="AC7" s="84">
        <f>'BAR BB| Open rates'!AC7*0.82</f>
        <v>7707.9999999999991</v>
      </c>
      <c r="AD7" s="84">
        <f>'BAR BB| Open rates'!AD7*0.82</f>
        <v>6970</v>
      </c>
      <c r="AE7" s="84">
        <f>'BAR BB| Open rates'!AE7*0.82</f>
        <v>6970</v>
      </c>
      <c r="AF7" s="84">
        <f>'BAR BB| Open rates'!AF7*0.82</f>
        <v>7707.9999999999991</v>
      </c>
      <c r="AG7" s="84">
        <f>'BAR BB| Open rates'!AG7*0.82</f>
        <v>6970</v>
      </c>
      <c r="AH7" s="84">
        <f>'BAR BB| Open rates'!AH7*0.82</f>
        <v>7707.9999999999991</v>
      </c>
      <c r="AI7" s="84">
        <f>'BAR BB| Open rates'!AI7*0.82</f>
        <v>6970</v>
      </c>
      <c r="AJ7" s="84">
        <f>'BAR BB| Open rates'!AJ7*0.82</f>
        <v>7707.9999999999991</v>
      </c>
      <c r="AK7" s="84">
        <f>'BAR BB| Open rates'!AK7*0.82</f>
        <v>6970</v>
      </c>
      <c r="AL7" s="84">
        <f>'BAR BB| Open rates'!AL7*0.82</f>
        <v>7707.9999999999991</v>
      </c>
      <c r="AM7" s="84">
        <f>'BAR BB| Open rates'!AM7*0.82</f>
        <v>6970</v>
      </c>
      <c r="AN7" s="84">
        <f>'BAR BB| Open rates'!AN7*0.82</f>
        <v>6970</v>
      </c>
      <c r="AO7" s="84">
        <f>'BAR BB| Open rates'!AO7*0.82</f>
        <v>5822</v>
      </c>
      <c r="AP7" s="84">
        <f>'BAR BB| Open rates'!AP7*0.82</f>
        <v>6642</v>
      </c>
      <c r="AQ7" s="84">
        <f>'BAR BB| Open rates'!AQ7*0.82</f>
        <v>5822</v>
      </c>
      <c r="AR7" s="84">
        <f>'BAR BB| Open rates'!AR7*0.82</f>
        <v>6642</v>
      </c>
      <c r="AS7" s="84">
        <f>'BAR BB| Open rates'!AS7*0.82</f>
        <v>5822</v>
      </c>
      <c r="AT7" s="84">
        <f>'BAR BB| Open rates'!AT7*0.82</f>
        <v>6642</v>
      </c>
      <c r="AU7" s="84">
        <f>'BAR BB| Open rates'!AU7*0.82</f>
        <v>5822</v>
      </c>
      <c r="AV7" s="84">
        <f>'BAR BB| Open rates'!AV7*0.82</f>
        <v>6642</v>
      </c>
      <c r="AW7" s="84">
        <f>'BAR BB| Open rates'!AW7*0.82</f>
        <v>5822</v>
      </c>
      <c r="AX7" s="84">
        <f>'BAR BB| Open rates'!AX7*0.82</f>
        <v>5822</v>
      </c>
      <c r="AY7" s="84">
        <f>'BAR BB| Open rates'!AY7*0.82</f>
        <v>6642</v>
      </c>
      <c r="AZ7" s="84">
        <f>'BAR BB| Open rates'!AZ7*0.82</f>
        <v>5822</v>
      </c>
      <c r="BA7" s="84">
        <f>'BAR BB| Open rates'!BA7*0.82</f>
        <v>6642</v>
      </c>
      <c r="BB7" s="84">
        <f>'BAR BB| Open rates'!BB7*0.82</f>
        <v>5822</v>
      </c>
      <c r="BC7" s="84">
        <f>'BAR BB| Open rates'!BC7*0.82</f>
        <v>6642</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rates'!B9*0.82</f>
        <v>8938</v>
      </c>
      <c r="C9" s="84">
        <f>'BAR BB| Open rates'!C9*0.82</f>
        <v>7380</v>
      </c>
      <c r="D9" s="84">
        <f>'BAR BB| Open rates'!D9*0.82</f>
        <v>6560</v>
      </c>
      <c r="E9" s="84">
        <f>'BAR BB| Open rates'!E9*0.82</f>
        <v>15497.999999999998</v>
      </c>
      <c r="F9" s="84">
        <f>'BAR BB| Open rates'!F9*0.82</f>
        <v>6232</v>
      </c>
      <c r="G9" s="84">
        <f>'BAR BB| Open rates'!G9*0.82</f>
        <v>9102</v>
      </c>
      <c r="H9" s="84">
        <f>'BAR BB| Open rates'!H9*0.82</f>
        <v>8117.9999999999991</v>
      </c>
      <c r="I9" s="84">
        <f>'BAR BB| Open rates'!I9*0.82</f>
        <v>7380</v>
      </c>
      <c r="J9" s="84">
        <f>'BAR BB| Open rates'!J9*0.82</f>
        <v>8117.9999999999991</v>
      </c>
      <c r="K9" s="84">
        <f>'BAR BB| Open rates'!K9*0.82</f>
        <v>7380</v>
      </c>
      <c r="L9" s="84">
        <f>'BAR BB| Open rates'!L9*0.82</f>
        <v>8117.9999999999991</v>
      </c>
      <c r="M9" s="84">
        <f>'BAR BB| Open rates'!M9*0.82</f>
        <v>7380</v>
      </c>
      <c r="N9" s="84">
        <f>'BAR BB| Open rates'!N9*0.82</f>
        <v>8117.9999999999991</v>
      </c>
      <c r="O9" s="84">
        <f>'BAR BB| Open rates'!O9*0.82</f>
        <v>7380</v>
      </c>
      <c r="P9" s="84">
        <f>'BAR BB| Open rates'!P9*0.82</f>
        <v>8117.9999999999991</v>
      </c>
      <c r="Q9" s="84">
        <f>'BAR BB| Open rates'!Q9*0.82</f>
        <v>7380</v>
      </c>
      <c r="R9" s="84">
        <f>'BAR BB| Open rates'!R9*0.82</f>
        <v>8117.9999999999991</v>
      </c>
      <c r="S9" s="84">
        <f>'BAR BB| Open rates'!S9*0.82</f>
        <v>7380</v>
      </c>
      <c r="T9" s="84">
        <f>'BAR BB| Open rates'!T9*0.82</f>
        <v>8117.9999999999991</v>
      </c>
      <c r="U9" s="84">
        <f>'BAR BB| Open rates'!U9*0.82</f>
        <v>7380</v>
      </c>
      <c r="V9" s="84">
        <f>'BAR BB| Open rates'!V9*0.82</f>
        <v>7380</v>
      </c>
      <c r="W9" s="84">
        <f>'BAR BB| Open rates'!W9*0.82</f>
        <v>8117.9999999999991</v>
      </c>
      <c r="X9" s="84">
        <f>'BAR BB| Open rates'!X9*0.82</f>
        <v>7380</v>
      </c>
      <c r="Y9" s="84">
        <f>'BAR BB| Open rates'!Y9*0.82</f>
        <v>8117.9999999999991</v>
      </c>
      <c r="Z9" s="84">
        <f>'BAR BB| Open rates'!Z9*0.82</f>
        <v>7380</v>
      </c>
      <c r="AA9" s="84">
        <f>'BAR BB| Open rates'!AA9*0.82</f>
        <v>8117.9999999999991</v>
      </c>
      <c r="AB9" s="84">
        <f>'BAR BB| Open rates'!AB9*0.82</f>
        <v>7380</v>
      </c>
      <c r="AC9" s="84">
        <f>'BAR BB| Open rates'!AC9*0.82</f>
        <v>8117.9999999999991</v>
      </c>
      <c r="AD9" s="84">
        <f>'BAR BB| Open rates'!AD9*0.82</f>
        <v>7380</v>
      </c>
      <c r="AE9" s="84">
        <f>'BAR BB| Open rates'!AE9*0.82</f>
        <v>7380</v>
      </c>
      <c r="AF9" s="84">
        <f>'BAR BB| Open rates'!AF9*0.82</f>
        <v>8117.9999999999991</v>
      </c>
      <c r="AG9" s="84">
        <f>'BAR BB| Open rates'!AG9*0.82</f>
        <v>7380</v>
      </c>
      <c r="AH9" s="84">
        <f>'BAR BB| Open rates'!AH9*0.82</f>
        <v>8117.9999999999991</v>
      </c>
      <c r="AI9" s="84">
        <f>'BAR BB| Open rates'!AI9*0.82</f>
        <v>7380</v>
      </c>
      <c r="AJ9" s="84">
        <f>'BAR BB| Open rates'!AJ9*0.82</f>
        <v>8117.9999999999991</v>
      </c>
      <c r="AK9" s="84">
        <f>'BAR BB| Open rates'!AK9*0.82</f>
        <v>7380</v>
      </c>
      <c r="AL9" s="84">
        <f>'BAR BB| Open rates'!AL9*0.82</f>
        <v>8117.9999999999991</v>
      </c>
      <c r="AM9" s="84">
        <f>'BAR BB| Open rates'!AM9*0.82</f>
        <v>7380</v>
      </c>
      <c r="AN9" s="84">
        <f>'BAR BB| Open rates'!AN9*0.82</f>
        <v>7380</v>
      </c>
      <c r="AO9" s="84">
        <f>'BAR BB| Open rates'!AO9*0.82</f>
        <v>6232</v>
      </c>
      <c r="AP9" s="84">
        <f>'BAR BB| Open rates'!AP9*0.82</f>
        <v>7052</v>
      </c>
      <c r="AQ9" s="84">
        <f>'BAR BB| Open rates'!AQ9*0.82</f>
        <v>6232</v>
      </c>
      <c r="AR9" s="84">
        <f>'BAR BB| Open rates'!AR9*0.82</f>
        <v>7052</v>
      </c>
      <c r="AS9" s="84">
        <f>'BAR BB| Open rates'!AS9*0.82</f>
        <v>6232</v>
      </c>
      <c r="AT9" s="84">
        <f>'BAR BB| Open rates'!AT9*0.82</f>
        <v>7052</v>
      </c>
      <c r="AU9" s="84">
        <f>'BAR BB| Open rates'!AU9*0.82</f>
        <v>6232</v>
      </c>
      <c r="AV9" s="84">
        <f>'BAR BB| Open rates'!AV9*0.82</f>
        <v>7052</v>
      </c>
      <c r="AW9" s="84">
        <f>'BAR BB| Open rates'!AW9*0.82</f>
        <v>6232</v>
      </c>
      <c r="AX9" s="84">
        <f>'BAR BB| Open rates'!AX9*0.82</f>
        <v>6232</v>
      </c>
      <c r="AY9" s="84">
        <f>'BAR BB| Open rates'!AY9*0.82</f>
        <v>7052</v>
      </c>
      <c r="AZ9" s="84">
        <f>'BAR BB| Open rates'!AZ9*0.82</f>
        <v>6232</v>
      </c>
      <c r="BA9" s="84">
        <f>'BAR BB| Open rates'!BA9*0.82</f>
        <v>7052</v>
      </c>
      <c r="BB9" s="84">
        <f>'BAR BB| Open rates'!BB9*0.82</f>
        <v>6232</v>
      </c>
      <c r="BC9" s="84">
        <f>'BAR BB| Open rates'!BC9*0.82</f>
        <v>7052</v>
      </c>
    </row>
    <row r="10" spans="1:55" s="14" customFormat="1" ht="12" customHeight="1" x14ac:dyDescent="0.2">
      <c r="A10" s="149">
        <v>2</v>
      </c>
      <c r="B10" s="84">
        <f>'BAR BB| Open rates'!B10*0.82</f>
        <v>10168</v>
      </c>
      <c r="C10" s="84">
        <f>'BAR BB| Open rates'!C10*0.82</f>
        <v>8610</v>
      </c>
      <c r="D10" s="84">
        <f>'BAR BB| Open rates'!D10*0.82</f>
        <v>7789.9999999999991</v>
      </c>
      <c r="E10" s="84">
        <f>'BAR BB| Open rates'!E10*0.82</f>
        <v>16728</v>
      </c>
      <c r="F10" s="84">
        <f>'BAR BB| Open rates'!F10*0.82</f>
        <v>7462</v>
      </c>
      <c r="G10" s="84">
        <f>'BAR BB| Open rates'!G10*0.82</f>
        <v>10332</v>
      </c>
      <c r="H10" s="84">
        <f>'BAR BB| Open rates'!H10*0.82</f>
        <v>9348</v>
      </c>
      <c r="I10" s="84">
        <f>'BAR BB| Open rates'!I10*0.82</f>
        <v>8610</v>
      </c>
      <c r="J10" s="84">
        <f>'BAR BB| Open rates'!J10*0.82</f>
        <v>9348</v>
      </c>
      <c r="K10" s="84">
        <f>'BAR BB| Open rates'!K10*0.82</f>
        <v>8610</v>
      </c>
      <c r="L10" s="84">
        <f>'BAR BB| Open rates'!L10*0.82</f>
        <v>9348</v>
      </c>
      <c r="M10" s="84">
        <f>'BAR BB| Open rates'!M10*0.82</f>
        <v>8610</v>
      </c>
      <c r="N10" s="84">
        <f>'BAR BB| Open rates'!N10*0.82</f>
        <v>9348</v>
      </c>
      <c r="O10" s="84">
        <f>'BAR BB| Open rates'!O10*0.82</f>
        <v>8610</v>
      </c>
      <c r="P10" s="84">
        <f>'BAR BB| Open rates'!P10*0.82</f>
        <v>9348</v>
      </c>
      <c r="Q10" s="84">
        <f>'BAR BB| Open rates'!Q10*0.82</f>
        <v>8610</v>
      </c>
      <c r="R10" s="84">
        <f>'BAR BB| Open rates'!R10*0.82</f>
        <v>9348</v>
      </c>
      <c r="S10" s="84">
        <f>'BAR BB| Open rates'!S10*0.82</f>
        <v>8610</v>
      </c>
      <c r="T10" s="84">
        <f>'BAR BB| Open rates'!T10*0.82</f>
        <v>9348</v>
      </c>
      <c r="U10" s="84">
        <f>'BAR BB| Open rates'!U10*0.82</f>
        <v>8610</v>
      </c>
      <c r="V10" s="84">
        <f>'BAR BB| Open rates'!V10*0.82</f>
        <v>8610</v>
      </c>
      <c r="W10" s="84">
        <f>'BAR BB| Open rates'!W10*0.82</f>
        <v>9348</v>
      </c>
      <c r="X10" s="84">
        <f>'BAR BB| Open rates'!X10*0.82</f>
        <v>8610</v>
      </c>
      <c r="Y10" s="84">
        <f>'BAR BB| Open rates'!Y10*0.82</f>
        <v>9348</v>
      </c>
      <c r="Z10" s="84">
        <f>'BAR BB| Open rates'!Z10*0.82</f>
        <v>8610</v>
      </c>
      <c r="AA10" s="84">
        <f>'BAR BB| Open rates'!AA10*0.82</f>
        <v>9348</v>
      </c>
      <c r="AB10" s="84">
        <f>'BAR BB| Open rates'!AB10*0.82</f>
        <v>8610</v>
      </c>
      <c r="AC10" s="84">
        <f>'BAR BB| Open rates'!AC10*0.82</f>
        <v>9348</v>
      </c>
      <c r="AD10" s="84">
        <f>'BAR BB| Open rates'!AD10*0.82</f>
        <v>8610</v>
      </c>
      <c r="AE10" s="84">
        <f>'BAR BB| Open rates'!AE10*0.82</f>
        <v>8610</v>
      </c>
      <c r="AF10" s="84">
        <f>'BAR BB| Open rates'!AF10*0.82</f>
        <v>9348</v>
      </c>
      <c r="AG10" s="84">
        <f>'BAR BB| Open rates'!AG10*0.82</f>
        <v>8610</v>
      </c>
      <c r="AH10" s="84">
        <f>'BAR BB| Open rates'!AH10*0.82</f>
        <v>9348</v>
      </c>
      <c r="AI10" s="84">
        <f>'BAR BB| Open rates'!AI10*0.82</f>
        <v>8610</v>
      </c>
      <c r="AJ10" s="84">
        <f>'BAR BB| Open rates'!AJ10*0.82</f>
        <v>9348</v>
      </c>
      <c r="AK10" s="84">
        <f>'BAR BB| Open rates'!AK10*0.82</f>
        <v>8610</v>
      </c>
      <c r="AL10" s="84">
        <f>'BAR BB| Open rates'!AL10*0.82</f>
        <v>9348</v>
      </c>
      <c r="AM10" s="84">
        <f>'BAR BB| Open rates'!AM10*0.82</f>
        <v>8610</v>
      </c>
      <c r="AN10" s="84">
        <f>'BAR BB| Open rates'!AN10*0.82</f>
        <v>8610</v>
      </c>
      <c r="AO10" s="84">
        <f>'BAR BB| Open rates'!AO10*0.82</f>
        <v>7462</v>
      </c>
      <c r="AP10" s="84">
        <f>'BAR BB| Open rates'!AP10*0.82</f>
        <v>8282</v>
      </c>
      <c r="AQ10" s="84">
        <f>'BAR BB| Open rates'!AQ10*0.82</f>
        <v>7462</v>
      </c>
      <c r="AR10" s="84">
        <f>'BAR BB| Open rates'!AR10*0.82</f>
        <v>8282</v>
      </c>
      <c r="AS10" s="84">
        <f>'BAR BB| Open rates'!AS10*0.82</f>
        <v>7462</v>
      </c>
      <c r="AT10" s="84">
        <f>'BAR BB| Open rates'!AT10*0.82</f>
        <v>8282</v>
      </c>
      <c r="AU10" s="84">
        <f>'BAR BB| Open rates'!AU10*0.82</f>
        <v>7462</v>
      </c>
      <c r="AV10" s="84">
        <f>'BAR BB| Open rates'!AV10*0.82</f>
        <v>8282</v>
      </c>
      <c r="AW10" s="84">
        <f>'BAR BB| Open rates'!AW10*0.82</f>
        <v>7462</v>
      </c>
      <c r="AX10" s="84">
        <f>'BAR BB| Open rates'!AX10*0.82</f>
        <v>7462</v>
      </c>
      <c r="AY10" s="84">
        <f>'BAR BB| Open rates'!AY10*0.82</f>
        <v>8282</v>
      </c>
      <c r="AZ10" s="84">
        <f>'BAR BB| Open rates'!AZ10*0.82</f>
        <v>7462</v>
      </c>
      <c r="BA10" s="84">
        <f>'BAR BB| Open rates'!BA10*0.82</f>
        <v>8282</v>
      </c>
      <c r="BB10" s="84">
        <f>'BAR BB| Open rates'!BB10*0.82</f>
        <v>7462</v>
      </c>
      <c r="BC10" s="84">
        <f>'BAR BB| Open rates'!BC10*0.82</f>
        <v>8282</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rates'!B12*0.82</f>
        <v>9758</v>
      </c>
      <c r="C12" s="84">
        <f>'BAR BB| Open rates'!C12*0.82</f>
        <v>8200</v>
      </c>
      <c r="D12" s="84">
        <f>'BAR BB| Open rates'!D12*0.82</f>
        <v>7380</v>
      </c>
      <c r="E12" s="84">
        <f>'BAR BB| Open rates'!E12*0.82</f>
        <v>16317.999999999998</v>
      </c>
      <c r="F12" s="84">
        <f>'BAR BB| Open rates'!F12*0.82</f>
        <v>7052</v>
      </c>
      <c r="G12" s="84">
        <f>'BAR BB| Open rates'!G12*0.82</f>
        <v>9922</v>
      </c>
      <c r="H12" s="84">
        <f>'BAR BB| Open rates'!H12*0.82</f>
        <v>8938</v>
      </c>
      <c r="I12" s="84">
        <f>'BAR BB| Open rates'!I12*0.82</f>
        <v>8200</v>
      </c>
      <c r="J12" s="84">
        <f>'BAR BB| Open rates'!J12*0.82</f>
        <v>8938</v>
      </c>
      <c r="K12" s="84">
        <f>'BAR BB| Open rates'!K12*0.82</f>
        <v>8200</v>
      </c>
      <c r="L12" s="84">
        <f>'BAR BB| Open rates'!L12*0.82</f>
        <v>8938</v>
      </c>
      <c r="M12" s="84">
        <f>'BAR BB| Open rates'!M12*0.82</f>
        <v>8200</v>
      </c>
      <c r="N12" s="84">
        <f>'BAR BB| Open rates'!N12*0.82</f>
        <v>8938</v>
      </c>
      <c r="O12" s="84">
        <f>'BAR BB| Open rates'!O12*0.82</f>
        <v>8200</v>
      </c>
      <c r="P12" s="84">
        <f>'BAR BB| Open rates'!P12*0.82</f>
        <v>8938</v>
      </c>
      <c r="Q12" s="84">
        <f>'BAR BB| Open rates'!Q12*0.82</f>
        <v>8200</v>
      </c>
      <c r="R12" s="84">
        <f>'BAR BB| Open rates'!R12*0.82</f>
        <v>8938</v>
      </c>
      <c r="S12" s="84">
        <f>'BAR BB| Open rates'!S12*0.82</f>
        <v>8200</v>
      </c>
      <c r="T12" s="84">
        <f>'BAR BB| Open rates'!T12*0.82</f>
        <v>8938</v>
      </c>
      <c r="U12" s="84">
        <f>'BAR BB| Open rates'!U12*0.82</f>
        <v>8200</v>
      </c>
      <c r="V12" s="84">
        <f>'BAR BB| Open rates'!V12*0.82</f>
        <v>8200</v>
      </c>
      <c r="W12" s="84">
        <f>'BAR BB| Open rates'!W12*0.82</f>
        <v>8938</v>
      </c>
      <c r="X12" s="84">
        <f>'BAR BB| Open rates'!X12*0.82</f>
        <v>8200</v>
      </c>
      <c r="Y12" s="84">
        <f>'BAR BB| Open rates'!Y12*0.82</f>
        <v>8938</v>
      </c>
      <c r="Z12" s="84">
        <f>'BAR BB| Open rates'!Z12*0.82</f>
        <v>8200</v>
      </c>
      <c r="AA12" s="84">
        <f>'BAR BB| Open rates'!AA12*0.82</f>
        <v>8938</v>
      </c>
      <c r="AB12" s="84">
        <f>'BAR BB| Open rates'!AB12*0.82</f>
        <v>8200</v>
      </c>
      <c r="AC12" s="84">
        <f>'BAR BB| Open rates'!AC12*0.82</f>
        <v>8938</v>
      </c>
      <c r="AD12" s="84">
        <f>'BAR BB| Open rates'!AD12*0.82</f>
        <v>8200</v>
      </c>
      <c r="AE12" s="84">
        <f>'BAR BB| Open rates'!AE12*0.82</f>
        <v>8200</v>
      </c>
      <c r="AF12" s="84">
        <f>'BAR BB| Open rates'!AF12*0.82</f>
        <v>8938</v>
      </c>
      <c r="AG12" s="84">
        <f>'BAR BB| Open rates'!AG12*0.82</f>
        <v>8200</v>
      </c>
      <c r="AH12" s="84">
        <f>'BAR BB| Open rates'!AH12*0.82</f>
        <v>8938</v>
      </c>
      <c r="AI12" s="84">
        <f>'BAR BB| Open rates'!AI12*0.82</f>
        <v>8200</v>
      </c>
      <c r="AJ12" s="84">
        <f>'BAR BB| Open rates'!AJ12*0.82</f>
        <v>8938</v>
      </c>
      <c r="AK12" s="84">
        <f>'BAR BB| Open rates'!AK12*0.82</f>
        <v>8200</v>
      </c>
      <c r="AL12" s="84">
        <f>'BAR BB| Open rates'!AL12*0.82</f>
        <v>8938</v>
      </c>
      <c r="AM12" s="84">
        <f>'BAR BB| Open rates'!AM12*0.82</f>
        <v>8200</v>
      </c>
      <c r="AN12" s="84">
        <f>'BAR BB| Open rates'!AN12*0.82</f>
        <v>8200</v>
      </c>
      <c r="AO12" s="84">
        <f>'BAR BB| Open rates'!AO12*0.82</f>
        <v>7052</v>
      </c>
      <c r="AP12" s="84">
        <f>'BAR BB| Open rates'!AP12*0.82</f>
        <v>7871.9999999999991</v>
      </c>
      <c r="AQ12" s="84">
        <f>'BAR BB| Open rates'!AQ12*0.82</f>
        <v>7052</v>
      </c>
      <c r="AR12" s="84">
        <f>'BAR BB| Open rates'!AR12*0.82</f>
        <v>7871.9999999999991</v>
      </c>
      <c r="AS12" s="84">
        <f>'BAR BB| Open rates'!AS12*0.82</f>
        <v>7052</v>
      </c>
      <c r="AT12" s="84">
        <f>'BAR BB| Open rates'!AT12*0.82</f>
        <v>7871.9999999999991</v>
      </c>
      <c r="AU12" s="84">
        <f>'BAR BB| Open rates'!AU12*0.82</f>
        <v>7052</v>
      </c>
      <c r="AV12" s="84">
        <f>'BAR BB| Open rates'!AV12*0.82</f>
        <v>7871.9999999999991</v>
      </c>
      <c r="AW12" s="84">
        <f>'BAR BB| Open rates'!AW12*0.82</f>
        <v>7052</v>
      </c>
      <c r="AX12" s="84">
        <f>'BAR BB| Open rates'!AX12*0.82</f>
        <v>7052</v>
      </c>
      <c r="AY12" s="84">
        <f>'BAR BB| Open rates'!AY12*0.82</f>
        <v>7871.9999999999991</v>
      </c>
      <c r="AZ12" s="84">
        <f>'BAR BB| Open rates'!AZ12*0.82</f>
        <v>7052</v>
      </c>
      <c r="BA12" s="84">
        <f>'BAR BB| Open rates'!BA12*0.82</f>
        <v>7871.9999999999991</v>
      </c>
      <c r="BB12" s="84">
        <f>'BAR BB| Open rates'!BB12*0.82</f>
        <v>7052</v>
      </c>
      <c r="BC12" s="84">
        <f>'BAR BB| Open rates'!BC12*0.82</f>
        <v>7871.9999999999991</v>
      </c>
    </row>
    <row r="13" spans="1:55" s="14" customFormat="1" ht="12" customHeight="1" x14ac:dyDescent="0.2">
      <c r="A13" s="149">
        <v>2</v>
      </c>
      <c r="B13" s="84">
        <f>'BAR BB| Open rates'!B13*0.82</f>
        <v>10988</v>
      </c>
      <c r="C13" s="84">
        <f>'BAR BB| Open rates'!C13*0.82</f>
        <v>9430</v>
      </c>
      <c r="D13" s="84">
        <f>'BAR BB| Open rates'!D13*0.82</f>
        <v>8610</v>
      </c>
      <c r="E13" s="84">
        <f>'BAR BB| Open rates'!E13*0.82</f>
        <v>17548</v>
      </c>
      <c r="F13" s="84">
        <f>'BAR BB| Open rates'!F13*0.82</f>
        <v>8282</v>
      </c>
      <c r="G13" s="84">
        <f>'BAR BB| Open rates'!G13*0.82</f>
        <v>11152</v>
      </c>
      <c r="H13" s="84">
        <f>'BAR BB| Open rates'!H13*0.82</f>
        <v>10168</v>
      </c>
      <c r="I13" s="84">
        <f>'BAR BB| Open rates'!I13*0.82</f>
        <v>9430</v>
      </c>
      <c r="J13" s="84">
        <f>'BAR BB| Open rates'!J13*0.82</f>
        <v>10168</v>
      </c>
      <c r="K13" s="84">
        <f>'BAR BB| Open rates'!K13*0.82</f>
        <v>9430</v>
      </c>
      <c r="L13" s="84">
        <f>'BAR BB| Open rates'!L13*0.82</f>
        <v>10168</v>
      </c>
      <c r="M13" s="84">
        <f>'BAR BB| Open rates'!M13*0.82</f>
        <v>9430</v>
      </c>
      <c r="N13" s="84">
        <f>'BAR BB| Open rates'!N13*0.82</f>
        <v>10168</v>
      </c>
      <c r="O13" s="84">
        <f>'BAR BB| Open rates'!O13*0.82</f>
        <v>9430</v>
      </c>
      <c r="P13" s="84">
        <f>'BAR BB| Open rates'!P13*0.82</f>
        <v>10168</v>
      </c>
      <c r="Q13" s="84">
        <f>'BAR BB| Open rates'!Q13*0.82</f>
        <v>9430</v>
      </c>
      <c r="R13" s="84">
        <f>'BAR BB| Open rates'!R13*0.82</f>
        <v>10168</v>
      </c>
      <c r="S13" s="84">
        <f>'BAR BB| Open rates'!S13*0.82</f>
        <v>9430</v>
      </c>
      <c r="T13" s="84">
        <f>'BAR BB| Open rates'!T13*0.82</f>
        <v>10168</v>
      </c>
      <c r="U13" s="84">
        <f>'BAR BB| Open rates'!U13*0.82</f>
        <v>9430</v>
      </c>
      <c r="V13" s="84">
        <f>'BAR BB| Open rates'!V13*0.82</f>
        <v>9430</v>
      </c>
      <c r="W13" s="84">
        <f>'BAR BB| Open rates'!W13*0.82</f>
        <v>10168</v>
      </c>
      <c r="X13" s="84">
        <f>'BAR BB| Open rates'!X13*0.82</f>
        <v>9430</v>
      </c>
      <c r="Y13" s="84">
        <f>'BAR BB| Open rates'!Y13*0.82</f>
        <v>10168</v>
      </c>
      <c r="Z13" s="84">
        <f>'BAR BB| Open rates'!Z13*0.82</f>
        <v>9430</v>
      </c>
      <c r="AA13" s="84">
        <f>'BAR BB| Open rates'!AA13*0.82</f>
        <v>10168</v>
      </c>
      <c r="AB13" s="84">
        <f>'BAR BB| Open rates'!AB13*0.82</f>
        <v>9430</v>
      </c>
      <c r="AC13" s="84">
        <f>'BAR BB| Open rates'!AC13*0.82</f>
        <v>10168</v>
      </c>
      <c r="AD13" s="84">
        <f>'BAR BB| Open rates'!AD13*0.82</f>
        <v>9430</v>
      </c>
      <c r="AE13" s="84">
        <f>'BAR BB| Open rates'!AE13*0.82</f>
        <v>9430</v>
      </c>
      <c r="AF13" s="84">
        <f>'BAR BB| Open rates'!AF13*0.82</f>
        <v>10168</v>
      </c>
      <c r="AG13" s="84">
        <f>'BAR BB| Open rates'!AG13*0.82</f>
        <v>9430</v>
      </c>
      <c r="AH13" s="84">
        <f>'BAR BB| Open rates'!AH13*0.82</f>
        <v>10168</v>
      </c>
      <c r="AI13" s="84">
        <f>'BAR BB| Open rates'!AI13*0.82</f>
        <v>9430</v>
      </c>
      <c r="AJ13" s="84">
        <f>'BAR BB| Open rates'!AJ13*0.82</f>
        <v>10168</v>
      </c>
      <c r="AK13" s="84">
        <f>'BAR BB| Open rates'!AK13*0.82</f>
        <v>9430</v>
      </c>
      <c r="AL13" s="84">
        <f>'BAR BB| Open rates'!AL13*0.82</f>
        <v>10168</v>
      </c>
      <c r="AM13" s="84">
        <f>'BAR BB| Open rates'!AM13*0.82</f>
        <v>9430</v>
      </c>
      <c r="AN13" s="84">
        <f>'BAR BB| Open rates'!AN13*0.82</f>
        <v>9430</v>
      </c>
      <c r="AO13" s="84">
        <f>'BAR BB| Open rates'!AO13*0.82</f>
        <v>8282</v>
      </c>
      <c r="AP13" s="84">
        <f>'BAR BB| Open rates'!AP13*0.82</f>
        <v>9102</v>
      </c>
      <c r="AQ13" s="84">
        <f>'BAR BB| Open rates'!AQ13*0.82</f>
        <v>8282</v>
      </c>
      <c r="AR13" s="84">
        <f>'BAR BB| Open rates'!AR13*0.82</f>
        <v>9102</v>
      </c>
      <c r="AS13" s="84">
        <f>'BAR BB| Open rates'!AS13*0.82</f>
        <v>8282</v>
      </c>
      <c r="AT13" s="84">
        <f>'BAR BB| Open rates'!AT13*0.82</f>
        <v>9102</v>
      </c>
      <c r="AU13" s="84">
        <f>'BAR BB| Open rates'!AU13*0.82</f>
        <v>8282</v>
      </c>
      <c r="AV13" s="84">
        <f>'BAR BB| Open rates'!AV13*0.82</f>
        <v>9102</v>
      </c>
      <c r="AW13" s="84">
        <f>'BAR BB| Open rates'!AW13*0.82</f>
        <v>8282</v>
      </c>
      <c r="AX13" s="84">
        <f>'BAR BB| Open rates'!AX13*0.82</f>
        <v>8282</v>
      </c>
      <c r="AY13" s="84">
        <f>'BAR BB| Open rates'!AY13*0.82</f>
        <v>9102</v>
      </c>
      <c r="AZ13" s="84">
        <f>'BAR BB| Open rates'!AZ13*0.82</f>
        <v>8282</v>
      </c>
      <c r="BA13" s="84">
        <f>'BAR BB| Open rates'!BA13*0.82</f>
        <v>9102</v>
      </c>
      <c r="BB13" s="84">
        <f>'BAR BB| Open rates'!BB13*0.82</f>
        <v>8282</v>
      </c>
      <c r="BC13" s="84">
        <f>'BAR BB| Open rates'!BC13*0.82</f>
        <v>9102</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rates'!B15*0.82</f>
        <v>12710</v>
      </c>
      <c r="C15" s="84">
        <f>'BAR BB| Open rates'!C15*0.82</f>
        <v>11152</v>
      </c>
      <c r="D15" s="84">
        <f>'BAR BB| Open rates'!D15*0.82</f>
        <v>10332</v>
      </c>
      <c r="E15" s="84">
        <f>'BAR BB| Open rates'!E15*0.82</f>
        <v>19270</v>
      </c>
      <c r="F15" s="84">
        <f>'BAR BB| Open rates'!F15*0.82</f>
        <v>10004</v>
      </c>
      <c r="G15" s="84">
        <f>'BAR BB| Open rates'!G15*0.82</f>
        <v>13694</v>
      </c>
      <c r="H15" s="84">
        <f>'BAR BB| Open rates'!H15*0.82</f>
        <v>12710</v>
      </c>
      <c r="I15" s="84">
        <f>'BAR BB| Open rates'!I15*0.82</f>
        <v>11972</v>
      </c>
      <c r="J15" s="84">
        <f>'BAR BB| Open rates'!J15*0.82</f>
        <v>12710</v>
      </c>
      <c r="K15" s="84">
        <f>'BAR BB| Open rates'!K15*0.82</f>
        <v>11972</v>
      </c>
      <c r="L15" s="84">
        <f>'BAR BB| Open rates'!L15*0.82</f>
        <v>12710</v>
      </c>
      <c r="M15" s="84">
        <f>'BAR BB| Open rates'!M15*0.82</f>
        <v>11972</v>
      </c>
      <c r="N15" s="84">
        <f>'BAR BB| Open rates'!N15*0.82</f>
        <v>12710</v>
      </c>
      <c r="O15" s="84">
        <f>'BAR BB| Open rates'!O15*0.82</f>
        <v>11972</v>
      </c>
      <c r="P15" s="84">
        <f>'BAR BB| Open rates'!P15*0.82</f>
        <v>12710</v>
      </c>
      <c r="Q15" s="84">
        <f>'BAR BB| Open rates'!Q15*0.82</f>
        <v>11972</v>
      </c>
      <c r="R15" s="84">
        <f>'BAR BB| Open rates'!R15*0.82</f>
        <v>12710</v>
      </c>
      <c r="S15" s="84">
        <f>'BAR BB| Open rates'!S15*0.82</f>
        <v>11972</v>
      </c>
      <c r="T15" s="84">
        <f>'BAR BB| Open rates'!T15*0.82</f>
        <v>12710</v>
      </c>
      <c r="U15" s="84">
        <f>'BAR BB| Open rates'!U15*0.82</f>
        <v>11972</v>
      </c>
      <c r="V15" s="84">
        <f>'BAR BB| Open rates'!V15*0.82</f>
        <v>11972</v>
      </c>
      <c r="W15" s="84">
        <f>'BAR BB| Open rates'!W15*0.82</f>
        <v>12710</v>
      </c>
      <c r="X15" s="84">
        <f>'BAR BB| Open rates'!X15*0.82</f>
        <v>11972</v>
      </c>
      <c r="Y15" s="84">
        <f>'BAR BB| Open rates'!Y15*0.82</f>
        <v>12710</v>
      </c>
      <c r="Z15" s="84">
        <f>'BAR BB| Open rates'!Z15*0.82</f>
        <v>11972</v>
      </c>
      <c r="AA15" s="84">
        <f>'BAR BB| Open rates'!AA15*0.82</f>
        <v>12710</v>
      </c>
      <c r="AB15" s="84">
        <f>'BAR BB| Open rates'!AB15*0.82</f>
        <v>11972</v>
      </c>
      <c r="AC15" s="84">
        <f>'BAR BB| Open rates'!AC15*0.82</f>
        <v>12710</v>
      </c>
      <c r="AD15" s="84">
        <f>'BAR BB| Open rates'!AD15*0.82</f>
        <v>11972</v>
      </c>
      <c r="AE15" s="84">
        <f>'BAR BB| Open rates'!AE15*0.82</f>
        <v>11152</v>
      </c>
      <c r="AF15" s="84">
        <f>'BAR BB| Open rates'!AF15*0.82</f>
        <v>11890</v>
      </c>
      <c r="AG15" s="84">
        <f>'BAR BB| Open rates'!AG15*0.82</f>
        <v>11152</v>
      </c>
      <c r="AH15" s="84">
        <f>'BAR BB| Open rates'!AH15*0.82</f>
        <v>11890</v>
      </c>
      <c r="AI15" s="84">
        <f>'BAR BB| Open rates'!AI15*0.82</f>
        <v>11152</v>
      </c>
      <c r="AJ15" s="84">
        <f>'BAR BB| Open rates'!AJ15*0.82</f>
        <v>11890</v>
      </c>
      <c r="AK15" s="84">
        <f>'BAR BB| Open rates'!AK15*0.82</f>
        <v>11152</v>
      </c>
      <c r="AL15" s="84">
        <f>'BAR BB| Open rates'!AL15*0.82</f>
        <v>11890</v>
      </c>
      <c r="AM15" s="84">
        <f>'BAR BB| Open rates'!AM15*0.82</f>
        <v>11152</v>
      </c>
      <c r="AN15" s="84">
        <f>'BAR BB| Open rates'!AN15*0.82</f>
        <v>11152</v>
      </c>
      <c r="AO15" s="84">
        <f>'BAR BB| Open rates'!AO15*0.82</f>
        <v>10004</v>
      </c>
      <c r="AP15" s="84">
        <f>'BAR BB| Open rates'!AP15*0.82</f>
        <v>10824</v>
      </c>
      <c r="AQ15" s="84">
        <f>'BAR BB| Open rates'!AQ15*0.82</f>
        <v>10004</v>
      </c>
      <c r="AR15" s="84">
        <f>'BAR BB| Open rates'!AR15*0.82</f>
        <v>10824</v>
      </c>
      <c r="AS15" s="84">
        <f>'BAR BB| Open rates'!AS15*0.82</f>
        <v>10004</v>
      </c>
      <c r="AT15" s="84">
        <f>'BAR BB| Open rates'!AT15*0.82</f>
        <v>10824</v>
      </c>
      <c r="AU15" s="84">
        <f>'BAR BB| Open rates'!AU15*0.82</f>
        <v>10004</v>
      </c>
      <c r="AV15" s="84">
        <f>'BAR BB| Open rates'!AV15*0.82</f>
        <v>10824</v>
      </c>
      <c r="AW15" s="84">
        <f>'BAR BB| Open rates'!AW15*0.82</f>
        <v>10004</v>
      </c>
      <c r="AX15" s="84">
        <f>'BAR BB| Open rates'!AX15*0.82</f>
        <v>10004</v>
      </c>
      <c r="AY15" s="84">
        <f>'BAR BB| Open rates'!AY15*0.82</f>
        <v>10824</v>
      </c>
      <c r="AZ15" s="84">
        <f>'BAR BB| Open rates'!AZ15*0.82</f>
        <v>10004</v>
      </c>
      <c r="BA15" s="84">
        <f>'BAR BB| Open rates'!BA15*0.82</f>
        <v>10824</v>
      </c>
      <c r="BB15" s="84">
        <f>'BAR BB| Open rates'!BB15*0.82</f>
        <v>10004</v>
      </c>
      <c r="BC15" s="84">
        <f>'BAR BB| Open rates'!BC15*0.82</f>
        <v>10824</v>
      </c>
    </row>
    <row r="16" spans="1:55" s="14" customFormat="1" ht="12" customHeight="1" x14ac:dyDescent="0.2">
      <c r="A16" s="42">
        <v>2</v>
      </c>
      <c r="B16" s="84">
        <f>'BAR BB| Open rates'!B16*0.82</f>
        <v>13940</v>
      </c>
      <c r="C16" s="84">
        <f>'BAR BB| Open rates'!C16*0.82</f>
        <v>12382</v>
      </c>
      <c r="D16" s="84">
        <f>'BAR BB| Open rates'!D16*0.82</f>
        <v>11562</v>
      </c>
      <c r="E16" s="84">
        <f>'BAR BB| Open rates'!E16*0.82</f>
        <v>20500</v>
      </c>
      <c r="F16" s="84">
        <f>'BAR BB| Open rates'!F16*0.82</f>
        <v>11234</v>
      </c>
      <c r="G16" s="84">
        <f>'BAR BB| Open rates'!G16*0.82</f>
        <v>14924</v>
      </c>
      <c r="H16" s="84">
        <f>'BAR BB| Open rates'!H16*0.82</f>
        <v>13940</v>
      </c>
      <c r="I16" s="84">
        <f>'BAR BB| Open rates'!I16*0.82</f>
        <v>13202</v>
      </c>
      <c r="J16" s="84">
        <f>'BAR BB| Open rates'!J16*0.82</f>
        <v>13940</v>
      </c>
      <c r="K16" s="84">
        <f>'BAR BB| Open rates'!K16*0.82</f>
        <v>13202</v>
      </c>
      <c r="L16" s="84">
        <f>'BAR BB| Open rates'!L16*0.82</f>
        <v>13940</v>
      </c>
      <c r="M16" s="84">
        <f>'BAR BB| Open rates'!M16*0.82</f>
        <v>13202</v>
      </c>
      <c r="N16" s="84">
        <f>'BAR BB| Open rates'!N16*0.82</f>
        <v>13940</v>
      </c>
      <c r="O16" s="84">
        <f>'BAR BB| Open rates'!O16*0.82</f>
        <v>13202</v>
      </c>
      <c r="P16" s="84">
        <f>'BAR BB| Open rates'!P16*0.82</f>
        <v>13940</v>
      </c>
      <c r="Q16" s="84">
        <f>'BAR BB| Open rates'!Q16*0.82</f>
        <v>13202</v>
      </c>
      <c r="R16" s="84">
        <f>'BAR BB| Open rates'!R16*0.82</f>
        <v>13940</v>
      </c>
      <c r="S16" s="84">
        <f>'BAR BB| Open rates'!S16*0.82</f>
        <v>13202</v>
      </c>
      <c r="T16" s="84">
        <f>'BAR BB| Open rates'!T16*0.82</f>
        <v>13940</v>
      </c>
      <c r="U16" s="84">
        <f>'BAR BB| Open rates'!U16*0.82</f>
        <v>13202</v>
      </c>
      <c r="V16" s="84">
        <f>'BAR BB| Open rates'!V16*0.82</f>
        <v>13202</v>
      </c>
      <c r="W16" s="84">
        <f>'BAR BB| Open rates'!W16*0.82</f>
        <v>13940</v>
      </c>
      <c r="X16" s="84">
        <f>'BAR BB| Open rates'!X16*0.82</f>
        <v>13202</v>
      </c>
      <c r="Y16" s="84">
        <f>'BAR BB| Open rates'!Y16*0.82</f>
        <v>13940</v>
      </c>
      <c r="Z16" s="84">
        <f>'BAR BB| Open rates'!Z16*0.82</f>
        <v>13202</v>
      </c>
      <c r="AA16" s="84">
        <f>'BAR BB| Open rates'!AA16*0.82</f>
        <v>13940</v>
      </c>
      <c r="AB16" s="84">
        <f>'BAR BB| Open rates'!AB16*0.82</f>
        <v>13202</v>
      </c>
      <c r="AC16" s="84">
        <f>'BAR BB| Open rates'!AC16*0.82</f>
        <v>13940</v>
      </c>
      <c r="AD16" s="84">
        <f>'BAR BB| Open rates'!AD16*0.82</f>
        <v>13202</v>
      </c>
      <c r="AE16" s="84">
        <f>'BAR BB| Open rates'!AE16*0.82</f>
        <v>12382</v>
      </c>
      <c r="AF16" s="84">
        <f>'BAR BB| Open rates'!AF16*0.82</f>
        <v>13120</v>
      </c>
      <c r="AG16" s="84">
        <f>'BAR BB| Open rates'!AG16*0.82</f>
        <v>12382</v>
      </c>
      <c r="AH16" s="84">
        <f>'BAR BB| Open rates'!AH16*0.82</f>
        <v>13120</v>
      </c>
      <c r="AI16" s="84">
        <f>'BAR BB| Open rates'!AI16*0.82</f>
        <v>12382</v>
      </c>
      <c r="AJ16" s="84">
        <f>'BAR BB| Open rates'!AJ16*0.82</f>
        <v>13120</v>
      </c>
      <c r="AK16" s="84">
        <f>'BAR BB| Open rates'!AK16*0.82</f>
        <v>12382</v>
      </c>
      <c r="AL16" s="84">
        <f>'BAR BB| Open rates'!AL16*0.82</f>
        <v>13120</v>
      </c>
      <c r="AM16" s="84">
        <f>'BAR BB| Open rates'!AM16*0.82</f>
        <v>12382</v>
      </c>
      <c r="AN16" s="84">
        <f>'BAR BB| Open rates'!AN16*0.82</f>
        <v>12382</v>
      </c>
      <c r="AO16" s="84">
        <f>'BAR BB| Open rates'!AO16*0.82</f>
        <v>11234</v>
      </c>
      <c r="AP16" s="84">
        <f>'BAR BB| Open rates'!AP16*0.82</f>
        <v>12054</v>
      </c>
      <c r="AQ16" s="84">
        <f>'BAR BB| Open rates'!AQ16*0.82</f>
        <v>11234</v>
      </c>
      <c r="AR16" s="84">
        <f>'BAR BB| Open rates'!AR16*0.82</f>
        <v>12054</v>
      </c>
      <c r="AS16" s="84">
        <f>'BAR BB| Open rates'!AS16*0.82</f>
        <v>11234</v>
      </c>
      <c r="AT16" s="84">
        <f>'BAR BB| Open rates'!AT16*0.82</f>
        <v>12054</v>
      </c>
      <c r="AU16" s="84">
        <f>'BAR BB| Open rates'!AU16*0.82</f>
        <v>11234</v>
      </c>
      <c r="AV16" s="84">
        <f>'BAR BB| Open rates'!AV16*0.82</f>
        <v>12054</v>
      </c>
      <c r="AW16" s="84">
        <f>'BAR BB| Open rates'!AW16*0.82</f>
        <v>11234</v>
      </c>
      <c r="AX16" s="84">
        <f>'BAR BB| Open rates'!AX16*0.82</f>
        <v>11234</v>
      </c>
      <c r="AY16" s="84">
        <f>'BAR BB| Open rates'!AY16*0.82</f>
        <v>12054</v>
      </c>
      <c r="AZ16" s="84">
        <f>'BAR BB| Open rates'!AZ16*0.82</f>
        <v>11234</v>
      </c>
      <c r="BA16" s="84">
        <f>'BAR BB| Open rates'!BA16*0.82</f>
        <v>12054</v>
      </c>
      <c r="BB16" s="84">
        <f>'BAR BB| Open rates'!BB16*0.82</f>
        <v>11234</v>
      </c>
      <c r="BC16" s="84">
        <f>'BAR BB| Open rates'!BC16*0.82</f>
        <v>12054</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rates'!B18*0.82</f>
        <v>13120</v>
      </c>
      <c r="C18" s="84">
        <f>'BAR BB| Open rates'!C18*0.82</f>
        <v>11562</v>
      </c>
      <c r="D18" s="84">
        <f>'BAR BB| Open rates'!D18*0.82</f>
        <v>10742</v>
      </c>
      <c r="E18" s="84">
        <f>'BAR BB| Open rates'!E18*0.82</f>
        <v>19680</v>
      </c>
      <c r="F18" s="84">
        <f>'BAR BB| Open rates'!F18*0.82</f>
        <v>10414</v>
      </c>
      <c r="G18" s="84">
        <f>'BAR BB| Open rates'!G18*0.82</f>
        <v>15333.999999999998</v>
      </c>
      <c r="H18" s="84">
        <f>'BAR BB| Open rates'!H18*0.82</f>
        <v>14350</v>
      </c>
      <c r="I18" s="84">
        <f>'BAR BB| Open rates'!I18*0.82</f>
        <v>13612</v>
      </c>
      <c r="J18" s="84">
        <f>'BAR BB| Open rates'!J18*0.82</f>
        <v>14350</v>
      </c>
      <c r="K18" s="84">
        <f>'BAR BB| Open rates'!K18*0.82</f>
        <v>13612</v>
      </c>
      <c r="L18" s="84">
        <f>'BAR BB| Open rates'!L18*0.82</f>
        <v>14350</v>
      </c>
      <c r="M18" s="84">
        <f>'BAR BB| Open rates'!M18*0.82</f>
        <v>13612</v>
      </c>
      <c r="N18" s="84">
        <f>'BAR BB| Open rates'!N18*0.82</f>
        <v>14350</v>
      </c>
      <c r="O18" s="84">
        <f>'BAR BB| Open rates'!O18*0.82</f>
        <v>13612</v>
      </c>
      <c r="P18" s="84">
        <f>'BAR BB| Open rates'!P18*0.82</f>
        <v>14350</v>
      </c>
      <c r="Q18" s="84">
        <f>'BAR BB| Open rates'!Q18*0.82</f>
        <v>13612</v>
      </c>
      <c r="R18" s="84">
        <f>'BAR BB| Open rates'!R18*0.82</f>
        <v>14350</v>
      </c>
      <c r="S18" s="84">
        <f>'BAR BB| Open rates'!S18*0.82</f>
        <v>13612</v>
      </c>
      <c r="T18" s="84">
        <f>'BAR BB| Open rates'!T18*0.82</f>
        <v>14350</v>
      </c>
      <c r="U18" s="84">
        <f>'BAR BB| Open rates'!U18*0.82</f>
        <v>13612</v>
      </c>
      <c r="V18" s="84">
        <f>'BAR BB| Open rates'!V18*0.82</f>
        <v>13612</v>
      </c>
      <c r="W18" s="84">
        <f>'BAR BB| Open rates'!W18*0.82</f>
        <v>14350</v>
      </c>
      <c r="X18" s="84">
        <f>'BAR BB| Open rates'!X18*0.82</f>
        <v>13612</v>
      </c>
      <c r="Y18" s="84">
        <f>'BAR BB| Open rates'!Y18*0.82</f>
        <v>14350</v>
      </c>
      <c r="Z18" s="84">
        <f>'BAR BB| Open rates'!Z18*0.82</f>
        <v>13612</v>
      </c>
      <c r="AA18" s="84">
        <f>'BAR BB| Open rates'!AA18*0.82</f>
        <v>14350</v>
      </c>
      <c r="AB18" s="84">
        <f>'BAR BB| Open rates'!AB18*0.82</f>
        <v>13612</v>
      </c>
      <c r="AC18" s="84">
        <f>'BAR BB| Open rates'!AC18*0.82</f>
        <v>14350</v>
      </c>
      <c r="AD18" s="84">
        <f>'BAR BB| Open rates'!AD18*0.82</f>
        <v>13612</v>
      </c>
      <c r="AE18" s="84">
        <f>'BAR BB| Open rates'!AE18*0.82</f>
        <v>11562</v>
      </c>
      <c r="AF18" s="84">
        <f>'BAR BB| Open rates'!AF18*0.82</f>
        <v>12300</v>
      </c>
      <c r="AG18" s="84">
        <f>'BAR BB| Open rates'!AG18*0.82</f>
        <v>11562</v>
      </c>
      <c r="AH18" s="84">
        <f>'BAR BB| Open rates'!AH18*0.82</f>
        <v>12300</v>
      </c>
      <c r="AI18" s="84">
        <f>'BAR BB| Open rates'!AI18*0.82</f>
        <v>11562</v>
      </c>
      <c r="AJ18" s="84">
        <f>'BAR BB| Open rates'!AJ18*0.82</f>
        <v>12300</v>
      </c>
      <c r="AK18" s="84">
        <f>'BAR BB| Open rates'!AK18*0.82</f>
        <v>11562</v>
      </c>
      <c r="AL18" s="84">
        <f>'BAR BB| Open rates'!AL18*0.82</f>
        <v>12300</v>
      </c>
      <c r="AM18" s="84">
        <f>'BAR BB| Open rates'!AM18*0.82</f>
        <v>11562</v>
      </c>
      <c r="AN18" s="84">
        <f>'BAR BB| Open rates'!AN18*0.82</f>
        <v>11562</v>
      </c>
      <c r="AO18" s="84">
        <f>'BAR BB| Open rates'!AO18*0.82</f>
        <v>10414</v>
      </c>
      <c r="AP18" s="84">
        <f>'BAR BB| Open rates'!AP18*0.82</f>
        <v>11234</v>
      </c>
      <c r="AQ18" s="84">
        <f>'BAR BB| Open rates'!AQ18*0.82</f>
        <v>10414</v>
      </c>
      <c r="AR18" s="84">
        <f>'BAR BB| Open rates'!AR18*0.82</f>
        <v>11234</v>
      </c>
      <c r="AS18" s="84">
        <f>'BAR BB| Open rates'!AS18*0.82</f>
        <v>10414</v>
      </c>
      <c r="AT18" s="84">
        <f>'BAR BB| Open rates'!AT18*0.82</f>
        <v>11234</v>
      </c>
      <c r="AU18" s="84">
        <f>'BAR BB| Open rates'!AU18*0.82</f>
        <v>10414</v>
      </c>
      <c r="AV18" s="84">
        <f>'BAR BB| Open rates'!AV18*0.82</f>
        <v>11234</v>
      </c>
      <c r="AW18" s="84">
        <f>'BAR BB| Open rates'!AW18*0.82</f>
        <v>10414</v>
      </c>
      <c r="AX18" s="84">
        <f>'BAR BB| Open rates'!AX18*0.82</f>
        <v>10414</v>
      </c>
      <c r="AY18" s="84">
        <f>'BAR BB| Open rates'!AY18*0.82</f>
        <v>11234</v>
      </c>
      <c r="AZ18" s="84">
        <f>'BAR BB| Open rates'!AZ18*0.82</f>
        <v>10414</v>
      </c>
      <c r="BA18" s="84">
        <f>'BAR BB| Open rates'!BA18*0.82</f>
        <v>11234</v>
      </c>
      <c r="BB18" s="84">
        <f>'BAR BB| Open rates'!BB18*0.82</f>
        <v>10414</v>
      </c>
      <c r="BC18" s="84">
        <f>'BAR BB| Open rates'!BC18*0.82</f>
        <v>11234</v>
      </c>
    </row>
    <row r="19" spans="1:55" s="14" customFormat="1" ht="12" customHeight="1" x14ac:dyDescent="0.2">
      <c r="A19" s="42">
        <v>2</v>
      </c>
      <c r="B19" s="84">
        <f>'BAR BB| Open rates'!B19*0.82</f>
        <v>14350</v>
      </c>
      <c r="C19" s="84">
        <f>'BAR BB| Open rates'!C19*0.82</f>
        <v>12792</v>
      </c>
      <c r="D19" s="84">
        <f>'BAR BB| Open rates'!D19*0.82</f>
        <v>11972</v>
      </c>
      <c r="E19" s="84">
        <f>'BAR BB| Open rates'!E19*0.82</f>
        <v>20910</v>
      </c>
      <c r="F19" s="84">
        <f>'BAR BB| Open rates'!F19*0.82</f>
        <v>11644</v>
      </c>
      <c r="G19" s="84">
        <f>'BAR BB| Open rates'!G19*0.82</f>
        <v>16564</v>
      </c>
      <c r="H19" s="84">
        <f>'BAR BB| Open rates'!H19*0.82</f>
        <v>15579.999999999998</v>
      </c>
      <c r="I19" s="84">
        <f>'BAR BB| Open rates'!I19*0.82</f>
        <v>14842</v>
      </c>
      <c r="J19" s="84">
        <f>'BAR BB| Open rates'!J19*0.82</f>
        <v>15579.999999999998</v>
      </c>
      <c r="K19" s="84">
        <f>'BAR BB| Open rates'!K19*0.82</f>
        <v>14842</v>
      </c>
      <c r="L19" s="84">
        <f>'BAR BB| Open rates'!L19*0.82</f>
        <v>15579.999999999998</v>
      </c>
      <c r="M19" s="84">
        <f>'BAR BB| Open rates'!M19*0.82</f>
        <v>14842</v>
      </c>
      <c r="N19" s="84">
        <f>'BAR BB| Open rates'!N19*0.82</f>
        <v>15579.999999999998</v>
      </c>
      <c r="O19" s="84">
        <f>'BAR BB| Open rates'!O19*0.82</f>
        <v>14842</v>
      </c>
      <c r="P19" s="84">
        <f>'BAR BB| Open rates'!P19*0.82</f>
        <v>15579.999999999998</v>
      </c>
      <c r="Q19" s="84">
        <f>'BAR BB| Open rates'!Q19*0.82</f>
        <v>14842</v>
      </c>
      <c r="R19" s="84">
        <f>'BAR BB| Open rates'!R19*0.82</f>
        <v>15579.999999999998</v>
      </c>
      <c r="S19" s="84">
        <f>'BAR BB| Open rates'!S19*0.82</f>
        <v>14842</v>
      </c>
      <c r="T19" s="84">
        <f>'BAR BB| Open rates'!T19*0.82</f>
        <v>15579.999999999998</v>
      </c>
      <c r="U19" s="84">
        <f>'BAR BB| Open rates'!U19*0.82</f>
        <v>14842</v>
      </c>
      <c r="V19" s="84">
        <f>'BAR BB| Open rates'!V19*0.82</f>
        <v>14842</v>
      </c>
      <c r="W19" s="84">
        <f>'BAR BB| Open rates'!W19*0.82</f>
        <v>15579.999999999998</v>
      </c>
      <c r="X19" s="84">
        <f>'BAR BB| Open rates'!X19*0.82</f>
        <v>14842</v>
      </c>
      <c r="Y19" s="84">
        <f>'BAR BB| Open rates'!Y19*0.82</f>
        <v>15579.999999999998</v>
      </c>
      <c r="Z19" s="84">
        <f>'BAR BB| Open rates'!Z19*0.82</f>
        <v>14842</v>
      </c>
      <c r="AA19" s="84">
        <f>'BAR BB| Open rates'!AA19*0.82</f>
        <v>15579.999999999998</v>
      </c>
      <c r="AB19" s="84">
        <f>'BAR BB| Open rates'!AB19*0.82</f>
        <v>14842</v>
      </c>
      <c r="AC19" s="84">
        <f>'BAR BB| Open rates'!AC19*0.82</f>
        <v>15579.999999999998</v>
      </c>
      <c r="AD19" s="84">
        <f>'BAR BB| Open rates'!AD19*0.82</f>
        <v>14842</v>
      </c>
      <c r="AE19" s="84">
        <f>'BAR BB| Open rates'!AE19*0.82</f>
        <v>12792</v>
      </c>
      <c r="AF19" s="84">
        <f>'BAR BB| Open rates'!AF19*0.82</f>
        <v>13530</v>
      </c>
      <c r="AG19" s="84">
        <f>'BAR BB| Open rates'!AG19*0.82</f>
        <v>12792</v>
      </c>
      <c r="AH19" s="84">
        <f>'BAR BB| Open rates'!AH19*0.82</f>
        <v>13530</v>
      </c>
      <c r="AI19" s="84">
        <f>'BAR BB| Open rates'!AI19*0.82</f>
        <v>12792</v>
      </c>
      <c r="AJ19" s="84">
        <f>'BAR BB| Open rates'!AJ19*0.82</f>
        <v>13530</v>
      </c>
      <c r="AK19" s="84">
        <f>'BAR BB| Open rates'!AK19*0.82</f>
        <v>12792</v>
      </c>
      <c r="AL19" s="84">
        <f>'BAR BB| Open rates'!AL19*0.82</f>
        <v>13530</v>
      </c>
      <c r="AM19" s="84">
        <f>'BAR BB| Open rates'!AM19*0.82</f>
        <v>12792</v>
      </c>
      <c r="AN19" s="84">
        <f>'BAR BB| Open rates'!AN19*0.82</f>
        <v>12792</v>
      </c>
      <c r="AO19" s="84">
        <f>'BAR BB| Open rates'!AO19*0.82</f>
        <v>11644</v>
      </c>
      <c r="AP19" s="84">
        <f>'BAR BB| Open rates'!AP19*0.82</f>
        <v>12464</v>
      </c>
      <c r="AQ19" s="84">
        <f>'BAR BB| Open rates'!AQ19*0.82</f>
        <v>11644</v>
      </c>
      <c r="AR19" s="84">
        <f>'BAR BB| Open rates'!AR19*0.82</f>
        <v>12464</v>
      </c>
      <c r="AS19" s="84">
        <f>'BAR BB| Open rates'!AS19*0.82</f>
        <v>11644</v>
      </c>
      <c r="AT19" s="84">
        <f>'BAR BB| Open rates'!AT19*0.82</f>
        <v>12464</v>
      </c>
      <c r="AU19" s="84">
        <f>'BAR BB| Open rates'!AU19*0.82</f>
        <v>11644</v>
      </c>
      <c r="AV19" s="84">
        <f>'BAR BB| Open rates'!AV19*0.82</f>
        <v>12464</v>
      </c>
      <c r="AW19" s="84">
        <f>'BAR BB| Open rates'!AW19*0.82</f>
        <v>11644</v>
      </c>
      <c r="AX19" s="84">
        <f>'BAR BB| Open rates'!AX19*0.82</f>
        <v>11644</v>
      </c>
      <c r="AY19" s="84">
        <f>'BAR BB| Open rates'!AY19*0.82</f>
        <v>12464</v>
      </c>
      <c r="AZ19" s="84">
        <f>'BAR BB| Open rates'!AZ19*0.82</f>
        <v>11644</v>
      </c>
      <c r="BA19" s="84">
        <f>'BAR BB| Open rates'!BA19*0.82</f>
        <v>12464</v>
      </c>
      <c r="BB19" s="84">
        <f>'BAR BB| Open rates'!BB19*0.82</f>
        <v>11644</v>
      </c>
      <c r="BC19" s="84">
        <f>'BAR BB| Open rates'!BC19*0.82</f>
        <v>12464</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rates'!B21*0.82</f>
        <v>14678</v>
      </c>
      <c r="C21" s="84">
        <f>'BAR BB| Open rates'!C21*0.82</f>
        <v>13120</v>
      </c>
      <c r="D21" s="84">
        <f>'BAR BB| Open rates'!D21*0.82</f>
        <v>12300</v>
      </c>
      <c r="E21" s="84">
        <f>'BAR BB| Open rates'!E21*0.82</f>
        <v>21238</v>
      </c>
      <c r="F21" s="84">
        <f>'BAR BB| Open rates'!F21*0.82</f>
        <v>11972</v>
      </c>
      <c r="G21" s="84">
        <f>'BAR BB| Open rates'!G21*0.82</f>
        <v>19762</v>
      </c>
      <c r="H21" s="84">
        <f>'BAR BB| Open rates'!H21*0.82</f>
        <v>18778</v>
      </c>
      <c r="I21" s="84">
        <f>'BAR BB| Open rates'!I21*0.82</f>
        <v>18040</v>
      </c>
      <c r="J21" s="84">
        <f>'BAR BB| Open rates'!J21*0.82</f>
        <v>18778</v>
      </c>
      <c r="K21" s="84">
        <f>'BAR BB| Open rates'!K21*0.82</f>
        <v>18040</v>
      </c>
      <c r="L21" s="84">
        <f>'BAR BB| Open rates'!L21*0.82</f>
        <v>18778</v>
      </c>
      <c r="M21" s="84">
        <f>'BAR BB| Open rates'!M21*0.82</f>
        <v>18040</v>
      </c>
      <c r="N21" s="84">
        <f>'BAR BB| Open rates'!N21*0.82</f>
        <v>18778</v>
      </c>
      <c r="O21" s="84">
        <f>'BAR BB| Open rates'!O21*0.82</f>
        <v>18040</v>
      </c>
      <c r="P21" s="84">
        <f>'BAR BB| Open rates'!P21*0.82</f>
        <v>18778</v>
      </c>
      <c r="Q21" s="84">
        <f>'BAR BB| Open rates'!Q21*0.82</f>
        <v>18040</v>
      </c>
      <c r="R21" s="84">
        <f>'BAR BB| Open rates'!R21*0.82</f>
        <v>18778</v>
      </c>
      <c r="S21" s="84">
        <f>'BAR BB| Open rates'!S21*0.82</f>
        <v>18040</v>
      </c>
      <c r="T21" s="84">
        <f>'BAR BB| Open rates'!T21*0.82</f>
        <v>18778</v>
      </c>
      <c r="U21" s="84">
        <f>'BAR BB| Open rates'!U21*0.82</f>
        <v>18040</v>
      </c>
      <c r="V21" s="84">
        <f>'BAR BB| Open rates'!V21*0.82</f>
        <v>18040</v>
      </c>
      <c r="W21" s="84">
        <f>'BAR BB| Open rates'!W21*0.82</f>
        <v>18778</v>
      </c>
      <c r="X21" s="84">
        <f>'BAR BB| Open rates'!X21*0.82</f>
        <v>18040</v>
      </c>
      <c r="Y21" s="84">
        <f>'BAR BB| Open rates'!Y21*0.82</f>
        <v>18778</v>
      </c>
      <c r="Z21" s="84">
        <f>'BAR BB| Open rates'!Z21*0.82</f>
        <v>18040</v>
      </c>
      <c r="AA21" s="84">
        <f>'BAR BB| Open rates'!AA21*0.82</f>
        <v>18778</v>
      </c>
      <c r="AB21" s="84">
        <f>'BAR BB| Open rates'!AB21*0.82</f>
        <v>18040</v>
      </c>
      <c r="AC21" s="84">
        <f>'BAR BB| Open rates'!AC21*0.82</f>
        <v>18778</v>
      </c>
      <c r="AD21" s="84">
        <f>'BAR BB| Open rates'!AD21*0.82</f>
        <v>18040</v>
      </c>
      <c r="AE21" s="84">
        <f>'BAR BB| Open rates'!AE21*0.82</f>
        <v>13120</v>
      </c>
      <c r="AF21" s="84">
        <f>'BAR BB| Open rates'!AF21*0.82</f>
        <v>13858</v>
      </c>
      <c r="AG21" s="84">
        <f>'BAR BB| Open rates'!AG21*0.82</f>
        <v>13120</v>
      </c>
      <c r="AH21" s="84">
        <f>'BAR BB| Open rates'!AH21*0.82</f>
        <v>13858</v>
      </c>
      <c r="AI21" s="84">
        <f>'BAR BB| Open rates'!AI21*0.82</f>
        <v>13120</v>
      </c>
      <c r="AJ21" s="84">
        <f>'BAR BB| Open rates'!AJ21*0.82</f>
        <v>13858</v>
      </c>
      <c r="AK21" s="84">
        <f>'BAR BB| Open rates'!AK21*0.82</f>
        <v>13120</v>
      </c>
      <c r="AL21" s="84">
        <f>'BAR BB| Open rates'!AL21*0.82</f>
        <v>13858</v>
      </c>
      <c r="AM21" s="84">
        <f>'BAR BB| Open rates'!AM21*0.82</f>
        <v>13120</v>
      </c>
      <c r="AN21" s="84">
        <f>'BAR BB| Open rates'!AN21*0.82</f>
        <v>13120</v>
      </c>
      <c r="AO21" s="84">
        <f>'BAR BB| Open rates'!AO21*0.82</f>
        <v>11972</v>
      </c>
      <c r="AP21" s="84">
        <f>'BAR BB| Open rates'!AP21*0.82</f>
        <v>12792</v>
      </c>
      <c r="AQ21" s="84">
        <f>'BAR BB| Open rates'!AQ21*0.82</f>
        <v>11972</v>
      </c>
      <c r="AR21" s="84">
        <f>'BAR BB| Open rates'!AR21*0.82</f>
        <v>12792</v>
      </c>
      <c r="AS21" s="84">
        <f>'BAR BB| Open rates'!AS21*0.82</f>
        <v>11972</v>
      </c>
      <c r="AT21" s="84">
        <f>'BAR BB| Open rates'!AT21*0.82</f>
        <v>12792</v>
      </c>
      <c r="AU21" s="84">
        <f>'BAR BB| Open rates'!AU21*0.82</f>
        <v>11972</v>
      </c>
      <c r="AV21" s="84">
        <f>'BAR BB| Open rates'!AV21*0.82</f>
        <v>12792</v>
      </c>
      <c r="AW21" s="84">
        <f>'BAR BB| Open rates'!AW21*0.82</f>
        <v>11972</v>
      </c>
      <c r="AX21" s="84">
        <f>'BAR BB| Open rates'!AX21*0.82</f>
        <v>11972</v>
      </c>
      <c r="AY21" s="84">
        <f>'BAR BB| Open rates'!AY21*0.82</f>
        <v>12792</v>
      </c>
      <c r="AZ21" s="84">
        <f>'BAR BB| Open rates'!AZ21*0.82</f>
        <v>11972</v>
      </c>
      <c r="BA21" s="84">
        <f>'BAR BB| Open rates'!BA21*0.82</f>
        <v>12792</v>
      </c>
      <c r="BB21" s="84">
        <f>'BAR BB| Open rates'!BB21*0.82</f>
        <v>11972</v>
      </c>
      <c r="BC21" s="84">
        <f>'BAR BB| Open rates'!BC21*0.82</f>
        <v>12792</v>
      </c>
    </row>
    <row r="22" spans="1:55" s="14" customFormat="1" ht="12" customHeight="1" x14ac:dyDescent="0.2">
      <c r="A22" s="42">
        <v>2</v>
      </c>
      <c r="B22" s="84">
        <f>'BAR BB| Open rates'!B22*0.82</f>
        <v>15907.999999999998</v>
      </c>
      <c r="C22" s="84">
        <f>'BAR BB| Open rates'!C22*0.82</f>
        <v>14350</v>
      </c>
      <c r="D22" s="84">
        <f>'BAR BB| Open rates'!D22*0.82</f>
        <v>13530</v>
      </c>
      <c r="E22" s="84">
        <f>'BAR BB| Open rates'!E22*0.82</f>
        <v>22468</v>
      </c>
      <c r="F22" s="84">
        <f>'BAR BB| Open rates'!F22*0.82</f>
        <v>13202</v>
      </c>
      <c r="G22" s="84">
        <f>'BAR BB| Open rates'!G22*0.82</f>
        <v>20992</v>
      </c>
      <c r="H22" s="84">
        <f>'BAR BB| Open rates'!H22*0.82</f>
        <v>20008</v>
      </c>
      <c r="I22" s="84">
        <f>'BAR BB| Open rates'!I22*0.82</f>
        <v>19270</v>
      </c>
      <c r="J22" s="84">
        <f>'BAR BB| Open rates'!J22*0.82</f>
        <v>20008</v>
      </c>
      <c r="K22" s="84">
        <f>'BAR BB| Open rates'!K22*0.82</f>
        <v>19270</v>
      </c>
      <c r="L22" s="84">
        <f>'BAR BB| Open rates'!L22*0.82</f>
        <v>20008</v>
      </c>
      <c r="M22" s="84">
        <f>'BAR BB| Open rates'!M22*0.82</f>
        <v>19270</v>
      </c>
      <c r="N22" s="84">
        <f>'BAR BB| Open rates'!N22*0.82</f>
        <v>20008</v>
      </c>
      <c r="O22" s="84">
        <f>'BAR BB| Open rates'!O22*0.82</f>
        <v>19270</v>
      </c>
      <c r="P22" s="84">
        <f>'BAR BB| Open rates'!P22*0.82</f>
        <v>20008</v>
      </c>
      <c r="Q22" s="84">
        <f>'BAR BB| Open rates'!Q22*0.82</f>
        <v>19270</v>
      </c>
      <c r="R22" s="84">
        <f>'BAR BB| Open rates'!R22*0.82</f>
        <v>20008</v>
      </c>
      <c r="S22" s="84">
        <f>'BAR BB| Open rates'!S22*0.82</f>
        <v>19270</v>
      </c>
      <c r="T22" s="84">
        <f>'BAR BB| Open rates'!T22*0.82</f>
        <v>20008</v>
      </c>
      <c r="U22" s="84">
        <f>'BAR BB| Open rates'!U22*0.82</f>
        <v>19270</v>
      </c>
      <c r="V22" s="84">
        <f>'BAR BB| Open rates'!V22*0.82</f>
        <v>19270</v>
      </c>
      <c r="W22" s="84">
        <f>'BAR BB| Open rates'!W22*0.82</f>
        <v>20008</v>
      </c>
      <c r="X22" s="84">
        <f>'BAR BB| Open rates'!X22*0.82</f>
        <v>19270</v>
      </c>
      <c r="Y22" s="84">
        <f>'BAR BB| Open rates'!Y22*0.82</f>
        <v>20008</v>
      </c>
      <c r="Z22" s="84">
        <f>'BAR BB| Open rates'!Z22*0.82</f>
        <v>19270</v>
      </c>
      <c r="AA22" s="84">
        <f>'BAR BB| Open rates'!AA22*0.82</f>
        <v>20008</v>
      </c>
      <c r="AB22" s="84">
        <f>'BAR BB| Open rates'!AB22*0.82</f>
        <v>19270</v>
      </c>
      <c r="AC22" s="84">
        <f>'BAR BB| Open rates'!AC22*0.82</f>
        <v>20008</v>
      </c>
      <c r="AD22" s="84">
        <f>'BAR BB| Open rates'!AD22*0.82</f>
        <v>19270</v>
      </c>
      <c r="AE22" s="84">
        <f>'BAR BB| Open rates'!AE22*0.82</f>
        <v>14350</v>
      </c>
      <c r="AF22" s="84">
        <f>'BAR BB| Open rates'!AF22*0.82</f>
        <v>15088</v>
      </c>
      <c r="AG22" s="84">
        <f>'BAR BB| Open rates'!AG22*0.82</f>
        <v>14350</v>
      </c>
      <c r="AH22" s="84">
        <f>'BAR BB| Open rates'!AH22*0.82</f>
        <v>15088</v>
      </c>
      <c r="AI22" s="84">
        <f>'BAR BB| Open rates'!AI22*0.82</f>
        <v>14350</v>
      </c>
      <c r="AJ22" s="84">
        <f>'BAR BB| Open rates'!AJ22*0.82</f>
        <v>15088</v>
      </c>
      <c r="AK22" s="84">
        <f>'BAR BB| Open rates'!AK22*0.82</f>
        <v>14350</v>
      </c>
      <c r="AL22" s="84">
        <f>'BAR BB| Open rates'!AL22*0.82</f>
        <v>15088</v>
      </c>
      <c r="AM22" s="84">
        <f>'BAR BB| Open rates'!AM22*0.82</f>
        <v>14350</v>
      </c>
      <c r="AN22" s="84">
        <f>'BAR BB| Open rates'!AN22*0.82</f>
        <v>14350</v>
      </c>
      <c r="AO22" s="84">
        <f>'BAR BB| Open rates'!AO22*0.82</f>
        <v>13202</v>
      </c>
      <c r="AP22" s="84">
        <f>'BAR BB| Open rates'!AP22*0.82</f>
        <v>14022</v>
      </c>
      <c r="AQ22" s="84">
        <f>'BAR BB| Open rates'!AQ22*0.82</f>
        <v>13202</v>
      </c>
      <c r="AR22" s="84">
        <f>'BAR BB| Open rates'!AR22*0.82</f>
        <v>14022</v>
      </c>
      <c r="AS22" s="84">
        <f>'BAR BB| Open rates'!AS22*0.82</f>
        <v>13202</v>
      </c>
      <c r="AT22" s="84">
        <f>'BAR BB| Open rates'!AT22*0.82</f>
        <v>14022</v>
      </c>
      <c r="AU22" s="84">
        <f>'BAR BB| Open rates'!AU22*0.82</f>
        <v>13202</v>
      </c>
      <c r="AV22" s="84">
        <f>'BAR BB| Open rates'!AV22*0.82</f>
        <v>14022</v>
      </c>
      <c r="AW22" s="84">
        <f>'BAR BB| Open rates'!AW22*0.82</f>
        <v>13202</v>
      </c>
      <c r="AX22" s="84">
        <f>'BAR BB| Open rates'!AX22*0.82</f>
        <v>13202</v>
      </c>
      <c r="AY22" s="84">
        <f>'BAR BB| Open rates'!AY22*0.82</f>
        <v>14022</v>
      </c>
      <c r="AZ22" s="84">
        <f>'BAR BB| Open rates'!AZ22*0.82</f>
        <v>13202</v>
      </c>
      <c r="BA22" s="84">
        <f>'BAR BB| Open rates'!BA22*0.82</f>
        <v>14022</v>
      </c>
      <c r="BB22" s="84">
        <f>'BAR BB| Open rates'!BB22*0.82</f>
        <v>13202</v>
      </c>
      <c r="BC22" s="84">
        <f>'BAR BB| Open rates'!BC22*0.82</f>
        <v>14022</v>
      </c>
    </row>
    <row r="23" spans="1:55" s="14" customFormat="1" ht="12" customHeight="1" x14ac:dyDescent="0.2">
      <c r="A23" s="42">
        <v>3</v>
      </c>
      <c r="B23" s="84">
        <f>'BAR BB| Open rates'!B23*0.82</f>
        <v>17138</v>
      </c>
      <c r="C23" s="84">
        <f>'BAR BB| Open rates'!C23*0.82</f>
        <v>15579.999999999998</v>
      </c>
      <c r="D23" s="84">
        <f>'BAR BB| Open rates'!D23*0.82</f>
        <v>14760</v>
      </c>
      <c r="E23" s="84">
        <f>'BAR BB| Open rates'!E23*0.82</f>
        <v>23698</v>
      </c>
      <c r="F23" s="84">
        <f>'BAR BB| Open rates'!F23*0.82</f>
        <v>14432</v>
      </c>
      <c r="G23" s="84">
        <f>'BAR BB| Open rates'!G23*0.82</f>
        <v>22222</v>
      </c>
      <c r="H23" s="84">
        <f>'BAR BB| Open rates'!H23*0.82</f>
        <v>21238</v>
      </c>
      <c r="I23" s="84">
        <f>'BAR BB| Open rates'!I23*0.82</f>
        <v>20500</v>
      </c>
      <c r="J23" s="84">
        <f>'BAR BB| Open rates'!J23*0.82</f>
        <v>21238</v>
      </c>
      <c r="K23" s="84">
        <f>'BAR BB| Open rates'!K23*0.82</f>
        <v>20500</v>
      </c>
      <c r="L23" s="84">
        <f>'BAR BB| Open rates'!L23*0.82</f>
        <v>21238</v>
      </c>
      <c r="M23" s="84">
        <f>'BAR BB| Open rates'!M23*0.82</f>
        <v>20500</v>
      </c>
      <c r="N23" s="84">
        <f>'BAR BB| Open rates'!N23*0.82</f>
        <v>21238</v>
      </c>
      <c r="O23" s="84">
        <f>'BAR BB| Open rates'!O23*0.82</f>
        <v>20500</v>
      </c>
      <c r="P23" s="84">
        <f>'BAR BB| Open rates'!P23*0.82</f>
        <v>21238</v>
      </c>
      <c r="Q23" s="84">
        <f>'BAR BB| Open rates'!Q23*0.82</f>
        <v>20500</v>
      </c>
      <c r="R23" s="84">
        <f>'BAR BB| Open rates'!R23*0.82</f>
        <v>21238</v>
      </c>
      <c r="S23" s="84">
        <f>'BAR BB| Open rates'!S23*0.82</f>
        <v>20500</v>
      </c>
      <c r="T23" s="84">
        <f>'BAR BB| Open rates'!T23*0.82</f>
        <v>21238</v>
      </c>
      <c r="U23" s="84">
        <f>'BAR BB| Open rates'!U23*0.82</f>
        <v>20500</v>
      </c>
      <c r="V23" s="84">
        <f>'BAR BB| Open rates'!V23*0.82</f>
        <v>20500</v>
      </c>
      <c r="W23" s="84">
        <f>'BAR BB| Open rates'!W23*0.82</f>
        <v>21238</v>
      </c>
      <c r="X23" s="84">
        <f>'BAR BB| Open rates'!X23*0.82</f>
        <v>20500</v>
      </c>
      <c r="Y23" s="84">
        <f>'BAR BB| Open rates'!Y23*0.82</f>
        <v>21238</v>
      </c>
      <c r="Z23" s="84">
        <f>'BAR BB| Open rates'!Z23*0.82</f>
        <v>20500</v>
      </c>
      <c r="AA23" s="84">
        <f>'BAR BB| Open rates'!AA23*0.82</f>
        <v>21238</v>
      </c>
      <c r="AB23" s="84">
        <f>'BAR BB| Open rates'!AB23*0.82</f>
        <v>20500</v>
      </c>
      <c r="AC23" s="84">
        <f>'BAR BB| Open rates'!AC23*0.82</f>
        <v>21238</v>
      </c>
      <c r="AD23" s="84">
        <f>'BAR BB| Open rates'!AD23*0.82</f>
        <v>20500</v>
      </c>
      <c r="AE23" s="84">
        <f>'BAR BB| Open rates'!AE23*0.82</f>
        <v>15579.999999999998</v>
      </c>
      <c r="AF23" s="84">
        <f>'BAR BB| Open rates'!AF23*0.82</f>
        <v>16317.999999999998</v>
      </c>
      <c r="AG23" s="84">
        <f>'BAR BB| Open rates'!AG23*0.82</f>
        <v>15579.999999999998</v>
      </c>
      <c r="AH23" s="84">
        <f>'BAR BB| Open rates'!AH23*0.82</f>
        <v>16317.999999999998</v>
      </c>
      <c r="AI23" s="84">
        <f>'BAR BB| Open rates'!AI23*0.82</f>
        <v>15579.999999999998</v>
      </c>
      <c r="AJ23" s="84">
        <f>'BAR BB| Open rates'!AJ23*0.82</f>
        <v>16317.999999999998</v>
      </c>
      <c r="AK23" s="84">
        <f>'BAR BB| Open rates'!AK23*0.82</f>
        <v>15579.999999999998</v>
      </c>
      <c r="AL23" s="84">
        <f>'BAR BB| Open rates'!AL23*0.82</f>
        <v>16317.999999999998</v>
      </c>
      <c r="AM23" s="84">
        <f>'BAR BB| Open rates'!AM23*0.82</f>
        <v>15579.999999999998</v>
      </c>
      <c r="AN23" s="84">
        <f>'BAR BB| Open rates'!AN23*0.82</f>
        <v>15579.999999999998</v>
      </c>
      <c r="AO23" s="84">
        <f>'BAR BB| Open rates'!AO23*0.82</f>
        <v>14432</v>
      </c>
      <c r="AP23" s="84">
        <f>'BAR BB| Open rates'!AP23*0.82</f>
        <v>15252</v>
      </c>
      <c r="AQ23" s="84">
        <f>'BAR BB| Open rates'!AQ23*0.82</f>
        <v>14432</v>
      </c>
      <c r="AR23" s="84">
        <f>'BAR BB| Open rates'!AR23*0.82</f>
        <v>15252</v>
      </c>
      <c r="AS23" s="84">
        <f>'BAR BB| Open rates'!AS23*0.82</f>
        <v>14432</v>
      </c>
      <c r="AT23" s="84">
        <f>'BAR BB| Open rates'!AT23*0.82</f>
        <v>15252</v>
      </c>
      <c r="AU23" s="84">
        <f>'BAR BB| Open rates'!AU23*0.82</f>
        <v>14432</v>
      </c>
      <c r="AV23" s="84">
        <f>'BAR BB| Open rates'!AV23*0.82</f>
        <v>15252</v>
      </c>
      <c r="AW23" s="84">
        <f>'BAR BB| Open rates'!AW23*0.82</f>
        <v>14432</v>
      </c>
      <c r="AX23" s="84">
        <f>'BAR BB| Open rates'!AX23*0.82</f>
        <v>14432</v>
      </c>
      <c r="AY23" s="84">
        <f>'BAR BB| Open rates'!AY23*0.82</f>
        <v>15252</v>
      </c>
      <c r="AZ23" s="84">
        <f>'BAR BB| Open rates'!AZ23*0.82</f>
        <v>14432</v>
      </c>
      <c r="BA23" s="84">
        <f>'BAR BB| Open rates'!BA23*0.82</f>
        <v>15252</v>
      </c>
      <c r="BB23" s="84">
        <f>'BAR BB| Open rates'!BB23*0.82</f>
        <v>14432</v>
      </c>
      <c r="BC23" s="84">
        <f>'BAR BB| Open rates'!BC23*0.82</f>
        <v>15252</v>
      </c>
    </row>
    <row r="24" spans="1:55" s="14" customFormat="1" ht="12" customHeight="1" x14ac:dyDescent="0.2">
      <c r="A24" s="42">
        <v>4</v>
      </c>
      <c r="B24" s="84">
        <f>'BAR BB| Open rates'!B24*0.82</f>
        <v>18368</v>
      </c>
      <c r="C24" s="84">
        <f>'BAR BB| Open rates'!C24*0.82</f>
        <v>16810</v>
      </c>
      <c r="D24" s="84">
        <f>'BAR BB| Open rates'!D24*0.82</f>
        <v>15989.999999999998</v>
      </c>
      <c r="E24" s="84">
        <f>'BAR BB| Open rates'!E24*0.82</f>
        <v>24928</v>
      </c>
      <c r="F24" s="84">
        <f>'BAR BB| Open rates'!F24*0.82</f>
        <v>15661.999999999998</v>
      </c>
      <c r="G24" s="84">
        <f>'BAR BB| Open rates'!G24*0.82</f>
        <v>23452</v>
      </c>
      <c r="H24" s="84">
        <f>'BAR BB| Open rates'!H24*0.82</f>
        <v>22468</v>
      </c>
      <c r="I24" s="84">
        <f>'BAR BB| Open rates'!I24*0.82</f>
        <v>21730</v>
      </c>
      <c r="J24" s="84">
        <f>'BAR BB| Open rates'!J24*0.82</f>
        <v>22468</v>
      </c>
      <c r="K24" s="84">
        <f>'BAR BB| Open rates'!K24*0.82</f>
        <v>21730</v>
      </c>
      <c r="L24" s="84">
        <f>'BAR BB| Open rates'!L24*0.82</f>
        <v>22468</v>
      </c>
      <c r="M24" s="84">
        <f>'BAR BB| Open rates'!M24*0.82</f>
        <v>21730</v>
      </c>
      <c r="N24" s="84">
        <f>'BAR BB| Open rates'!N24*0.82</f>
        <v>22468</v>
      </c>
      <c r="O24" s="84">
        <f>'BAR BB| Open rates'!O24*0.82</f>
        <v>21730</v>
      </c>
      <c r="P24" s="84">
        <f>'BAR BB| Open rates'!P24*0.82</f>
        <v>22468</v>
      </c>
      <c r="Q24" s="84">
        <f>'BAR BB| Open rates'!Q24*0.82</f>
        <v>21730</v>
      </c>
      <c r="R24" s="84">
        <f>'BAR BB| Open rates'!R24*0.82</f>
        <v>22468</v>
      </c>
      <c r="S24" s="84">
        <f>'BAR BB| Open rates'!S24*0.82</f>
        <v>21730</v>
      </c>
      <c r="T24" s="84">
        <f>'BAR BB| Open rates'!T24*0.82</f>
        <v>22468</v>
      </c>
      <c r="U24" s="84">
        <f>'BAR BB| Open rates'!U24*0.82</f>
        <v>21730</v>
      </c>
      <c r="V24" s="84">
        <f>'BAR BB| Open rates'!V24*0.82</f>
        <v>21730</v>
      </c>
      <c r="W24" s="84">
        <f>'BAR BB| Open rates'!W24*0.82</f>
        <v>22468</v>
      </c>
      <c r="X24" s="84">
        <f>'BAR BB| Open rates'!X24*0.82</f>
        <v>21730</v>
      </c>
      <c r="Y24" s="84">
        <f>'BAR BB| Open rates'!Y24*0.82</f>
        <v>22468</v>
      </c>
      <c r="Z24" s="84">
        <f>'BAR BB| Open rates'!Z24*0.82</f>
        <v>21730</v>
      </c>
      <c r="AA24" s="84">
        <f>'BAR BB| Open rates'!AA24*0.82</f>
        <v>22468</v>
      </c>
      <c r="AB24" s="84">
        <f>'BAR BB| Open rates'!AB24*0.82</f>
        <v>21730</v>
      </c>
      <c r="AC24" s="84">
        <f>'BAR BB| Open rates'!AC24*0.82</f>
        <v>22468</v>
      </c>
      <c r="AD24" s="84">
        <f>'BAR BB| Open rates'!AD24*0.82</f>
        <v>21730</v>
      </c>
      <c r="AE24" s="84">
        <f>'BAR BB| Open rates'!AE24*0.82</f>
        <v>16810</v>
      </c>
      <c r="AF24" s="84">
        <f>'BAR BB| Open rates'!AF24*0.82</f>
        <v>17548</v>
      </c>
      <c r="AG24" s="84">
        <f>'BAR BB| Open rates'!AG24*0.82</f>
        <v>16810</v>
      </c>
      <c r="AH24" s="84">
        <f>'BAR BB| Open rates'!AH24*0.82</f>
        <v>17548</v>
      </c>
      <c r="AI24" s="84">
        <f>'BAR BB| Open rates'!AI24*0.82</f>
        <v>16810</v>
      </c>
      <c r="AJ24" s="84">
        <f>'BAR BB| Open rates'!AJ24*0.82</f>
        <v>17548</v>
      </c>
      <c r="AK24" s="84">
        <f>'BAR BB| Open rates'!AK24*0.82</f>
        <v>16810</v>
      </c>
      <c r="AL24" s="84">
        <f>'BAR BB| Open rates'!AL24*0.82</f>
        <v>17548</v>
      </c>
      <c r="AM24" s="84">
        <f>'BAR BB| Open rates'!AM24*0.82</f>
        <v>16810</v>
      </c>
      <c r="AN24" s="84">
        <f>'BAR BB| Open rates'!AN24*0.82</f>
        <v>16810</v>
      </c>
      <c r="AO24" s="84">
        <f>'BAR BB| Open rates'!AO24*0.82</f>
        <v>15661.999999999998</v>
      </c>
      <c r="AP24" s="84">
        <f>'BAR BB| Open rates'!AP24*0.82</f>
        <v>16482</v>
      </c>
      <c r="AQ24" s="84">
        <f>'BAR BB| Open rates'!AQ24*0.82</f>
        <v>15661.999999999998</v>
      </c>
      <c r="AR24" s="84">
        <f>'BAR BB| Open rates'!AR24*0.82</f>
        <v>16482</v>
      </c>
      <c r="AS24" s="84">
        <f>'BAR BB| Open rates'!AS24*0.82</f>
        <v>15661.999999999998</v>
      </c>
      <c r="AT24" s="84">
        <f>'BAR BB| Open rates'!AT24*0.82</f>
        <v>16482</v>
      </c>
      <c r="AU24" s="84">
        <f>'BAR BB| Open rates'!AU24*0.82</f>
        <v>15661.999999999998</v>
      </c>
      <c r="AV24" s="84">
        <f>'BAR BB| Open rates'!AV24*0.82</f>
        <v>16482</v>
      </c>
      <c r="AW24" s="84">
        <f>'BAR BB| Open rates'!AW24*0.82</f>
        <v>15661.999999999998</v>
      </c>
      <c r="AX24" s="84">
        <f>'BAR BB| Open rates'!AX24*0.82</f>
        <v>15661.999999999998</v>
      </c>
      <c r="AY24" s="84">
        <f>'BAR BB| Open rates'!AY24*0.82</f>
        <v>16482</v>
      </c>
      <c r="AZ24" s="84">
        <f>'BAR BB| Open rates'!AZ24*0.82</f>
        <v>15661.999999999998</v>
      </c>
      <c r="BA24" s="84">
        <f>'BAR BB| Open rates'!BA24*0.82</f>
        <v>16482</v>
      </c>
      <c r="BB24" s="84">
        <f>'BAR BB| Open rates'!BB24*0.82</f>
        <v>15661.999999999998</v>
      </c>
      <c r="BC24" s="84">
        <f>'BAR BB| Open rates'!BC24*0.82</f>
        <v>16482</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rates'!B26*0.82</f>
        <v>19598</v>
      </c>
      <c r="C26" s="84">
        <f>'BAR BB| Open rates'!C26*0.82</f>
        <v>18040</v>
      </c>
      <c r="D26" s="84">
        <f>'BAR BB| Open rates'!D26*0.82</f>
        <v>17220</v>
      </c>
      <c r="E26" s="84">
        <f>'BAR BB| Open rates'!E26*0.82</f>
        <v>26158</v>
      </c>
      <c r="F26" s="84">
        <f>'BAR BB| Open rates'!F26*0.82</f>
        <v>16892</v>
      </c>
      <c r="G26" s="84">
        <f>'BAR BB| Open rates'!G26*0.82</f>
        <v>25502</v>
      </c>
      <c r="H26" s="84">
        <f>'BAR BB| Open rates'!H26*0.82</f>
        <v>24518</v>
      </c>
      <c r="I26" s="84">
        <f>'BAR BB| Open rates'!I26*0.82</f>
        <v>23780</v>
      </c>
      <c r="J26" s="84">
        <f>'BAR BB| Open rates'!J26*0.82</f>
        <v>24518</v>
      </c>
      <c r="K26" s="84">
        <f>'BAR BB| Open rates'!K26*0.82</f>
        <v>23780</v>
      </c>
      <c r="L26" s="84">
        <f>'BAR BB| Open rates'!L26*0.82</f>
        <v>24518</v>
      </c>
      <c r="M26" s="84">
        <f>'BAR BB| Open rates'!M26*0.82</f>
        <v>23780</v>
      </c>
      <c r="N26" s="84">
        <f>'BAR BB| Open rates'!N26*0.82</f>
        <v>24518</v>
      </c>
      <c r="O26" s="84">
        <f>'BAR BB| Open rates'!O26*0.82</f>
        <v>23780</v>
      </c>
      <c r="P26" s="84">
        <f>'BAR BB| Open rates'!P26*0.82</f>
        <v>24518</v>
      </c>
      <c r="Q26" s="84">
        <f>'BAR BB| Open rates'!Q26*0.82</f>
        <v>23780</v>
      </c>
      <c r="R26" s="84">
        <f>'BAR BB| Open rates'!R26*0.82</f>
        <v>24518</v>
      </c>
      <c r="S26" s="84">
        <f>'BAR BB| Open rates'!S26*0.82</f>
        <v>23780</v>
      </c>
      <c r="T26" s="84">
        <f>'BAR BB| Open rates'!T26*0.82</f>
        <v>24518</v>
      </c>
      <c r="U26" s="84">
        <f>'BAR BB| Open rates'!U26*0.82</f>
        <v>23780</v>
      </c>
      <c r="V26" s="84">
        <f>'BAR BB| Open rates'!V26*0.82</f>
        <v>23780</v>
      </c>
      <c r="W26" s="84">
        <f>'BAR BB| Open rates'!W26*0.82</f>
        <v>24518</v>
      </c>
      <c r="X26" s="84">
        <f>'BAR BB| Open rates'!X26*0.82</f>
        <v>23780</v>
      </c>
      <c r="Y26" s="84">
        <f>'BAR BB| Open rates'!Y26*0.82</f>
        <v>24518</v>
      </c>
      <c r="Z26" s="84">
        <f>'BAR BB| Open rates'!Z26*0.82</f>
        <v>23780</v>
      </c>
      <c r="AA26" s="84">
        <f>'BAR BB| Open rates'!AA26*0.82</f>
        <v>24518</v>
      </c>
      <c r="AB26" s="84">
        <f>'BAR BB| Open rates'!AB26*0.82</f>
        <v>23780</v>
      </c>
      <c r="AC26" s="84">
        <f>'BAR BB| Open rates'!AC26*0.82</f>
        <v>24518</v>
      </c>
      <c r="AD26" s="84">
        <f>'BAR BB| Open rates'!AD26*0.82</f>
        <v>23780</v>
      </c>
      <c r="AE26" s="84">
        <f>'BAR BB| Open rates'!AE26*0.82</f>
        <v>18040</v>
      </c>
      <c r="AF26" s="84">
        <f>'BAR BB| Open rates'!AF26*0.82</f>
        <v>18778</v>
      </c>
      <c r="AG26" s="84">
        <f>'BAR BB| Open rates'!AG26*0.82</f>
        <v>18040</v>
      </c>
      <c r="AH26" s="84">
        <f>'BAR BB| Open rates'!AH26*0.82</f>
        <v>18778</v>
      </c>
      <c r="AI26" s="84">
        <f>'BAR BB| Open rates'!AI26*0.82</f>
        <v>18040</v>
      </c>
      <c r="AJ26" s="84">
        <f>'BAR BB| Open rates'!AJ26*0.82</f>
        <v>18778</v>
      </c>
      <c r="AK26" s="84">
        <f>'BAR BB| Open rates'!AK26*0.82</f>
        <v>18040</v>
      </c>
      <c r="AL26" s="84">
        <f>'BAR BB| Open rates'!AL26*0.82</f>
        <v>18778</v>
      </c>
      <c r="AM26" s="84">
        <f>'BAR BB| Open rates'!AM26*0.82</f>
        <v>18040</v>
      </c>
      <c r="AN26" s="84">
        <f>'BAR BB| Open rates'!AN26*0.82</f>
        <v>18040</v>
      </c>
      <c r="AO26" s="84">
        <f>'BAR BB| Open rates'!AO26*0.82</f>
        <v>16892</v>
      </c>
      <c r="AP26" s="84">
        <f>'BAR BB| Open rates'!AP26*0.82</f>
        <v>17712</v>
      </c>
      <c r="AQ26" s="84">
        <f>'BAR BB| Open rates'!AQ26*0.82</f>
        <v>16892</v>
      </c>
      <c r="AR26" s="84">
        <f>'BAR BB| Open rates'!AR26*0.82</f>
        <v>17712</v>
      </c>
      <c r="AS26" s="84">
        <f>'BAR BB| Open rates'!AS26*0.82</f>
        <v>16892</v>
      </c>
      <c r="AT26" s="84">
        <f>'BAR BB| Open rates'!AT26*0.82</f>
        <v>17712</v>
      </c>
      <c r="AU26" s="84">
        <f>'BAR BB| Open rates'!AU26*0.82</f>
        <v>16892</v>
      </c>
      <c r="AV26" s="84">
        <f>'BAR BB| Open rates'!AV26*0.82</f>
        <v>17712</v>
      </c>
      <c r="AW26" s="84">
        <f>'BAR BB| Open rates'!AW26*0.82</f>
        <v>16892</v>
      </c>
      <c r="AX26" s="84">
        <f>'BAR BB| Open rates'!AX26*0.82</f>
        <v>16892</v>
      </c>
      <c r="AY26" s="84">
        <f>'BAR BB| Open rates'!AY26*0.82</f>
        <v>17712</v>
      </c>
      <c r="AZ26" s="84">
        <f>'BAR BB| Open rates'!AZ26*0.82</f>
        <v>16892</v>
      </c>
      <c r="BA26" s="84">
        <f>'BAR BB| Open rates'!BA26*0.82</f>
        <v>17712</v>
      </c>
      <c r="BB26" s="84">
        <f>'BAR BB| Open rates'!BB26*0.82</f>
        <v>16892</v>
      </c>
      <c r="BC26" s="84">
        <f>'BAR BB| Open rates'!BC26*0.82</f>
        <v>17712</v>
      </c>
    </row>
    <row r="27" spans="1:55" s="14" customFormat="1" ht="12" customHeight="1" x14ac:dyDescent="0.2">
      <c r="A27" s="42">
        <v>2</v>
      </c>
      <c r="B27" s="84">
        <f>'BAR BB| Open rates'!B27*0.82</f>
        <v>20828</v>
      </c>
      <c r="C27" s="84">
        <f>'BAR BB| Open rates'!C27*0.82</f>
        <v>19270</v>
      </c>
      <c r="D27" s="84">
        <f>'BAR BB| Open rates'!D27*0.82</f>
        <v>18450</v>
      </c>
      <c r="E27" s="84">
        <f>'BAR BB| Open rates'!E27*0.82</f>
        <v>27388</v>
      </c>
      <c r="F27" s="84">
        <f>'BAR BB| Open rates'!F27*0.82</f>
        <v>18122</v>
      </c>
      <c r="G27" s="84">
        <f>'BAR BB| Open rates'!G27*0.82</f>
        <v>26732</v>
      </c>
      <c r="H27" s="84">
        <f>'BAR BB| Open rates'!H27*0.82</f>
        <v>25748</v>
      </c>
      <c r="I27" s="84">
        <f>'BAR BB| Open rates'!I27*0.82</f>
        <v>25010</v>
      </c>
      <c r="J27" s="84">
        <f>'BAR BB| Open rates'!J27*0.82</f>
        <v>25748</v>
      </c>
      <c r="K27" s="84">
        <f>'BAR BB| Open rates'!K27*0.82</f>
        <v>25010</v>
      </c>
      <c r="L27" s="84">
        <f>'BAR BB| Open rates'!L27*0.82</f>
        <v>25748</v>
      </c>
      <c r="M27" s="84">
        <f>'BAR BB| Open rates'!M27*0.82</f>
        <v>25010</v>
      </c>
      <c r="N27" s="84">
        <f>'BAR BB| Open rates'!N27*0.82</f>
        <v>25748</v>
      </c>
      <c r="O27" s="84">
        <f>'BAR BB| Open rates'!O27*0.82</f>
        <v>25010</v>
      </c>
      <c r="P27" s="84">
        <f>'BAR BB| Open rates'!P27*0.82</f>
        <v>25748</v>
      </c>
      <c r="Q27" s="84">
        <f>'BAR BB| Open rates'!Q27*0.82</f>
        <v>25010</v>
      </c>
      <c r="R27" s="84">
        <f>'BAR BB| Open rates'!R27*0.82</f>
        <v>25748</v>
      </c>
      <c r="S27" s="84">
        <f>'BAR BB| Open rates'!S27*0.82</f>
        <v>25010</v>
      </c>
      <c r="T27" s="84">
        <f>'BAR BB| Open rates'!T27*0.82</f>
        <v>25748</v>
      </c>
      <c r="U27" s="84">
        <f>'BAR BB| Open rates'!U27*0.82</f>
        <v>25010</v>
      </c>
      <c r="V27" s="84">
        <f>'BAR BB| Open rates'!V27*0.82</f>
        <v>25010</v>
      </c>
      <c r="W27" s="84">
        <f>'BAR BB| Open rates'!W27*0.82</f>
        <v>25748</v>
      </c>
      <c r="X27" s="84">
        <f>'BAR BB| Open rates'!X27*0.82</f>
        <v>25010</v>
      </c>
      <c r="Y27" s="84">
        <f>'BAR BB| Open rates'!Y27*0.82</f>
        <v>25748</v>
      </c>
      <c r="Z27" s="84">
        <f>'BAR BB| Open rates'!Z27*0.82</f>
        <v>25010</v>
      </c>
      <c r="AA27" s="84">
        <f>'BAR BB| Open rates'!AA27*0.82</f>
        <v>25748</v>
      </c>
      <c r="AB27" s="84">
        <f>'BAR BB| Open rates'!AB27*0.82</f>
        <v>25010</v>
      </c>
      <c r="AC27" s="84">
        <f>'BAR BB| Open rates'!AC27*0.82</f>
        <v>25748</v>
      </c>
      <c r="AD27" s="84">
        <f>'BAR BB| Open rates'!AD27*0.82</f>
        <v>25010</v>
      </c>
      <c r="AE27" s="84">
        <f>'BAR BB| Open rates'!AE27*0.82</f>
        <v>19270</v>
      </c>
      <c r="AF27" s="84">
        <f>'BAR BB| Open rates'!AF27*0.82</f>
        <v>20008</v>
      </c>
      <c r="AG27" s="84">
        <f>'BAR BB| Open rates'!AG27*0.82</f>
        <v>19270</v>
      </c>
      <c r="AH27" s="84">
        <f>'BAR BB| Open rates'!AH27*0.82</f>
        <v>20008</v>
      </c>
      <c r="AI27" s="84">
        <f>'BAR BB| Open rates'!AI27*0.82</f>
        <v>19270</v>
      </c>
      <c r="AJ27" s="84">
        <f>'BAR BB| Open rates'!AJ27*0.82</f>
        <v>20008</v>
      </c>
      <c r="AK27" s="84">
        <f>'BAR BB| Open rates'!AK27*0.82</f>
        <v>19270</v>
      </c>
      <c r="AL27" s="84">
        <f>'BAR BB| Open rates'!AL27*0.82</f>
        <v>20008</v>
      </c>
      <c r="AM27" s="84">
        <f>'BAR BB| Open rates'!AM27*0.82</f>
        <v>19270</v>
      </c>
      <c r="AN27" s="84">
        <f>'BAR BB| Open rates'!AN27*0.82</f>
        <v>19270</v>
      </c>
      <c r="AO27" s="84">
        <f>'BAR BB| Open rates'!AO27*0.82</f>
        <v>18122</v>
      </c>
      <c r="AP27" s="84">
        <f>'BAR BB| Open rates'!AP27*0.82</f>
        <v>18942</v>
      </c>
      <c r="AQ27" s="84">
        <f>'BAR BB| Open rates'!AQ27*0.82</f>
        <v>18122</v>
      </c>
      <c r="AR27" s="84">
        <f>'BAR BB| Open rates'!AR27*0.82</f>
        <v>18942</v>
      </c>
      <c r="AS27" s="84">
        <f>'BAR BB| Open rates'!AS27*0.82</f>
        <v>18122</v>
      </c>
      <c r="AT27" s="84">
        <f>'BAR BB| Open rates'!AT27*0.82</f>
        <v>18942</v>
      </c>
      <c r="AU27" s="84">
        <f>'BAR BB| Open rates'!AU27*0.82</f>
        <v>18122</v>
      </c>
      <c r="AV27" s="84">
        <f>'BAR BB| Open rates'!AV27*0.82</f>
        <v>18942</v>
      </c>
      <c r="AW27" s="84">
        <f>'BAR BB| Open rates'!AW27*0.82</f>
        <v>18122</v>
      </c>
      <c r="AX27" s="84">
        <f>'BAR BB| Open rates'!AX27*0.82</f>
        <v>18122</v>
      </c>
      <c r="AY27" s="84">
        <f>'BAR BB| Open rates'!AY27*0.82</f>
        <v>18942</v>
      </c>
      <c r="AZ27" s="84">
        <f>'BAR BB| Open rates'!AZ27*0.82</f>
        <v>18122</v>
      </c>
      <c r="BA27" s="84">
        <f>'BAR BB| Open rates'!BA27*0.82</f>
        <v>18942</v>
      </c>
      <c r="BB27" s="84">
        <f>'BAR BB| Open rates'!BB27*0.82</f>
        <v>18122</v>
      </c>
      <c r="BC27" s="84">
        <f>'BAR BB| Open rates'!BC27*0.82</f>
        <v>18942</v>
      </c>
    </row>
    <row r="28" spans="1:55" s="14" customFormat="1" ht="12" customHeight="1" x14ac:dyDescent="0.2">
      <c r="A28" s="42">
        <v>3</v>
      </c>
      <c r="B28" s="84">
        <f>'BAR BB| Open rates'!B28*0.82</f>
        <v>22058</v>
      </c>
      <c r="C28" s="84">
        <f>'BAR BB| Open rates'!C28*0.82</f>
        <v>20500</v>
      </c>
      <c r="D28" s="84">
        <f>'BAR BB| Open rates'!D28*0.82</f>
        <v>19680</v>
      </c>
      <c r="E28" s="84">
        <f>'BAR BB| Open rates'!E28*0.82</f>
        <v>28618</v>
      </c>
      <c r="F28" s="84">
        <f>'BAR BB| Open rates'!F28*0.82</f>
        <v>19352</v>
      </c>
      <c r="G28" s="84">
        <f>'BAR BB| Open rates'!G28*0.82</f>
        <v>27962</v>
      </c>
      <c r="H28" s="84">
        <f>'BAR BB| Open rates'!H28*0.82</f>
        <v>26978</v>
      </c>
      <c r="I28" s="84">
        <f>'BAR BB| Open rates'!I28*0.82</f>
        <v>26240</v>
      </c>
      <c r="J28" s="84">
        <f>'BAR BB| Open rates'!J28*0.82</f>
        <v>26978</v>
      </c>
      <c r="K28" s="84">
        <f>'BAR BB| Open rates'!K28*0.82</f>
        <v>26240</v>
      </c>
      <c r="L28" s="84">
        <f>'BAR BB| Open rates'!L28*0.82</f>
        <v>26978</v>
      </c>
      <c r="M28" s="84">
        <f>'BAR BB| Open rates'!M28*0.82</f>
        <v>26240</v>
      </c>
      <c r="N28" s="84">
        <f>'BAR BB| Open rates'!N28*0.82</f>
        <v>26978</v>
      </c>
      <c r="O28" s="84">
        <f>'BAR BB| Open rates'!O28*0.82</f>
        <v>26240</v>
      </c>
      <c r="P28" s="84">
        <f>'BAR BB| Open rates'!P28*0.82</f>
        <v>26978</v>
      </c>
      <c r="Q28" s="84">
        <f>'BAR BB| Open rates'!Q28*0.82</f>
        <v>26240</v>
      </c>
      <c r="R28" s="84">
        <f>'BAR BB| Open rates'!R28*0.82</f>
        <v>26978</v>
      </c>
      <c r="S28" s="84">
        <f>'BAR BB| Open rates'!S28*0.82</f>
        <v>26240</v>
      </c>
      <c r="T28" s="84">
        <f>'BAR BB| Open rates'!T28*0.82</f>
        <v>26978</v>
      </c>
      <c r="U28" s="84">
        <f>'BAR BB| Open rates'!U28*0.82</f>
        <v>26240</v>
      </c>
      <c r="V28" s="84">
        <f>'BAR BB| Open rates'!V28*0.82</f>
        <v>26240</v>
      </c>
      <c r="W28" s="84">
        <f>'BAR BB| Open rates'!W28*0.82</f>
        <v>26978</v>
      </c>
      <c r="X28" s="84">
        <f>'BAR BB| Open rates'!X28*0.82</f>
        <v>26240</v>
      </c>
      <c r="Y28" s="84">
        <f>'BAR BB| Open rates'!Y28*0.82</f>
        <v>26978</v>
      </c>
      <c r="Z28" s="84">
        <f>'BAR BB| Open rates'!Z28*0.82</f>
        <v>26240</v>
      </c>
      <c r="AA28" s="84">
        <f>'BAR BB| Open rates'!AA28*0.82</f>
        <v>26978</v>
      </c>
      <c r="AB28" s="84">
        <f>'BAR BB| Open rates'!AB28*0.82</f>
        <v>26240</v>
      </c>
      <c r="AC28" s="84">
        <f>'BAR BB| Open rates'!AC28*0.82</f>
        <v>26978</v>
      </c>
      <c r="AD28" s="84">
        <f>'BAR BB| Open rates'!AD28*0.82</f>
        <v>26240</v>
      </c>
      <c r="AE28" s="84">
        <f>'BAR BB| Open rates'!AE28*0.82</f>
        <v>20500</v>
      </c>
      <c r="AF28" s="84">
        <f>'BAR BB| Open rates'!AF28*0.82</f>
        <v>21238</v>
      </c>
      <c r="AG28" s="84">
        <f>'BAR BB| Open rates'!AG28*0.82</f>
        <v>20500</v>
      </c>
      <c r="AH28" s="84">
        <f>'BAR BB| Open rates'!AH28*0.82</f>
        <v>21238</v>
      </c>
      <c r="AI28" s="84">
        <f>'BAR BB| Open rates'!AI28*0.82</f>
        <v>20500</v>
      </c>
      <c r="AJ28" s="84">
        <f>'BAR BB| Open rates'!AJ28*0.82</f>
        <v>21238</v>
      </c>
      <c r="AK28" s="84">
        <f>'BAR BB| Open rates'!AK28*0.82</f>
        <v>20500</v>
      </c>
      <c r="AL28" s="84">
        <f>'BAR BB| Open rates'!AL28*0.82</f>
        <v>21238</v>
      </c>
      <c r="AM28" s="84">
        <f>'BAR BB| Open rates'!AM28*0.82</f>
        <v>20500</v>
      </c>
      <c r="AN28" s="84">
        <f>'BAR BB| Open rates'!AN28*0.82</f>
        <v>20500</v>
      </c>
      <c r="AO28" s="84">
        <f>'BAR BB| Open rates'!AO28*0.82</f>
        <v>19352</v>
      </c>
      <c r="AP28" s="84">
        <f>'BAR BB| Open rates'!AP28*0.82</f>
        <v>20172</v>
      </c>
      <c r="AQ28" s="84">
        <f>'BAR BB| Open rates'!AQ28*0.82</f>
        <v>19352</v>
      </c>
      <c r="AR28" s="84">
        <f>'BAR BB| Open rates'!AR28*0.82</f>
        <v>20172</v>
      </c>
      <c r="AS28" s="84">
        <f>'BAR BB| Open rates'!AS28*0.82</f>
        <v>19352</v>
      </c>
      <c r="AT28" s="84">
        <f>'BAR BB| Open rates'!AT28*0.82</f>
        <v>20172</v>
      </c>
      <c r="AU28" s="84">
        <f>'BAR BB| Open rates'!AU28*0.82</f>
        <v>19352</v>
      </c>
      <c r="AV28" s="84">
        <f>'BAR BB| Open rates'!AV28*0.82</f>
        <v>20172</v>
      </c>
      <c r="AW28" s="84">
        <f>'BAR BB| Open rates'!AW28*0.82</f>
        <v>19352</v>
      </c>
      <c r="AX28" s="84">
        <f>'BAR BB| Open rates'!AX28*0.82</f>
        <v>19352</v>
      </c>
      <c r="AY28" s="84">
        <f>'BAR BB| Open rates'!AY28*0.82</f>
        <v>20172</v>
      </c>
      <c r="AZ28" s="84">
        <f>'BAR BB| Open rates'!AZ28*0.82</f>
        <v>19352</v>
      </c>
      <c r="BA28" s="84">
        <f>'BAR BB| Open rates'!BA28*0.82</f>
        <v>20172</v>
      </c>
      <c r="BB28" s="84">
        <f>'BAR BB| Open rates'!BB28*0.82</f>
        <v>19352</v>
      </c>
      <c r="BC28" s="84">
        <f>'BAR BB| Open rates'!BC28*0.82</f>
        <v>20172</v>
      </c>
    </row>
    <row r="29" spans="1:55" s="14" customFormat="1" ht="12" customHeight="1" x14ac:dyDescent="0.2">
      <c r="A29" s="42">
        <v>4</v>
      </c>
      <c r="B29" s="84">
        <f>'BAR BB| Open rates'!B29*0.82</f>
        <v>23288</v>
      </c>
      <c r="C29" s="84">
        <f>'BAR BB| Open rates'!C29*0.82</f>
        <v>21730</v>
      </c>
      <c r="D29" s="84">
        <f>'BAR BB| Open rates'!D29*0.82</f>
        <v>20910</v>
      </c>
      <c r="E29" s="84">
        <f>'BAR BB| Open rates'!E29*0.82</f>
        <v>29848</v>
      </c>
      <c r="F29" s="84">
        <f>'BAR BB| Open rates'!F29*0.82</f>
        <v>20582</v>
      </c>
      <c r="G29" s="84">
        <f>'BAR BB| Open rates'!G29*0.82</f>
        <v>29192</v>
      </c>
      <c r="H29" s="84">
        <f>'BAR BB| Open rates'!H29*0.82</f>
        <v>28208</v>
      </c>
      <c r="I29" s="84">
        <f>'BAR BB| Open rates'!I29*0.82</f>
        <v>27470</v>
      </c>
      <c r="J29" s="84">
        <f>'BAR BB| Open rates'!J29*0.82</f>
        <v>28208</v>
      </c>
      <c r="K29" s="84">
        <f>'BAR BB| Open rates'!K29*0.82</f>
        <v>27470</v>
      </c>
      <c r="L29" s="84">
        <f>'BAR BB| Open rates'!L29*0.82</f>
        <v>28208</v>
      </c>
      <c r="M29" s="84">
        <f>'BAR BB| Open rates'!M29*0.82</f>
        <v>27470</v>
      </c>
      <c r="N29" s="84">
        <f>'BAR BB| Open rates'!N29*0.82</f>
        <v>28208</v>
      </c>
      <c r="O29" s="84">
        <f>'BAR BB| Open rates'!O29*0.82</f>
        <v>27470</v>
      </c>
      <c r="P29" s="84">
        <f>'BAR BB| Open rates'!P29*0.82</f>
        <v>28208</v>
      </c>
      <c r="Q29" s="84">
        <f>'BAR BB| Open rates'!Q29*0.82</f>
        <v>27470</v>
      </c>
      <c r="R29" s="84">
        <f>'BAR BB| Open rates'!R29*0.82</f>
        <v>28208</v>
      </c>
      <c r="S29" s="84">
        <f>'BAR BB| Open rates'!S29*0.82</f>
        <v>27470</v>
      </c>
      <c r="T29" s="84">
        <f>'BAR BB| Open rates'!T29*0.82</f>
        <v>28208</v>
      </c>
      <c r="U29" s="84">
        <f>'BAR BB| Open rates'!U29*0.82</f>
        <v>27470</v>
      </c>
      <c r="V29" s="84">
        <f>'BAR BB| Open rates'!V29*0.82</f>
        <v>27470</v>
      </c>
      <c r="W29" s="84">
        <f>'BAR BB| Open rates'!W29*0.82</f>
        <v>28208</v>
      </c>
      <c r="X29" s="84">
        <f>'BAR BB| Open rates'!X29*0.82</f>
        <v>27470</v>
      </c>
      <c r="Y29" s="84">
        <f>'BAR BB| Open rates'!Y29*0.82</f>
        <v>28208</v>
      </c>
      <c r="Z29" s="84">
        <f>'BAR BB| Open rates'!Z29*0.82</f>
        <v>27470</v>
      </c>
      <c r="AA29" s="84">
        <f>'BAR BB| Open rates'!AA29*0.82</f>
        <v>28208</v>
      </c>
      <c r="AB29" s="84">
        <f>'BAR BB| Open rates'!AB29*0.82</f>
        <v>27470</v>
      </c>
      <c r="AC29" s="84">
        <f>'BAR BB| Open rates'!AC29*0.82</f>
        <v>28208</v>
      </c>
      <c r="AD29" s="84">
        <f>'BAR BB| Open rates'!AD29*0.82</f>
        <v>27470</v>
      </c>
      <c r="AE29" s="84">
        <f>'BAR BB| Open rates'!AE29*0.82</f>
        <v>21730</v>
      </c>
      <c r="AF29" s="84">
        <f>'BAR BB| Open rates'!AF29*0.82</f>
        <v>22468</v>
      </c>
      <c r="AG29" s="84">
        <f>'BAR BB| Open rates'!AG29*0.82</f>
        <v>21730</v>
      </c>
      <c r="AH29" s="84">
        <f>'BAR BB| Open rates'!AH29*0.82</f>
        <v>22468</v>
      </c>
      <c r="AI29" s="84">
        <f>'BAR BB| Open rates'!AI29*0.82</f>
        <v>21730</v>
      </c>
      <c r="AJ29" s="84">
        <f>'BAR BB| Open rates'!AJ29*0.82</f>
        <v>22468</v>
      </c>
      <c r="AK29" s="84">
        <f>'BAR BB| Open rates'!AK29*0.82</f>
        <v>21730</v>
      </c>
      <c r="AL29" s="84">
        <f>'BAR BB| Open rates'!AL29*0.82</f>
        <v>22468</v>
      </c>
      <c r="AM29" s="84">
        <f>'BAR BB| Open rates'!AM29*0.82</f>
        <v>21730</v>
      </c>
      <c r="AN29" s="84">
        <f>'BAR BB| Open rates'!AN29*0.82</f>
        <v>21730</v>
      </c>
      <c r="AO29" s="84">
        <f>'BAR BB| Open rates'!AO29*0.82</f>
        <v>20582</v>
      </c>
      <c r="AP29" s="84">
        <f>'BAR BB| Open rates'!AP29*0.82</f>
        <v>21402</v>
      </c>
      <c r="AQ29" s="84">
        <f>'BAR BB| Open rates'!AQ29*0.82</f>
        <v>20582</v>
      </c>
      <c r="AR29" s="84">
        <f>'BAR BB| Open rates'!AR29*0.82</f>
        <v>21402</v>
      </c>
      <c r="AS29" s="84">
        <f>'BAR BB| Open rates'!AS29*0.82</f>
        <v>20582</v>
      </c>
      <c r="AT29" s="84">
        <f>'BAR BB| Open rates'!AT29*0.82</f>
        <v>21402</v>
      </c>
      <c r="AU29" s="84">
        <f>'BAR BB| Open rates'!AU29*0.82</f>
        <v>20582</v>
      </c>
      <c r="AV29" s="84">
        <f>'BAR BB| Open rates'!AV29*0.82</f>
        <v>21402</v>
      </c>
      <c r="AW29" s="84">
        <f>'BAR BB| Open rates'!AW29*0.82</f>
        <v>20582</v>
      </c>
      <c r="AX29" s="84">
        <f>'BAR BB| Open rates'!AX29*0.82</f>
        <v>20582</v>
      </c>
      <c r="AY29" s="84">
        <f>'BAR BB| Open rates'!AY29*0.82</f>
        <v>21402</v>
      </c>
      <c r="AZ29" s="84">
        <f>'BAR BB| Open rates'!AZ29*0.82</f>
        <v>20582</v>
      </c>
      <c r="BA29" s="84">
        <f>'BAR BB| Open rates'!BA29*0.82</f>
        <v>21402</v>
      </c>
      <c r="BB29" s="84">
        <f>'BAR BB| Open rates'!BB29*0.82</f>
        <v>20582</v>
      </c>
      <c r="BC29" s="84">
        <f>'BAR BB| Open rates'!BC29*0.82</f>
        <v>21402</v>
      </c>
    </row>
    <row r="30" spans="1:55" s="14" customFormat="1" ht="12" customHeight="1" x14ac:dyDescent="0.2">
      <c r="A30" s="123"/>
    </row>
    <row r="31" spans="1:55" s="14" customFormat="1" ht="12" customHeight="1" x14ac:dyDescent="0.2">
      <c r="A31" s="123"/>
    </row>
    <row r="32" spans="1:55" s="14" customFormat="1" ht="12.75" customHeight="1" x14ac:dyDescent="0.2">
      <c r="A32" s="240" t="s">
        <v>157</v>
      </c>
    </row>
    <row r="33" spans="1:1" s="14" customFormat="1" ht="12.75" customHeight="1" x14ac:dyDescent="0.2">
      <c r="A33" s="240"/>
    </row>
    <row r="34" spans="1:1" s="11" customFormat="1" ht="12.75" customHeight="1" x14ac:dyDescent="0.2">
      <c r="A34" s="240"/>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3" t="s">
        <v>299</v>
      </c>
    </row>
    <row r="46" spans="1:1" x14ac:dyDescent="0.2">
      <c r="A46" s="244"/>
    </row>
  </sheetData>
  <mergeCells count="2">
    <mergeCell ref="A32:A34"/>
    <mergeCell ref="A45:A46"/>
  </mergeCell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
  <sheetViews>
    <sheetView workbookViewId="0">
      <selection activeCell="D3" sqref="D3"/>
    </sheetView>
  </sheetViews>
  <sheetFormatPr defaultRowHeight="12.75" x14ac:dyDescent="0.2"/>
  <cols>
    <col min="1" max="1" width="41.7109375" style="5" customWidth="1"/>
    <col min="2" max="3" width="9.85546875" customWidth="1"/>
    <col min="4" max="4" width="10.140625" customWidth="1"/>
  </cols>
  <sheetData>
    <row r="1" spans="1:4" ht="24" x14ac:dyDescent="0.2">
      <c r="A1" s="47" t="s">
        <v>50</v>
      </c>
    </row>
    <row r="2" spans="1:4" ht="27.75" customHeight="1" x14ac:dyDescent="0.2">
      <c r="A2" s="6" t="s">
        <v>190</v>
      </c>
      <c r="B2" s="73">
        <f>'BAR BB| Open rates'!B3</f>
        <v>45826</v>
      </c>
      <c r="C2" s="73">
        <f>'BAR BB| Open rates'!C3</f>
        <v>45828</v>
      </c>
      <c r="D2" s="73">
        <f>'BAR BB| Open rates'!D3</f>
        <v>45830</v>
      </c>
    </row>
    <row r="3" spans="1:4" ht="27.75" customHeight="1" x14ac:dyDescent="0.2">
      <c r="A3" s="48"/>
      <c r="B3" s="73">
        <f>'BAR BB| Open rates'!B4</f>
        <v>45827</v>
      </c>
      <c r="C3" s="73">
        <f>'BAR BB| Open rates'!C4</f>
        <v>45829</v>
      </c>
      <c r="D3" s="73">
        <f>'BAR BB| Open rates'!D4</f>
        <v>45830</v>
      </c>
    </row>
    <row r="4" spans="1:4" x14ac:dyDescent="0.2">
      <c r="A4" s="207" t="s">
        <v>53</v>
      </c>
    </row>
    <row r="5" spans="1:4" x14ac:dyDescent="0.2">
      <c r="A5" s="149">
        <v>1</v>
      </c>
      <c r="B5" s="33">
        <f>'BAR BB| Open rates'!B6*0.75</f>
        <v>6675</v>
      </c>
      <c r="C5" s="33">
        <f>'BAR BB| Open rates'!C6*0.75</f>
        <v>5250</v>
      </c>
      <c r="D5" s="33">
        <f>'BAR BB| Open rates'!D6*0.75</f>
        <v>4500</v>
      </c>
    </row>
    <row r="6" spans="1:4" x14ac:dyDescent="0.2">
      <c r="A6" s="149">
        <v>2</v>
      </c>
      <c r="B6" s="33">
        <f>'BAR BB| Open rates'!B7*0.75</f>
        <v>7800</v>
      </c>
      <c r="C6" s="33">
        <f>'BAR BB| Open rates'!C7*0.75</f>
        <v>6375</v>
      </c>
      <c r="D6" s="33">
        <f>'BAR BB| Open rates'!D7*0.75</f>
        <v>5625</v>
      </c>
    </row>
    <row r="7" spans="1:4" x14ac:dyDescent="0.2">
      <c r="A7" s="207" t="s">
        <v>54</v>
      </c>
      <c r="B7" s="33"/>
      <c r="C7" s="33"/>
      <c r="D7" s="33"/>
    </row>
    <row r="8" spans="1:4" x14ac:dyDescent="0.2">
      <c r="A8" s="149">
        <v>1</v>
      </c>
      <c r="B8" s="33">
        <f>'BAR BB| Open rates'!B9*0.75</f>
        <v>8175</v>
      </c>
      <c r="C8" s="33">
        <f>'BAR BB| Open rates'!C9*0.75</f>
        <v>6750</v>
      </c>
      <c r="D8" s="33">
        <f>'BAR BB| Open rates'!D9*0.75</f>
        <v>6000</v>
      </c>
    </row>
    <row r="9" spans="1:4" x14ac:dyDescent="0.2">
      <c r="A9" s="149">
        <v>2</v>
      </c>
      <c r="B9" s="33">
        <f>'BAR BB| Open rates'!B10*0.75</f>
        <v>9300</v>
      </c>
      <c r="C9" s="33">
        <f>'BAR BB| Open rates'!C10*0.75</f>
        <v>7875</v>
      </c>
      <c r="D9" s="33">
        <f>'BAR BB| Open rates'!D10*0.75</f>
        <v>7125</v>
      </c>
    </row>
    <row r="10" spans="1:4" x14ac:dyDescent="0.2">
      <c r="A10" s="207" t="s">
        <v>151</v>
      </c>
      <c r="B10" s="33"/>
      <c r="C10" s="33"/>
      <c r="D10" s="33"/>
    </row>
    <row r="11" spans="1:4" x14ac:dyDescent="0.2">
      <c r="A11" s="149">
        <v>1</v>
      </c>
      <c r="B11" s="33">
        <f>'BAR BB| Open rates'!B12*0.75</f>
        <v>8925</v>
      </c>
      <c r="C11" s="33">
        <f>'BAR BB| Open rates'!C12*0.75</f>
        <v>7500</v>
      </c>
      <c r="D11" s="33">
        <f>'BAR BB| Open rates'!D12*0.75</f>
        <v>6750</v>
      </c>
    </row>
    <row r="12" spans="1:4" x14ac:dyDescent="0.2">
      <c r="A12" s="149">
        <v>2</v>
      </c>
      <c r="B12" s="33">
        <f>'BAR BB| Open rates'!B13*0.75</f>
        <v>10050</v>
      </c>
      <c r="C12" s="33">
        <f>'BAR BB| Open rates'!C13*0.75</f>
        <v>8625</v>
      </c>
      <c r="D12" s="33">
        <f>'BAR BB| Open rates'!D13*0.75</f>
        <v>7875</v>
      </c>
    </row>
    <row r="13" spans="1:4" x14ac:dyDescent="0.2">
      <c r="A13" s="207" t="s">
        <v>55</v>
      </c>
      <c r="B13" s="33"/>
      <c r="C13" s="33"/>
      <c r="D13" s="33"/>
    </row>
    <row r="14" spans="1:4" x14ac:dyDescent="0.2">
      <c r="A14" s="149">
        <v>1</v>
      </c>
      <c r="B14" s="33">
        <f>'BAR BB| Open rates'!B15*0.75</f>
        <v>11625</v>
      </c>
      <c r="C14" s="33">
        <f>'BAR BB| Open rates'!C15*0.75</f>
        <v>10200</v>
      </c>
      <c r="D14" s="33">
        <f>'BAR BB| Open rates'!D15*0.75</f>
        <v>9450</v>
      </c>
    </row>
    <row r="15" spans="1:4" x14ac:dyDescent="0.2">
      <c r="A15" s="149">
        <v>2</v>
      </c>
      <c r="B15" s="33">
        <f>'BAR BB| Open rates'!B16*0.75</f>
        <v>12750</v>
      </c>
      <c r="C15" s="33">
        <f>'BAR BB| Open rates'!C16*0.75</f>
        <v>11325</v>
      </c>
      <c r="D15" s="33">
        <f>'BAR BB| Open rates'!D16*0.75</f>
        <v>10575</v>
      </c>
    </row>
    <row r="16" spans="1:4" x14ac:dyDescent="0.2">
      <c r="A16" s="207" t="s">
        <v>160</v>
      </c>
      <c r="B16" s="33"/>
      <c r="C16" s="33"/>
      <c r="D16" s="33"/>
    </row>
    <row r="17" spans="1:4" x14ac:dyDescent="0.2">
      <c r="A17" s="149">
        <v>1</v>
      </c>
      <c r="B17" s="33">
        <f>'BAR BB| Open rates'!B18*0.75</f>
        <v>12000</v>
      </c>
      <c r="C17" s="33">
        <f>'BAR BB| Open rates'!C18*0.75</f>
        <v>10575</v>
      </c>
      <c r="D17" s="33">
        <f>'BAR BB| Open rates'!D18*0.75</f>
        <v>9825</v>
      </c>
    </row>
    <row r="18" spans="1:4" x14ac:dyDescent="0.2">
      <c r="A18" s="149">
        <v>2</v>
      </c>
      <c r="B18" s="33">
        <f>'BAR BB| Open rates'!B19*0.75</f>
        <v>13125</v>
      </c>
      <c r="C18" s="33">
        <f>'BAR BB| Open rates'!C19*0.75</f>
        <v>11700</v>
      </c>
      <c r="D18" s="33">
        <f>'BAR BB| Open rates'!D19*0.75</f>
        <v>10950</v>
      </c>
    </row>
    <row r="19" spans="1:4" x14ac:dyDescent="0.2">
      <c r="A19" s="207" t="s">
        <v>56</v>
      </c>
      <c r="B19" s="33"/>
      <c r="C19" s="33"/>
      <c r="D19" s="33"/>
    </row>
    <row r="20" spans="1:4" x14ac:dyDescent="0.2">
      <c r="A20" s="149">
        <v>1</v>
      </c>
      <c r="B20" s="33">
        <f>'BAR BB| Open rates'!B21*0.75</f>
        <v>13425</v>
      </c>
      <c r="C20" s="33">
        <f>'BAR BB| Open rates'!C21*0.75</f>
        <v>12000</v>
      </c>
      <c r="D20" s="33">
        <f>'BAR BB| Open rates'!D21*0.75</f>
        <v>11250</v>
      </c>
    </row>
    <row r="21" spans="1:4" x14ac:dyDescent="0.2">
      <c r="A21" s="149">
        <v>2</v>
      </c>
      <c r="B21" s="33">
        <f>'BAR BB| Open rates'!B22*0.75</f>
        <v>14550</v>
      </c>
      <c r="C21" s="33">
        <f>'BAR BB| Open rates'!C22*0.75</f>
        <v>13125</v>
      </c>
      <c r="D21" s="33">
        <f>'BAR BB| Open rates'!D22*0.75</f>
        <v>12375</v>
      </c>
    </row>
    <row r="22" spans="1:4" x14ac:dyDescent="0.2">
      <c r="A22" s="149">
        <v>3</v>
      </c>
      <c r="B22" s="33">
        <f>'BAR BB| Open rates'!B23*0.75</f>
        <v>15675</v>
      </c>
      <c r="C22" s="33">
        <f>'BAR BB| Open rates'!C23*0.75</f>
        <v>14250</v>
      </c>
      <c r="D22" s="33">
        <f>'BAR BB| Open rates'!D23*0.75</f>
        <v>13500</v>
      </c>
    </row>
    <row r="23" spans="1:4" x14ac:dyDescent="0.2">
      <c r="A23" s="149">
        <v>4</v>
      </c>
      <c r="B23" s="33">
        <f>'BAR BB| Open rates'!B24*0.75</f>
        <v>16800</v>
      </c>
      <c r="C23" s="33">
        <f>'BAR BB| Open rates'!C24*0.75</f>
        <v>15375</v>
      </c>
      <c r="D23" s="33">
        <f>'BAR BB| Open rates'!D24*0.75</f>
        <v>14625</v>
      </c>
    </row>
    <row r="24" spans="1:4" x14ac:dyDescent="0.2">
      <c r="A24" s="207" t="s">
        <v>57</v>
      </c>
      <c r="B24" s="33"/>
      <c r="C24" s="33"/>
      <c r="D24" s="33"/>
    </row>
    <row r="25" spans="1:4" x14ac:dyDescent="0.2">
      <c r="A25" s="149">
        <v>1</v>
      </c>
      <c r="B25" s="33">
        <f>'BAR BB| Open rates'!B26*0.75</f>
        <v>17925</v>
      </c>
      <c r="C25" s="33">
        <f>'BAR BB| Open rates'!C26*0.75</f>
        <v>16500</v>
      </c>
      <c r="D25" s="33">
        <f>'BAR BB| Open rates'!D26*0.75</f>
        <v>15750</v>
      </c>
    </row>
    <row r="26" spans="1:4" x14ac:dyDescent="0.2">
      <c r="A26" s="149">
        <v>2</v>
      </c>
      <c r="B26" s="33">
        <f>'BAR BB| Open rates'!B27*0.75</f>
        <v>19050</v>
      </c>
      <c r="C26" s="33">
        <f>'BAR BB| Open rates'!C27*0.75</f>
        <v>17625</v>
      </c>
      <c r="D26" s="33">
        <f>'BAR BB| Open rates'!D27*0.75</f>
        <v>16875</v>
      </c>
    </row>
    <row r="27" spans="1:4" x14ac:dyDescent="0.2">
      <c r="A27" s="149">
        <v>3</v>
      </c>
      <c r="B27" s="33">
        <f>'BAR BB| Open rates'!B28*0.75</f>
        <v>20175</v>
      </c>
      <c r="C27" s="33">
        <f>'BAR BB| Open rates'!C28*0.75</f>
        <v>18750</v>
      </c>
      <c r="D27" s="33">
        <f>'BAR BB| Open rates'!D28*0.75</f>
        <v>18000</v>
      </c>
    </row>
    <row r="28" spans="1:4" x14ac:dyDescent="0.2">
      <c r="A28" s="149">
        <v>4</v>
      </c>
      <c r="B28" s="33">
        <f>'BAR BB| Open rates'!B29*0.75</f>
        <v>21300</v>
      </c>
      <c r="C28" s="33">
        <f>'BAR BB| Open rates'!C29*0.75</f>
        <v>19875</v>
      </c>
      <c r="D28" s="33">
        <f>'BAR BB| Open rates'!D29*0.75</f>
        <v>19125</v>
      </c>
    </row>
    <row r="29" spans="1:4" x14ac:dyDescent="0.2">
      <c r="A29" s="106"/>
    </row>
    <row r="30" spans="1:4" s="124" customFormat="1" ht="12" customHeight="1" x14ac:dyDescent="0.2">
      <c r="A30" s="274" t="s">
        <v>157</v>
      </c>
    </row>
    <row r="31" spans="1:4" s="124" customFormat="1" ht="12" customHeight="1" x14ac:dyDescent="0.2">
      <c r="A31" s="274"/>
    </row>
    <row r="32" spans="1:4" s="224" customFormat="1" x14ac:dyDescent="0.2">
      <c r="A32" s="225"/>
    </row>
    <row r="33" spans="1:1" s="224" customFormat="1" x14ac:dyDescent="0.2">
      <c r="A33" s="139" t="s">
        <v>80</v>
      </c>
    </row>
    <row r="34" spans="1:1" s="224" customFormat="1" ht="24.75" customHeight="1" x14ac:dyDescent="0.2">
      <c r="A34" s="152" t="s">
        <v>296</v>
      </c>
    </row>
    <row r="35" spans="1:1" s="224" customFormat="1" ht="38.25" customHeight="1" x14ac:dyDescent="0.2">
      <c r="A35" s="152" t="s">
        <v>297</v>
      </c>
    </row>
    <row r="36" spans="1:1" s="224" customFormat="1" x14ac:dyDescent="0.2">
      <c r="A36" s="33"/>
    </row>
    <row r="37" spans="1:1" s="124" customFormat="1" ht="12.75" customHeight="1" x14ac:dyDescent="0.2">
      <c r="A37" s="139" t="s">
        <v>58</v>
      </c>
    </row>
    <row r="38" spans="1:1" s="13" customFormat="1" ht="12.75" customHeight="1" x14ac:dyDescent="0.2">
      <c r="A38" s="222" t="s">
        <v>59</v>
      </c>
    </row>
    <row r="39" spans="1:1" s="13" customFormat="1" ht="12.75" customHeight="1" x14ac:dyDescent="0.2">
      <c r="A39" s="223" t="s">
        <v>60</v>
      </c>
    </row>
    <row r="40" spans="1:1" s="13" customFormat="1" ht="26.25" customHeight="1" x14ac:dyDescent="0.2">
      <c r="A40" s="223" t="s">
        <v>295</v>
      </c>
    </row>
    <row r="41" spans="1:1" s="13" customFormat="1" ht="12.75" customHeight="1" x14ac:dyDescent="0.2">
      <c r="A41" s="223" t="s">
        <v>62</v>
      </c>
    </row>
    <row r="42" spans="1:1" s="13" customFormat="1" ht="23.25" customHeight="1" x14ac:dyDescent="0.2">
      <c r="A42" s="223" t="s">
        <v>63</v>
      </c>
    </row>
    <row r="43" spans="1:1" s="14" customFormat="1" ht="22.5" customHeight="1" x14ac:dyDescent="0.2">
      <c r="A43" s="145" t="s">
        <v>173</v>
      </c>
    </row>
    <row r="44" spans="1:1" s="22" customFormat="1" x14ac:dyDescent="0.2"/>
    <row r="45" spans="1:1" s="22" customFormat="1" x14ac:dyDescent="0.2">
      <c r="A45" s="139" t="s">
        <v>65</v>
      </c>
    </row>
    <row r="46" spans="1:1" s="22" customFormat="1" ht="84" x14ac:dyDescent="0.2">
      <c r="A46" s="144" t="s">
        <v>189</v>
      </c>
    </row>
    <row r="47" spans="1:1" s="22" customFormat="1" x14ac:dyDescent="0.2"/>
    <row r="48" spans="1:1" s="11" customFormat="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workbookViewId="0">
      <selection activeCell="H22" sqref="H22"/>
    </sheetView>
  </sheetViews>
  <sheetFormatPr defaultRowHeight="12.75" x14ac:dyDescent="0.2"/>
  <cols>
    <col min="1" max="1" width="41.7109375" style="5" customWidth="1"/>
    <col min="2" max="3" width="9.5703125" customWidth="1"/>
    <col min="4" max="4" width="10" customWidth="1"/>
  </cols>
  <sheetData>
    <row r="1" spans="1:4" ht="24" x14ac:dyDescent="0.2">
      <c r="A1" s="47" t="s">
        <v>50</v>
      </c>
    </row>
    <row r="2" spans="1:4" ht="27.75" customHeight="1" x14ac:dyDescent="0.2">
      <c r="A2" s="6" t="s">
        <v>190</v>
      </c>
      <c r="B2" s="73">
        <f>'AVIA25% '!B2</f>
        <v>45826</v>
      </c>
      <c r="C2" s="73">
        <f>'AVIA25% '!C2</f>
        <v>45828</v>
      </c>
      <c r="D2" s="73">
        <f>'AVIA25% '!D2</f>
        <v>45830</v>
      </c>
    </row>
    <row r="3" spans="1:4" ht="27.75" customHeight="1" x14ac:dyDescent="0.2">
      <c r="A3" s="48"/>
      <c r="B3" s="73">
        <f>'AVIA25% '!B3</f>
        <v>45827</v>
      </c>
      <c r="C3" s="73">
        <f>'AVIA25% '!C3</f>
        <v>45829</v>
      </c>
      <c r="D3" s="73">
        <f>'AVIA25% '!D3</f>
        <v>45830</v>
      </c>
    </row>
    <row r="4" spans="1:4" x14ac:dyDescent="0.2">
      <c r="A4" s="207" t="s">
        <v>53</v>
      </c>
    </row>
    <row r="5" spans="1:4" x14ac:dyDescent="0.2">
      <c r="A5" s="149">
        <v>1</v>
      </c>
      <c r="B5" s="33">
        <f>'BAR BB| Open rates'!B6*0.75+25</f>
        <v>6700</v>
      </c>
      <c r="C5" s="33">
        <f>'BAR BB| Open rates'!C6*0.75+25</f>
        <v>5275</v>
      </c>
      <c r="D5" s="33">
        <f>'BAR BB| Open rates'!D6*0.75+25</f>
        <v>4525</v>
      </c>
    </row>
    <row r="6" spans="1:4" x14ac:dyDescent="0.2">
      <c r="A6" s="149">
        <v>2</v>
      </c>
      <c r="B6" s="33">
        <f>'BAR BB| Open rates'!B7*0.75+25</f>
        <v>7825</v>
      </c>
      <c r="C6" s="33">
        <f>'BAR BB| Open rates'!C7*0.75+25</f>
        <v>6400</v>
      </c>
      <c r="D6" s="33">
        <f>'BAR BB| Open rates'!D7*0.75+25</f>
        <v>5650</v>
      </c>
    </row>
    <row r="7" spans="1:4" x14ac:dyDescent="0.2">
      <c r="A7" s="207" t="s">
        <v>54</v>
      </c>
      <c r="B7" s="33"/>
      <c r="C7" s="33"/>
      <c r="D7" s="33"/>
    </row>
    <row r="8" spans="1:4" x14ac:dyDescent="0.2">
      <c r="A8" s="149">
        <v>1</v>
      </c>
      <c r="B8" s="33">
        <f>'BAR BB| Open rates'!B9*0.75+25</f>
        <v>8200</v>
      </c>
      <c r="C8" s="33">
        <f>'BAR BB| Open rates'!C9*0.75+25</f>
        <v>6775</v>
      </c>
      <c r="D8" s="33">
        <f>'BAR BB| Open rates'!D9*0.75+25</f>
        <v>6025</v>
      </c>
    </row>
    <row r="9" spans="1:4" x14ac:dyDescent="0.2">
      <c r="A9" s="149">
        <v>2</v>
      </c>
      <c r="B9" s="33">
        <f>'BAR BB| Open rates'!B10*0.75+25</f>
        <v>9325</v>
      </c>
      <c r="C9" s="33">
        <f>'BAR BB| Open rates'!C10*0.75+25</f>
        <v>7900</v>
      </c>
      <c r="D9" s="33">
        <f>'BAR BB| Open rates'!D10*0.75+25</f>
        <v>7150</v>
      </c>
    </row>
    <row r="10" spans="1:4" x14ac:dyDescent="0.2">
      <c r="A10" s="207" t="s">
        <v>151</v>
      </c>
      <c r="B10" s="33"/>
      <c r="C10" s="33"/>
      <c r="D10" s="33"/>
    </row>
    <row r="11" spans="1:4" x14ac:dyDescent="0.2">
      <c r="A11" s="149">
        <v>1</v>
      </c>
      <c r="B11" s="33">
        <f>'BAR BB| Open rates'!B12*0.75+25</f>
        <v>8950</v>
      </c>
      <c r="C11" s="33">
        <f>'BAR BB| Open rates'!C12*0.75+25</f>
        <v>7525</v>
      </c>
      <c r="D11" s="33">
        <f>'BAR BB| Open rates'!D12*0.75+25</f>
        <v>6775</v>
      </c>
    </row>
    <row r="12" spans="1:4" x14ac:dyDescent="0.2">
      <c r="A12" s="149">
        <v>2</v>
      </c>
      <c r="B12" s="33">
        <f>'BAR BB| Open rates'!B13*0.75+25</f>
        <v>10075</v>
      </c>
      <c r="C12" s="33">
        <f>'BAR BB| Open rates'!C13*0.75+25</f>
        <v>8650</v>
      </c>
      <c r="D12" s="33">
        <f>'BAR BB| Open rates'!D13*0.75+25</f>
        <v>7900</v>
      </c>
    </row>
    <row r="13" spans="1:4" x14ac:dyDescent="0.2">
      <c r="A13" s="207" t="s">
        <v>55</v>
      </c>
      <c r="B13" s="33"/>
      <c r="C13" s="33"/>
      <c r="D13" s="33"/>
    </row>
    <row r="14" spans="1:4" x14ac:dyDescent="0.2">
      <c r="A14" s="149">
        <v>1</v>
      </c>
      <c r="B14" s="33">
        <f>'BAR BB| Open rates'!B15*0.75+25</f>
        <v>11650</v>
      </c>
      <c r="C14" s="33">
        <f>'BAR BB| Open rates'!C15*0.75+25</f>
        <v>10225</v>
      </c>
      <c r="D14" s="33">
        <f>'BAR BB| Open rates'!D15*0.75+25</f>
        <v>9475</v>
      </c>
    </row>
    <row r="15" spans="1:4" x14ac:dyDescent="0.2">
      <c r="A15" s="149">
        <v>2</v>
      </c>
      <c r="B15" s="33">
        <f>'BAR BB| Open rates'!B16*0.75+25</f>
        <v>12775</v>
      </c>
      <c r="C15" s="33">
        <f>'BAR BB| Open rates'!C16*0.75+25</f>
        <v>11350</v>
      </c>
      <c r="D15" s="33">
        <f>'BAR BB| Open rates'!D16*0.75+25</f>
        <v>10600</v>
      </c>
    </row>
    <row r="16" spans="1:4" x14ac:dyDescent="0.2">
      <c r="A16" s="207" t="s">
        <v>160</v>
      </c>
      <c r="B16" s="33"/>
      <c r="C16" s="33"/>
      <c r="D16" s="33"/>
    </row>
    <row r="17" spans="1:4" x14ac:dyDescent="0.2">
      <c r="A17" s="149">
        <v>1</v>
      </c>
      <c r="B17" s="33">
        <f>'BAR BB| Open rates'!B18*0.75+25</f>
        <v>12025</v>
      </c>
      <c r="C17" s="33">
        <f>'BAR BB| Open rates'!C18*0.75+25</f>
        <v>10600</v>
      </c>
      <c r="D17" s="33">
        <f>'BAR BB| Open rates'!D18*0.75+25</f>
        <v>9850</v>
      </c>
    </row>
    <row r="18" spans="1:4" x14ac:dyDescent="0.2">
      <c r="A18" s="149">
        <v>2</v>
      </c>
      <c r="B18" s="33">
        <f>'BAR BB| Open rates'!B19*0.75+25</f>
        <v>13150</v>
      </c>
      <c r="C18" s="33">
        <f>'BAR BB| Open rates'!C19*0.75+25</f>
        <v>11725</v>
      </c>
      <c r="D18" s="33">
        <f>'BAR BB| Open rates'!D19*0.75+25</f>
        <v>10975</v>
      </c>
    </row>
    <row r="19" spans="1:4" x14ac:dyDescent="0.2">
      <c r="A19" s="207" t="s">
        <v>56</v>
      </c>
      <c r="B19" s="33"/>
      <c r="C19" s="33"/>
      <c r="D19" s="33"/>
    </row>
    <row r="20" spans="1:4" x14ac:dyDescent="0.2">
      <c r="A20" s="149">
        <v>1</v>
      </c>
      <c r="B20" s="33">
        <f>'BAR BB| Open rates'!B21*0.75+25</f>
        <v>13450</v>
      </c>
      <c r="C20" s="33">
        <f>'BAR BB| Open rates'!C21*0.75+25</f>
        <v>12025</v>
      </c>
      <c r="D20" s="33">
        <f>'BAR BB| Open rates'!D21*0.75+25</f>
        <v>11275</v>
      </c>
    </row>
    <row r="21" spans="1:4" x14ac:dyDescent="0.2">
      <c r="A21" s="149">
        <v>2</v>
      </c>
      <c r="B21" s="33">
        <f>'BAR BB| Open rates'!B22*0.75+25</f>
        <v>14575</v>
      </c>
      <c r="C21" s="33">
        <f>'BAR BB| Open rates'!C22*0.75+25</f>
        <v>13150</v>
      </c>
      <c r="D21" s="33">
        <f>'BAR BB| Open rates'!D22*0.75+25</f>
        <v>12400</v>
      </c>
    </row>
    <row r="22" spans="1:4" x14ac:dyDescent="0.2">
      <c r="A22" s="149">
        <v>3</v>
      </c>
      <c r="B22" s="33">
        <f>'BAR BB| Open rates'!B23*0.75+25</f>
        <v>15700</v>
      </c>
      <c r="C22" s="33">
        <f>'BAR BB| Open rates'!C23*0.75+25</f>
        <v>14275</v>
      </c>
      <c r="D22" s="33">
        <f>'BAR BB| Open rates'!D23*0.75+25</f>
        <v>13525</v>
      </c>
    </row>
    <row r="23" spans="1:4" x14ac:dyDescent="0.2">
      <c r="A23" s="149">
        <v>4</v>
      </c>
      <c r="B23" s="33">
        <f>'BAR BB| Open rates'!B24*0.75+25</f>
        <v>16825</v>
      </c>
      <c r="C23" s="33">
        <f>'BAR BB| Open rates'!C24*0.75+25</f>
        <v>15400</v>
      </c>
      <c r="D23" s="33">
        <f>'BAR BB| Open rates'!D24*0.75+25</f>
        <v>14650</v>
      </c>
    </row>
    <row r="24" spans="1:4" x14ac:dyDescent="0.2">
      <c r="A24" s="207" t="s">
        <v>57</v>
      </c>
      <c r="B24" s="33"/>
      <c r="C24" s="33"/>
      <c r="D24" s="33"/>
    </row>
    <row r="25" spans="1:4" x14ac:dyDescent="0.2">
      <c r="A25" s="149">
        <v>1</v>
      </c>
      <c r="B25" s="33">
        <f>'BAR BB| Open rates'!B26*0.75+25</f>
        <v>17950</v>
      </c>
      <c r="C25" s="33">
        <f>'BAR BB| Open rates'!C26*0.75+25</f>
        <v>16525</v>
      </c>
      <c r="D25" s="33">
        <f>'BAR BB| Open rates'!D26*0.75+25</f>
        <v>15775</v>
      </c>
    </row>
    <row r="26" spans="1:4" x14ac:dyDescent="0.2">
      <c r="A26" s="149">
        <v>2</v>
      </c>
      <c r="B26" s="33">
        <f>'BAR BB| Open rates'!B27*0.75+25</f>
        <v>19075</v>
      </c>
      <c r="C26" s="33">
        <f>'BAR BB| Open rates'!C27*0.75+25</f>
        <v>17650</v>
      </c>
      <c r="D26" s="33">
        <f>'BAR BB| Open rates'!D27*0.75+25</f>
        <v>16900</v>
      </c>
    </row>
    <row r="27" spans="1:4" x14ac:dyDescent="0.2">
      <c r="A27" s="149">
        <v>3</v>
      </c>
      <c r="B27" s="33">
        <f>'BAR BB| Open rates'!B28*0.75+25</f>
        <v>20200</v>
      </c>
      <c r="C27" s="33">
        <f>'BAR BB| Open rates'!C28*0.75+25</f>
        <v>18775</v>
      </c>
      <c r="D27" s="33">
        <f>'BAR BB| Open rates'!D28*0.75+25</f>
        <v>18025</v>
      </c>
    </row>
    <row r="28" spans="1:4" x14ac:dyDescent="0.2">
      <c r="A28" s="149">
        <v>4</v>
      </c>
      <c r="B28" s="33">
        <f>'BAR BB| Open rates'!B29*0.75+25</f>
        <v>21325</v>
      </c>
      <c r="C28" s="33">
        <f>'BAR BB| Open rates'!C29*0.75+25</f>
        <v>19900</v>
      </c>
      <c r="D28" s="33">
        <f>'BAR BB| Open rates'!D29*0.75+25</f>
        <v>19150</v>
      </c>
    </row>
    <row r="29" spans="1:4" x14ac:dyDescent="0.2">
      <c r="A29" s="106"/>
    </row>
    <row r="30" spans="1:4" x14ac:dyDescent="0.2">
      <c r="A30" s="240" t="s">
        <v>157</v>
      </c>
    </row>
    <row r="31" spans="1:4" x14ac:dyDescent="0.2">
      <c r="A31" s="240"/>
    </row>
    <row r="32" spans="1:4" x14ac:dyDescent="0.2">
      <c r="A32" s="123"/>
    </row>
    <row r="33" spans="1:22" x14ac:dyDescent="0.2">
      <c r="A33" s="175" t="s">
        <v>80</v>
      </c>
    </row>
    <row r="34" spans="1:22" s="224" customFormat="1" ht="24.75" customHeight="1" x14ac:dyDescent="0.2">
      <c r="A34" s="152" t="s">
        <v>296</v>
      </c>
    </row>
    <row r="35" spans="1:22" s="224" customFormat="1" ht="38.25" customHeight="1" x14ac:dyDescent="0.2">
      <c r="A35" s="152" t="s">
        <v>297</v>
      </c>
    </row>
    <row r="36" spans="1:22" x14ac:dyDescent="0.2">
      <c r="A36" s="123"/>
    </row>
    <row r="37" spans="1:22" s="76" customFormat="1" ht="12.75" customHeight="1" x14ac:dyDescent="0.2">
      <c r="A37" s="137" t="s">
        <v>58</v>
      </c>
      <c r="B37" s="11"/>
      <c r="C37" s="11"/>
      <c r="D37" s="11"/>
      <c r="E37" s="11"/>
      <c r="F37" s="11"/>
      <c r="G37" s="11"/>
      <c r="H37" s="11"/>
      <c r="I37" s="11"/>
      <c r="J37" s="11"/>
      <c r="K37" s="11"/>
      <c r="L37" s="11"/>
      <c r="M37" s="11"/>
      <c r="N37" s="11"/>
      <c r="O37" s="11"/>
      <c r="P37" s="11"/>
      <c r="Q37" s="11"/>
      <c r="R37" s="11"/>
      <c r="S37" s="11"/>
      <c r="T37" s="11"/>
      <c r="U37" s="11"/>
      <c r="V37" s="11"/>
    </row>
    <row r="38" spans="1:22" s="108" customFormat="1" ht="35.25" customHeight="1" x14ac:dyDescent="0.2">
      <c r="A38" s="150" t="s">
        <v>163</v>
      </c>
      <c r="B38" s="153"/>
      <c r="C38" s="153"/>
      <c r="D38" s="153"/>
      <c r="E38" s="153"/>
      <c r="F38" s="153"/>
      <c r="G38" s="153"/>
      <c r="H38" s="153"/>
      <c r="I38" s="153"/>
      <c r="J38" s="153"/>
      <c r="K38" s="153"/>
      <c r="L38" s="153"/>
      <c r="M38" s="153"/>
      <c r="N38" s="153"/>
      <c r="O38" s="153"/>
      <c r="P38" s="153"/>
      <c r="Q38" s="153"/>
      <c r="R38" s="153"/>
      <c r="S38" s="153"/>
      <c r="T38" s="153"/>
      <c r="U38" s="153"/>
      <c r="V38" s="153"/>
    </row>
    <row r="39" spans="1:22" s="108" customFormat="1" ht="35.25" customHeight="1" x14ac:dyDescent="0.2">
      <c r="A39" s="150" t="s">
        <v>188</v>
      </c>
      <c r="B39" s="153"/>
      <c r="C39" s="153"/>
      <c r="D39" s="153"/>
      <c r="E39" s="153"/>
      <c r="F39" s="153"/>
      <c r="G39" s="153"/>
      <c r="H39" s="153"/>
      <c r="I39" s="153"/>
      <c r="J39" s="153"/>
      <c r="K39" s="153"/>
      <c r="L39" s="153"/>
      <c r="M39" s="153"/>
    </row>
    <row r="40" spans="1:22" s="108" customFormat="1" ht="35.25" customHeight="1" x14ac:dyDescent="0.2">
      <c r="A40" s="150" t="s">
        <v>164</v>
      </c>
      <c r="B40" s="153"/>
      <c r="C40" s="153"/>
      <c r="D40" s="153"/>
      <c r="E40" s="153"/>
      <c r="F40" s="153"/>
      <c r="G40" s="153"/>
      <c r="H40" s="153"/>
      <c r="I40" s="153"/>
      <c r="J40" s="153"/>
      <c r="K40" s="153"/>
      <c r="L40" s="153"/>
      <c r="M40" s="153"/>
    </row>
    <row r="41" spans="1:22" s="108" customFormat="1" ht="13.5" customHeight="1" x14ac:dyDescent="0.2">
      <c r="A41" s="150" t="s">
        <v>165</v>
      </c>
      <c r="B41" s="153"/>
      <c r="C41" s="153"/>
      <c r="D41" s="153"/>
      <c r="E41" s="153"/>
      <c r="F41" s="153"/>
      <c r="G41" s="153"/>
      <c r="H41" s="153"/>
      <c r="I41" s="153"/>
      <c r="J41" s="153"/>
      <c r="K41" s="153"/>
      <c r="L41" s="153"/>
      <c r="M41" s="153"/>
    </row>
    <row r="42" spans="1:22" s="108" customFormat="1" ht="35.25" customHeight="1" x14ac:dyDescent="0.2">
      <c r="A42" s="150" t="s">
        <v>162</v>
      </c>
      <c r="B42" s="153"/>
      <c r="C42" s="153"/>
      <c r="D42" s="153"/>
      <c r="E42" s="153"/>
      <c r="F42" s="153"/>
      <c r="G42" s="153"/>
      <c r="H42" s="153"/>
      <c r="I42" s="153"/>
      <c r="J42" s="153"/>
      <c r="K42" s="153"/>
      <c r="L42" s="153"/>
      <c r="M42" s="153"/>
    </row>
    <row r="43" spans="1:22" s="108" customFormat="1" ht="35.25" customHeight="1" x14ac:dyDescent="0.2">
      <c r="A43" s="145" t="s">
        <v>173</v>
      </c>
      <c r="B43" s="153"/>
      <c r="C43" s="153"/>
      <c r="D43" s="153"/>
      <c r="E43" s="153"/>
      <c r="F43" s="153"/>
      <c r="G43" s="153"/>
      <c r="H43" s="153"/>
      <c r="I43" s="153"/>
      <c r="J43" s="153"/>
      <c r="K43" s="153"/>
      <c r="L43" s="153"/>
      <c r="M43" s="153"/>
    </row>
    <row r="44" spans="1:22" s="13" customFormat="1" ht="18" customHeight="1" x14ac:dyDescent="0.2">
      <c r="B44" s="11"/>
      <c r="C44" s="11"/>
      <c r="D44" s="11"/>
      <c r="E44" s="11"/>
      <c r="F44" s="11"/>
      <c r="G44" s="11"/>
      <c r="H44" s="11"/>
      <c r="I44" s="11"/>
      <c r="J44" s="11"/>
      <c r="K44" s="11"/>
      <c r="L44" s="11"/>
      <c r="M44" s="11"/>
    </row>
    <row r="45" spans="1:22" x14ac:dyDescent="0.2">
      <c r="A45" s="139" t="s">
        <v>65</v>
      </c>
    </row>
    <row r="46" spans="1:22" ht="84" x14ac:dyDescent="0.2">
      <c r="A46" s="144" t="s">
        <v>189</v>
      </c>
    </row>
    <row r="47" spans="1:22" x14ac:dyDescent="0.2">
      <c r="A47" s="106"/>
    </row>
    <row r="48" spans="1:22"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40" t="s">
        <v>157</v>
      </c>
    </row>
    <row r="23" spans="1:23" x14ac:dyDescent="0.2">
      <c r="A23" s="240"/>
    </row>
    <row r="24" spans="1:23" x14ac:dyDescent="0.2">
      <c r="A24" s="123"/>
    </row>
    <row r="25" spans="1:23" x14ac:dyDescent="0.2">
      <c r="A25" s="175" t="s">
        <v>80</v>
      </c>
    </row>
    <row r="26" spans="1:23" ht="24" x14ac:dyDescent="0.2">
      <c r="A26" s="152" t="s">
        <v>198</v>
      </c>
    </row>
    <row r="27" spans="1:23" ht="24" x14ac:dyDescent="0.2">
      <c r="A27" s="152" t="s">
        <v>199</v>
      </c>
    </row>
    <row r="28" spans="1:23" x14ac:dyDescent="0.2">
      <c r="A28" s="123"/>
    </row>
    <row r="29" spans="1:23" s="76" customFormat="1" ht="12.75" customHeight="1" x14ac:dyDescent="0.2">
      <c r="A29" s="137"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50" t="s">
        <v>163</v>
      </c>
      <c r="B30" s="153"/>
      <c r="C30" s="153"/>
      <c r="D30" s="153"/>
      <c r="E30" s="153"/>
      <c r="F30" s="153"/>
      <c r="G30" s="153"/>
      <c r="H30" s="153"/>
      <c r="I30" s="153"/>
      <c r="J30" s="153"/>
      <c r="K30" s="153"/>
      <c r="L30" s="153"/>
      <c r="M30" s="153"/>
      <c r="N30" s="153"/>
      <c r="O30" s="153"/>
      <c r="P30" s="153"/>
      <c r="Q30" s="153"/>
      <c r="R30" s="153"/>
      <c r="S30" s="153"/>
      <c r="T30" s="153"/>
      <c r="U30" s="153"/>
      <c r="V30" s="153"/>
      <c r="W30" s="153"/>
    </row>
    <row r="31" spans="1:23" s="108" customFormat="1" ht="35.25" customHeight="1" x14ac:dyDescent="0.2">
      <c r="A31" s="150" t="s">
        <v>188</v>
      </c>
      <c r="B31" s="153"/>
      <c r="C31" s="153"/>
      <c r="D31" s="153"/>
      <c r="E31" s="153"/>
      <c r="F31" s="153"/>
      <c r="G31" s="153"/>
      <c r="H31" s="153"/>
      <c r="I31" s="153"/>
      <c r="J31" s="153"/>
      <c r="K31" s="153"/>
      <c r="L31" s="153"/>
      <c r="M31" s="153"/>
      <c r="N31" s="153"/>
    </row>
    <row r="32" spans="1:23" s="108" customFormat="1" ht="35.25" customHeight="1" x14ac:dyDescent="0.2">
      <c r="A32" s="150" t="s">
        <v>164</v>
      </c>
      <c r="B32" s="153"/>
      <c r="C32" s="153"/>
      <c r="D32" s="153"/>
      <c r="E32" s="153"/>
      <c r="F32" s="153"/>
      <c r="G32" s="153"/>
      <c r="H32" s="153"/>
      <c r="I32" s="153"/>
      <c r="J32" s="153"/>
      <c r="K32" s="153"/>
      <c r="L32" s="153"/>
      <c r="M32" s="153"/>
      <c r="N32" s="153"/>
    </row>
    <row r="33" spans="1:14" s="108" customFormat="1" ht="13.5" customHeight="1" x14ac:dyDescent="0.2">
      <c r="A33" s="150" t="s">
        <v>165</v>
      </c>
      <c r="B33" s="153"/>
      <c r="C33" s="153"/>
      <c r="D33" s="153"/>
      <c r="E33" s="153"/>
      <c r="F33" s="153"/>
      <c r="G33" s="153"/>
      <c r="H33" s="153"/>
      <c r="I33" s="153"/>
      <c r="J33" s="153"/>
      <c r="K33" s="153"/>
      <c r="L33" s="153"/>
      <c r="M33" s="153"/>
      <c r="N33" s="153"/>
    </row>
    <row r="34" spans="1:14" s="108" customFormat="1" ht="35.25" customHeight="1" x14ac:dyDescent="0.2">
      <c r="A34" s="150" t="s">
        <v>162</v>
      </c>
      <c r="B34" s="153"/>
      <c r="C34" s="153"/>
      <c r="D34" s="153"/>
      <c r="E34" s="153"/>
      <c r="F34" s="153"/>
      <c r="G34" s="153"/>
      <c r="H34" s="153"/>
      <c r="I34" s="153"/>
      <c r="J34" s="153"/>
      <c r="K34" s="153"/>
      <c r="L34" s="153"/>
      <c r="M34" s="153"/>
      <c r="N34" s="153"/>
    </row>
    <row r="35" spans="1:14" s="108" customFormat="1" ht="35.25" customHeight="1" x14ac:dyDescent="0.2">
      <c r="A35" s="145" t="s">
        <v>173</v>
      </c>
      <c r="B35" s="153"/>
      <c r="C35" s="153"/>
      <c r="D35" s="153"/>
      <c r="E35" s="153"/>
      <c r="F35" s="153"/>
      <c r="G35" s="153"/>
      <c r="H35" s="153"/>
      <c r="I35" s="153"/>
      <c r="J35" s="153"/>
      <c r="K35" s="153"/>
      <c r="L35" s="153"/>
      <c r="M35" s="153"/>
      <c r="N35" s="153"/>
    </row>
    <row r="36" spans="1:14" s="13" customFormat="1" ht="18" customHeight="1" x14ac:dyDescent="0.2">
      <c r="B36" s="11"/>
      <c r="C36" s="11"/>
      <c r="D36" s="11"/>
      <c r="E36" s="11"/>
      <c r="F36" s="11"/>
      <c r="G36" s="11"/>
      <c r="H36" s="11"/>
      <c r="I36" s="11"/>
      <c r="J36" s="11"/>
      <c r="K36" s="11"/>
      <c r="L36" s="11"/>
      <c r="M36" s="11"/>
      <c r="N36" s="11"/>
    </row>
    <row r="37" spans="1:14" x14ac:dyDescent="0.2">
      <c r="A37" s="139" t="s">
        <v>65</v>
      </c>
    </row>
    <row r="38" spans="1:14" ht="84" x14ac:dyDescent="0.2">
      <c r="A38" s="144"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2" t="s">
        <v>197</v>
      </c>
    </row>
    <row r="3" spans="1:5" x14ac:dyDescent="0.2">
      <c r="A3" s="132" t="s">
        <v>238</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6"/>
      <c r="C6" s="136"/>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40" t="s">
        <v>157</v>
      </c>
    </row>
    <row r="17" spans="1:1" x14ac:dyDescent="0.2">
      <c r="A17" s="240"/>
    </row>
    <row r="18" spans="1:1" s="11" customFormat="1" ht="12.75" customHeight="1" x14ac:dyDescent="0.2"/>
    <row r="19" spans="1:1" x14ac:dyDescent="0.2">
      <c r="A19" s="156" t="s">
        <v>80</v>
      </c>
    </row>
    <row r="20" spans="1:1" ht="27" customHeight="1"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41" t="s">
        <v>223</v>
      </c>
    </row>
    <row r="33" spans="1:1" x14ac:dyDescent="0.2">
      <c r="A33" s="242"/>
    </row>
    <row r="34" spans="1:1" x14ac:dyDescent="0.2">
      <c r="A34" s="242"/>
    </row>
    <row r="35" spans="1:1" x14ac:dyDescent="0.2">
      <c r="A35" s="242"/>
    </row>
    <row r="36" spans="1:1" x14ac:dyDescent="0.2">
      <c r="A36" s="242"/>
    </row>
    <row r="37" spans="1:1" x14ac:dyDescent="0.2">
      <c r="A37" s="242"/>
    </row>
    <row r="38" spans="1:1" x14ac:dyDescent="0.2">
      <c r="A38" s="242"/>
    </row>
    <row r="39" spans="1:1" x14ac:dyDescent="0.2">
      <c r="A39" s="242"/>
    </row>
    <row r="40" spans="1:1" x14ac:dyDescent="0.2">
      <c r="A40" s="242"/>
    </row>
    <row r="41" spans="1:1" x14ac:dyDescent="0.2">
      <c r="A41" s="242"/>
    </row>
    <row r="42" spans="1:1" x14ac:dyDescent="0.2">
      <c r="A42" s="242"/>
    </row>
    <row r="43" spans="1:1" x14ac:dyDescent="0.2">
      <c r="A43" s="242"/>
    </row>
    <row r="44" spans="1:1" x14ac:dyDescent="0.2">
      <c r="A44" s="242"/>
    </row>
    <row r="45" spans="1:1" x14ac:dyDescent="0.2">
      <c r="A45" s="242"/>
    </row>
    <row r="46" spans="1:1" ht="21.75" customHeight="1" x14ac:dyDescent="0.2">
      <c r="A46" s="139"/>
    </row>
    <row r="47" spans="1:1" ht="21.75" customHeight="1" x14ac:dyDescent="0.2">
      <c r="A47" s="171" t="s">
        <v>195</v>
      </c>
    </row>
    <row r="48" spans="1:1" ht="21.75" customHeight="1" x14ac:dyDescent="0.2">
      <c r="A48" s="139"/>
    </row>
    <row r="49" spans="1:1" ht="21.75"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2" t="s">
        <v>197</v>
      </c>
    </row>
    <row r="3" spans="1:198" x14ac:dyDescent="0.2">
      <c r="A3" s="132" t="s">
        <v>239</v>
      </c>
    </row>
    <row r="4" spans="1:198" ht="21.75" customHeight="1" x14ac:dyDescent="0.2">
      <c r="A4" s="74" t="s">
        <v>52</v>
      </c>
      <c r="B4" s="73" t="e">
        <f>'Stay&amp;Get 4=3 | FIT18'!B4</f>
        <v>#REF!</v>
      </c>
      <c r="C4" s="73" t="e">
        <f>'Stay&amp;Get 4=3 | FIT18'!C4</f>
        <v>#REF!</v>
      </c>
      <c r="D4" s="73" t="e">
        <f>'Stay&amp;Get 4=3 | FIT18'!D4</f>
        <v>#REF!</v>
      </c>
      <c r="E4" s="73" t="e">
        <f>'Stay&amp;Get 4=3 | FIT18'!E4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row>
    <row r="5" spans="1:198" ht="21.75" customHeight="1" x14ac:dyDescent="0.2">
      <c r="A5" s="74"/>
      <c r="B5" s="73" t="e">
        <f>'Stay&amp;Get 4=3 | FIT18'!B5</f>
        <v>#REF!</v>
      </c>
      <c r="C5" s="73" t="e">
        <f>'Stay&amp;Get 4=3 | FIT18'!C5</f>
        <v>#REF!</v>
      </c>
      <c r="D5" s="73" t="e">
        <f>'Stay&amp;Get 4=3 | FIT18'!D5</f>
        <v>#REF!</v>
      </c>
      <c r="E5" s="73" t="e">
        <f>'Stay&amp;Get 4=3 | FIT18'!E5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row>
    <row r="6" spans="1:198" s="11" customFormat="1" x14ac:dyDescent="0.2">
      <c r="A6" s="33" t="s">
        <v>53</v>
      </c>
      <c r="B6" s="136"/>
      <c r="C6" s="136"/>
      <c r="D6" s="178"/>
      <c r="E6" s="178"/>
      <c r="F6" s="177"/>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row>
    <row r="7" spans="1:198" s="11" customFormat="1" x14ac:dyDescent="0.2">
      <c r="A7" s="42">
        <v>1</v>
      </c>
      <c r="B7" s="84" t="e">
        <f>'BAR BB| Open rates'!#REF!*0.75*0.87+25</f>
        <v>#REF!</v>
      </c>
      <c r="C7" s="84" t="e">
        <f>'BAR BB| Open rates'!#REF!*0.75*0.87+25</f>
        <v>#REF!</v>
      </c>
      <c r="D7" s="84" t="e">
        <f>'BAR BB| Open rates'!#REF!*0.75*0.87+25</f>
        <v>#REF!</v>
      </c>
      <c r="E7" s="84" t="e">
        <f>'BAR BB| Open rates'!#REF!*0.75*0.87+25</f>
        <v>#REF!</v>
      </c>
      <c r="F7" s="177"/>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row>
    <row r="8" spans="1:198" s="11" customFormat="1" x14ac:dyDescent="0.2">
      <c r="A8" s="42">
        <v>2</v>
      </c>
      <c r="B8" s="84" t="e">
        <f>'BAR BB| Open rates'!#REF!*0.75*0.87+25</f>
        <v>#REF!</v>
      </c>
      <c r="C8" s="84" t="e">
        <f>'BAR BB| Open rates'!#REF!*0.75*0.87+25</f>
        <v>#REF!</v>
      </c>
      <c r="D8" s="84" t="e">
        <f>'BAR BB| Open rates'!#REF!*0.75*0.87+25</f>
        <v>#REF!</v>
      </c>
      <c r="E8" s="84" t="e">
        <f>'BAR BB| Open rates'!#REF!*0.75*0.87+25</f>
        <v>#REF!</v>
      </c>
      <c r="F8" s="177"/>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row>
    <row r="9" spans="1:198" s="11" customFormat="1" x14ac:dyDescent="0.2">
      <c r="A9" s="33" t="s">
        <v>54</v>
      </c>
      <c r="B9" s="84"/>
      <c r="C9" s="84"/>
      <c r="D9" s="84"/>
      <c r="E9" s="84"/>
      <c r="F9" s="177"/>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row>
    <row r="10" spans="1:198" s="11" customFormat="1" x14ac:dyDescent="0.2">
      <c r="A10" s="42">
        <v>1</v>
      </c>
      <c r="B10" s="84" t="e">
        <f>'BAR BB| Open rates'!#REF!*0.75*0.87+25</f>
        <v>#REF!</v>
      </c>
      <c r="C10" s="84" t="e">
        <f>'BAR BB| Open rates'!#REF!*0.75*0.87+25</f>
        <v>#REF!</v>
      </c>
      <c r="D10" s="84" t="e">
        <f>'BAR BB| Open rates'!#REF!*0.75*0.87+25</f>
        <v>#REF!</v>
      </c>
      <c r="E10" s="84" t="e">
        <f>'BAR BB| Open rates'!#REF!*0.75*0.87+25</f>
        <v>#REF!</v>
      </c>
      <c r="F10" s="177"/>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row>
    <row r="11" spans="1:198" s="11" customFormat="1" x14ac:dyDescent="0.2">
      <c r="A11" s="42">
        <v>2</v>
      </c>
      <c r="B11" s="84" t="e">
        <f>'BAR BB| Open rates'!#REF!*0.75*0.87+25</f>
        <v>#REF!</v>
      </c>
      <c r="C11" s="84" t="e">
        <f>'BAR BB| Open rates'!#REF!*0.75*0.87+25</f>
        <v>#REF!</v>
      </c>
      <c r="D11" s="84" t="e">
        <f>'BAR BB| Open rates'!#REF!*0.75*0.87+25</f>
        <v>#REF!</v>
      </c>
      <c r="E11" s="84" t="e">
        <f>'BAR BB| Open rates'!#REF!*0.75*0.87+25</f>
        <v>#REF!</v>
      </c>
      <c r="F11" s="177"/>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row>
    <row r="12" spans="1:198" s="11" customFormat="1" x14ac:dyDescent="0.2">
      <c r="A12" s="33" t="s">
        <v>151</v>
      </c>
      <c r="B12" s="84"/>
      <c r="C12" s="84"/>
      <c r="D12" s="84"/>
      <c r="E12" s="84"/>
      <c r="F12" s="177"/>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row>
    <row r="13" spans="1:198" s="11" customFormat="1" x14ac:dyDescent="0.2">
      <c r="A13" s="42">
        <v>1</v>
      </c>
      <c r="B13" s="84" t="e">
        <f>'BAR BB| Open rates'!#REF!*0.75*0.87+25</f>
        <v>#REF!</v>
      </c>
      <c r="C13" s="84" t="e">
        <f>'BAR BB| Open rates'!#REF!*0.75*0.87+25</f>
        <v>#REF!</v>
      </c>
      <c r="D13" s="84" t="e">
        <f>'BAR BB| Open rates'!#REF!*0.75*0.87+25</f>
        <v>#REF!</v>
      </c>
      <c r="E13" s="84" t="e">
        <f>'BAR BB| Open rates'!#REF!*0.75*0.87+25</f>
        <v>#REF!</v>
      </c>
      <c r="F13" s="177"/>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row>
    <row r="14" spans="1:198" s="11" customFormat="1" x14ac:dyDescent="0.2">
      <c r="A14" s="42">
        <v>2</v>
      </c>
      <c r="B14" s="84" t="e">
        <f>'BAR BB| Open rates'!#REF!*0.75*0.87+25</f>
        <v>#REF!</v>
      </c>
      <c r="C14" s="84" t="e">
        <f>'BAR BB| Open rates'!#REF!*0.75*0.87+25</f>
        <v>#REF!</v>
      </c>
      <c r="D14" s="84" t="e">
        <f>'BAR BB| Open rates'!#REF!*0.75*0.87+25</f>
        <v>#REF!</v>
      </c>
      <c r="E14" s="84" t="e">
        <f>'BAR BB| Open rates'!#REF!*0.75*0.87+25</f>
        <v>#REF!</v>
      </c>
      <c r="F14" s="177"/>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row>
    <row r="15" spans="1:198" x14ac:dyDescent="0.2">
      <c r="A15" s="123"/>
      <c r="F15" s="177"/>
    </row>
    <row r="16" spans="1:198" x14ac:dyDescent="0.2">
      <c r="A16" s="240" t="s">
        <v>157</v>
      </c>
      <c r="B16"/>
      <c r="C16"/>
      <c r="D16"/>
      <c r="E16"/>
      <c r="F16" s="177"/>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40"/>
      <c r="B17"/>
      <c r="C17"/>
      <c r="D17"/>
      <c r="E17"/>
      <c r="F17" s="17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55" customFormat="1" ht="35.25" customHeight="1" x14ac:dyDescent="0.2">
      <c r="A24" s="138" t="s">
        <v>163</v>
      </c>
    </row>
    <row r="25" spans="1:198" s="155" customFormat="1" ht="35.25" customHeight="1" x14ac:dyDescent="0.2">
      <c r="A25" s="150" t="s">
        <v>188</v>
      </c>
    </row>
    <row r="26" spans="1:198" s="155" customFormat="1" ht="35.25" customHeight="1" x14ac:dyDescent="0.2">
      <c r="A26" s="138" t="s">
        <v>164</v>
      </c>
    </row>
    <row r="27" spans="1:198" s="155" customFormat="1" ht="13.5" customHeight="1" x14ac:dyDescent="0.2">
      <c r="A27" s="138" t="s">
        <v>165</v>
      </c>
    </row>
    <row r="28" spans="1:198" s="155" customFormat="1" ht="35.25" customHeight="1" x14ac:dyDescent="0.2">
      <c r="A28" s="138" t="s">
        <v>162</v>
      </c>
    </row>
    <row r="29" spans="1:198"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41"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4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42"/>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42"/>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4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42"/>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4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4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42"/>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4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4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4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4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2" t="s">
        <v>197</v>
      </c>
    </row>
    <row r="3" spans="1:199" x14ac:dyDescent="0.2">
      <c r="A3" s="132" t="s">
        <v>239</v>
      </c>
    </row>
    <row r="4" spans="1:199" ht="21.75" customHeight="1" x14ac:dyDescent="0.2">
      <c r="A4" s="74" t="s">
        <v>52</v>
      </c>
      <c r="B4" s="73" t="e">
        <f>'Stay&amp;Get 4=3 | FIT18+25 '!B4</f>
        <v>#REF!</v>
      </c>
      <c r="C4" s="73" t="e">
        <f>'Stay&amp;Get 4=3 | FIT18+25 '!C4</f>
        <v>#REF!</v>
      </c>
      <c r="D4" s="73" t="e">
        <f>'Stay&amp;Get 4=3 | FIT18+25 '!D4</f>
        <v>#REF!</v>
      </c>
      <c r="E4" s="73" t="e">
        <f>'Stay&amp;Get 4=3 | FIT18+25 '!E4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row>
    <row r="5" spans="1:199" ht="21.75" customHeight="1" x14ac:dyDescent="0.2">
      <c r="A5" s="74"/>
      <c r="B5" s="73" t="e">
        <f>'Stay&amp;Get 4=3 | FIT18+25 '!B5</f>
        <v>#REF!</v>
      </c>
      <c r="C5" s="73" t="e">
        <f>'Stay&amp;Get 4=3 | FIT18+25 '!C5</f>
        <v>#REF!</v>
      </c>
      <c r="D5" s="73" t="e">
        <f>'Stay&amp;Get 4=3 | FIT18+25 '!D5</f>
        <v>#REF!</v>
      </c>
      <c r="E5" s="73" t="e">
        <f>'Stay&amp;Get 4=3 | FIT18+25 '!E5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row>
    <row r="6" spans="1:199"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row>
    <row r="9" spans="1:199"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row>
    <row r="12" spans="1:199"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row>
    <row r="15" spans="1:199" x14ac:dyDescent="0.2">
      <c r="A15" s="123"/>
    </row>
    <row r="16" spans="1:199"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55" customFormat="1" ht="35.25" customHeight="1" x14ac:dyDescent="0.2">
      <c r="A24" s="138" t="s">
        <v>163</v>
      </c>
    </row>
    <row r="25" spans="1:199" s="155" customFormat="1" ht="35.25" customHeight="1" x14ac:dyDescent="0.2">
      <c r="A25" s="150" t="s">
        <v>188</v>
      </c>
    </row>
    <row r="26" spans="1:199" s="155" customFormat="1" ht="35.25" customHeight="1" x14ac:dyDescent="0.2">
      <c r="A26" s="138" t="s">
        <v>164</v>
      </c>
    </row>
    <row r="27" spans="1:199" s="155" customFormat="1" ht="13.5" customHeight="1" x14ac:dyDescent="0.2">
      <c r="A27" s="138" t="s">
        <v>165</v>
      </c>
    </row>
    <row r="28" spans="1:199" s="155" customFormat="1" ht="35.25" customHeight="1" x14ac:dyDescent="0.2">
      <c r="A28" s="138" t="s">
        <v>162</v>
      </c>
    </row>
    <row r="29" spans="1:199"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41"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4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42"/>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42"/>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4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42"/>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4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4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42"/>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4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4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4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4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2" t="s">
        <v>197</v>
      </c>
    </row>
    <row r="3" spans="1:200" x14ac:dyDescent="0.2">
      <c r="A3" s="132" t="s">
        <v>240</v>
      </c>
    </row>
    <row r="4" spans="1:200" ht="21.75" customHeight="1" x14ac:dyDescent="0.2">
      <c r="A4" s="74" t="s">
        <v>52</v>
      </c>
      <c r="B4" s="73" t="e">
        <f>'Stay&amp;Get 4=3 | FIT18+25 мант'!B4</f>
        <v>#REF!</v>
      </c>
      <c r="C4" s="73" t="e">
        <f>'Stay&amp;Get 4=3 | FIT18+25 мант'!C4</f>
        <v>#REF!</v>
      </c>
      <c r="D4" s="73" t="e">
        <f>'Stay&amp;Get 4=3 | FIT18+25 мант'!D4</f>
        <v>#REF!</v>
      </c>
      <c r="E4" s="73" t="e">
        <f>'Stay&amp;Get 4=3 | FIT18+25 мант'!E4</f>
        <v>#REF!</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7"/>
      <c r="CZ4" s="177"/>
      <c r="DA4" s="177"/>
      <c r="DB4" s="177"/>
      <c r="DC4" s="177"/>
      <c r="DD4" s="177"/>
      <c r="DE4" s="177"/>
      <c r="DF4" s="177"/>
      <c r="DG4" s="177"/>
      <c r="DH4" s="177"/>
      <c r="DI4" s="177"/>
      <c r="DJ4" s="177"/>
      <c r="DK4" s="177"/>
      <c r="DL4" s="177"/>
      <c r="DM4" s="177"/>
      <c r="DN4" s="177"/>
      <c r="DO4" s="177"/>
      <c r="DP4" s="177"/>
      <c r="DQ4" s="177"/>
      <c r="DR4" s="177"/>
      <c r="DS4" s="177"/>
      <c r="DT4" s="177"/>
      <c r="DU4" s="177"/>
      <c r="DV4" s="177"/>
      <c r="DW4" s="177"/>
      <c r="DX4" s="177"/>
      <c r="DY4" s="177"/>
      <c r="DZ4" s="177"/>
      <c r="EA4" s="177"/>
      <c r="EB4" s="177"/>
      <c r="EC4" s="177"/>
      <c r="ED4" s="177"/>
      <c r="EE4" s="177"/>
      <c r="EF4" s="177"/>
      <c r="EG4" s="177"/>
      <c r="EH4" s="177"/>
      <c r="EI4" s="177"/>
      <c r="EJ4" s="177"/>
      <c r="EK4" s="177"/>
      <c r="EL4" s="177"/>
      <c r="EM4" s="177"/>
      <c r="EN4" s="177"/>
      <c r="EO4" s="177"/>
      <c r="EP4" s="177"/>
      <c r="EQ4" s="177"/>
      <c r="ER4" s="177"/>
      <c r="ES4" s="177"/>
      <c r="ET4" s="177"/>
      <c r="EU4" s="177"/>
      <c r="EV4" s="177"/>
      <c r="EW4" s="177"/>
      <c r="EX4" s="177"/>
      <c r="EY4" s="177"/>
      <c r="EZ4" s="177"/>
      <c r="FA4" s="177"/>
      <c r="FB4" s="177"/>
      <c r="FC4" s="177"/>
      <c r="FD4" s="177"/>
      <c r="FE4" s="177"/>
      <c r="FF4" s="177"/>
      <c r="FG4" s="177"/>
      <c r="FH4" s="177"/>
      <c r="FI4" s="177"/>
      <c r="FJ4" s="177"/>
      <c r="FK4" s="177"/>
      <c r="FL4" s="177"/>
      <c r="FM4" s="177"/>
      <c r="FN4" s="177"/>
      <c r="FO4" s="177"/>
      <c r="FP4" s="177"/>
      <c r="FQ4" s="177"/>
      <c r="FR4" s="177"/>
      <c r="FS4" s="177"/>
      <c r="FT4" s="177"/>
      <c r="FU4" s="177"/>
      <c r="FV4" s="177"/>
      <c r="FW4" s="177"/>
      <c r="FX4" s="177"/>
      <c r="FY4" s="177"/>
      <c r="FZ4" s="177"/>
      <c r="GA4" s="177"/>
      <c r="GB4" s="177"/>
      <c r="GC4" s="177"/>
      <c r="GD4" s="177"/>
      <c r="GE4" s="177"/>
      <c r="GF4" s="177"/>
      <c r="GG4" s="177"/>
      <c r="GH4" s="177"/>
      <c r="GI4" s="177"/>
      <c r="GJ4" s="177"/>
      <c r="GK4" s="177"/>
      <c r="GL4" s="177"/>
      <c r="GM4" s="177"/>
      <c r="GN4" s="177"/>
      <c r="GO4" s="177"/>
      <c r="GP4" s="177"/>
      <c r="GQ4" s="177"/>
      <c r="GR4" s="177"/>
    </row>
    <row r="5" spans="1:200" ht="21.75" customHeight="1" x14ac:dyDescent="0.2">
      <c r="A5" s="74"/>
      <c r="B5" s="73" t="e">
        <f>'Stay&amp;Get 4=3 | FIT18+25 мант'!B5</f>
        <v>#REF!</v>
      </c>
      <c r="C5" s="73" t="e">
        <f>'Stay&amp;Get 4=3 | FIT18+25 мант'!C5</f>
        <v>#REF!</v>
      </c>
      <c r="D5" s="73" t="e">
        <f>'Stay&amp;Get 4=3 | FIT18+25 мант'!D5</f>
        <v>#REF!</v>
      </c>
      <c r="E5" s="73" t="e">
        <f>'Stay&amp;Get 4=3 | FIT18+25 мант'!E5</f>
        <v>#REF!</v>
      </c>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7"/>
      <c r="FS5" s="177"/>
      <c r="FT5" s="177"/>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row>
    <row r="6" spans="1:200" s="11" customFormat="1" x14ac:dyDescent="0.2">
      <c r="A6" s="33" t="s">
        <v>53</v>
      </c>
      <c r="B6" s="136"/>
      <c r="C6" s="136"/>
      <c r="D6" s="136"/>
      <c r="E6" s="136"/>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row>
    <row r="7" spans="1:200" s="11" customFormat="1" x14ac:dyDescent="0.2">
      <c r="A7" s="42">
        <v>1</v>
      </c>
      <c r="B7" s="84" t="e">
        <f>'BAR BB| Open rates'!#REF!*0.75*0.85+35</f>
        <v>#REF!</v>
      </c>
      <c r="C7" s="84" t="e">
        <f>'BAR BB| Open rates'!#REF!*0.75*0.85+35</f>
        <v>#REF!</v>
      </c>
      <c r="D7" s="84" t="e">
        <f>'BAR BB| Open rates'!#REF!*0.75*0.85+35</f>
        <v>#REF!</v>
      </c>
      <c r="E7" s="84" t="e">
        <f>'BAR BB| Open rates'!#REF!*0.75*0.85+35</f>
        <v>#REF!</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row>
    <row r="8" spans="1:200" s="11" customFormat="1" x14ac:dyDescent="0.2">
      <c r="A8" s="42">
        <v>2</v>
      </c>
      <c r="B8" s="84" t="e">
        <f>'BAR BB| Open rates'!#REF!*0.75*0.85+35</f>
        <v>#REF!</v>
      </c>
      <c r="C8" s="84" t="e">
        <f>'BAR BB| Open rates'!#REF!*0.75*0.85+35</f>
        <v>#REF!</v>
      </c>
      <c r="D8" s="84" t="e">
        <f>'BAR BB| Open rates'!#REF!*0.75*0.85+35</f>
        <v>#REF!</v>
      </c>
      <c r="E8" s="84" t="e">
        <f>'BAR BB| Open rates'!#REF!*0.75*0.85+35</f>
        <v>#REF!</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row>
    <row r="9" spans="1:200" s="11" customFormat="1" x14ac:dyDescent="0.2">
      <c r="A9" s="33" t="s">
        <v>54</v>
      </c>
      <c r="B9" s="84"/>
      <c r="C9" s="84"/>
      <c r="D9" s="84"/>
      <c r="E9" s="84"/>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row>
    <row r="10" spans="1:200" s="11" customFormat="1" x14ac:dyDescent="0.2">
      <c r="A10" s="42">
        <v>1</v>
      </c>
      <c r="B10" s="84" t="e">
        <f>'BAR BB| Open rates'!#REF!*0.75*0.85+35</f>
        <v>#REF!</v>
      </c>
      <c r="C10" s="84" t="e">
        <f>'BAR BB| Open rates'!#REF!*0.75*0.85+35</f>
        <v>#REF!</v>
      </c>
      <c r="D10" s="84" t="e">
        <f>'BAR BB| Open rates'!#REF!*0.75*0.85+35</f>
        <v>#REF!</v>
      </c>
      <c r="E10" s="84" t="e">
        <f>'BAR BB| Open rates'!#REF!*0.75*0.85+35</f>
        <v>#REF!</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row>
    <row r="11" spans="1:200" s="11" customFormat="1" x14ac:dyDescent="0.2">
      <c r="A11" s="42">
        <v>2</v>
      </c>
      <c r="B11" s="84" t="e">
        <f>'BAR BB| Open rates'!#REF!*0.75*0.85+35</f>
        <v>#REF!</v>
      </c>
      <c r="C11" s="84" t="e">
        <f>'BAR BB| Open rates'!#REF!*0.75*0.85+35</f>
        <v>#REF!</v>
      </c>
      <c r="D11" s="84" t="e">
        <f>'BAR BB| Open rates'!#REF!*0.75*0.85+35</f>
        <v>#REF!</v>
      </c>
      <c r="E11" s="84" t="e">
        <f>'BAR BB| Open rates'!#REF!*0.75*0.85+35</f>
        <v>#REF!</v>
      </c>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row>
    <row r="12" spans="1:200" s="11" customFormat="1" x14ac:dyDescent="0.2">
      <c r="A12" s="33" t="s">
        <v>151</v>
      </c>
      <c r="B12" s="84"/>
      <c r="C12" s="84"/>
      <c r="D12" s="84"/>
      <c r="E12" s="84"/>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row>
    <row r="13" spans="1:200" s="11" customFormat="1" x14ac:dyDescent="0.2">
      <c r="A13" s="42">
        <v>1</v>
      </c>
      <c r="B13" s="84" t="e">
        <f>'BAR BB| Open rates'!#REF!*0.75*0.85+35</f>
        <v>#REF!</v>
      </c>
      <c r="C13" s="84" t="e">
        <f>'BAR BB| Open rates'!#REF!*0.75*0.85+35</f>
        <v>#REF!</v>
      </c>
      <c r="D13" s="84" t="e">
        <f>'BAR BB| Open rates'!#REF!*0.75*0.85+35</f>
        <v>#REF!</v>
      </c>
      <c r="E13" s="84" t="e">
        <f>'BAR BB| Open rates'!#REF!*0.75*0.85+35</f>
        <v>#REF!</v>
      </c>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row>
    <row r="14" spans="1:200" s="11" customFormat="1" x14ac:dyDescent="0.2">
      <c r="A14" s="42">
        <v>2</v>
      </c>
      <c r="B14" s="84" t="e">
        <f>'BAR BB| Open rates'!#REF!*0.75*0.85+35</f>
        <v>#REF!</v>
      </c>
      <c r="C14" s="84" t="e">
        <f>'BAR BB| Open rates'!#REF!*0.75*0.85+35</f>
        <v>#REF!</v>
      </c>
      <c r="D14" s="84" t="e">
        <f>'BAR BB| Open rates'!#REF!*0.75*0.85+35</f>
        <v>#REF!</v>
      </c>
      <c r="E14" s="84" t="e">
        <f>'BAR BB| Open rates'!#REF!*0.75*0.85+35</f>
        <v>#REF!</v>
      </c>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row>
    <row r="15" spans="1:200" x14ac:dyDescent="0.2">
      <c r="A15" s="123"/>
    </row>
    <row r="16" spans="1:200" x14ac:dyDescent="0.2">
      <c r="A16" s="240"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40"/>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6"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52" t="s">
        <v>267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52" t="s">
        <v>266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7"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55" customFormat="1" ht="35.25" customHeight="1" x14ac:dyDescent="0.2">
      <c r="A24" s="138" t="s">
        <v>163</v>
      </c>
    </row>
    <row r="25" spans="1:200" s="155" customFormat="1" ht="35.25" customHeight="1" x14ac:dyDescent="0.2">
      <c r="A25" s="150" t="s">
        <v>188</v>
      </c>
    </row>
    <row r="26" spans="1:200" s="155" customFormat="1" ht="35.25" customHeight="1" x14ac:dyDescent="0.2">
      <c r="A26" s="138" t="s">
        <v>164</v>
      </c>
    </row>
    <row r="27" spans="1:200" s="155" customFormat="1" ht="13.5" customHeight="1" x14ac:dyDescent="0.2">
      <c r="A27" s="138" t="s">
        <v>165</v>
      </c>
    </row>
    <row r="28" spans="1:200" s="155" customFormat="1" ht="35.25" customHeight="1" x14ac:dyDescent="0.2">
      <c r="A28" s="138" t="s">
        <v>162</v>
      </c>
    </row>
    <row r="29" spans="1:200" x14ac:dyDescent="0.2">
      <c r="A29" s="145"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9"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41"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4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42"/>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42"/>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4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42"/>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4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4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42"/>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4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4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4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4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9"/>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71"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9"/>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71"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2" t="s">
        <v>197</v>
      </c>
    </row>
    <row r="3" spans="1:5" x14ac:dyDescent="0.2">
      <c r="A3" s="132" t="s">
        <v>185</v>
      </c>
    </row>
    <row r="4" spans="1:5" ht="21.75" customHeight="1" x14ac:dyDescent="0.2">
      <c r="A4" s="74" t="s">
        <v>52</v>
      </c>
      <c r="B4" s="73" t="e">
        <f>'Stay&amp;Get 4=3 | FIT20+35 мант '!B4</f>
        <v>#REF!</v>
      </c>
      <c r="C4" s="73" t="e">
        <f>'Stay&amp;Get 4=3 | FIT20+35 мант '!C4</f>
        <v>#REF!</v>
      </c>
      <c r="D4" s="73" t="e">
        <f>'Stay&amp;Get 4=3 | FIT20+35 мант '!D4</f>
        <v>#REF!</v>
      </c>
      <c r="E4" s="73" t="e">
        <f>'Stay&amp;Get 4=3 | FIT20+35 мант '!E4</f>
        <v>#REF!</v>
      </c>
    </row>
    <row r="5" spans="1:5" ht="21.75" customHeight="1" x14ac:dyDescent="0.2">
      <c r="A5" s="74"/>
      <c r="B5" s="73" t="e">
        <f>'Stay&amp;Get 4=3 | FIT20+35 мант '!B5</f>
        <v>#REF!</v>
      </c>
      <c r="C5" s="73" t="e">
        <f>'Stay&amp;Get 4=3 | FIT20+35 мант '!C5</f>
        <v>#REF!</v>
      </c>
      <c r="D5" s="73" t="e">
        <f>'Stay&amp;Get 4=3 | FIT20+35 мант '!D5</f>
        <v>#REF!</v>
      </c>
      <c r="E5" s="73" t="e">
        <f>'Stay&amp;Get 4=3 | FIT20+35 мант '!E5</f>
        <v>#REF!</v>
      </c>
    </row>
    <row r="6" spans="1:5" s="11" customFormat="1" x14ac:dyDescent="0.2">
      <c r="A6" s="33" t="s">
        <v>53</v>
      </c>
      <c r="B6" s="136"/>
      <c r="C6" s="136"/>
      <c r="D6" s="136"/>
      <c r="E6" s="136"/>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40" t="s">
        <v>157</v>
      </c>
    </row>
    <row r="17" spans="1:1" x14ac:dyDescent="0.2">
      <c r="A17" s="240"/>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41" t="s">
        <v>223</v>
      </c>
    </row>
    <row r="33" spans="1:1" x14ac:dyDescent="0.2">
      <c r="A33" s="242"/>
    </row>
    <row r="34" spans="1:1" x14ac:dyDescent="0.2">
      <c r="A34" s="242"/>
    </row>
    <row r="35" spans="1:1" x14ac:dyDescent="0.2">
      <c r="A35" s="242"/>
    </row>
    <row r="36" spans="1:1" x14ac:dyDescent="0.2">
      <c r="A36" s="242"/>
    </row>
    <row r="37" spans="1:1" x14ac:dyDescent="0.2">
      <c r="A37" s="242"/>
    </row>
    <row r="38" spans="1:1" x14ac:dyDescent="0.2">
      <c r="A38" s="242"/>
    </row>
    <row r="39" spans="1:1" x14ac:dyDescent="0.2">
      <c r="A39" s="242"/>
    </row>
    <row r="40" spans="1:1" x14ac:dyDescent="0.2">
      <c r="A40" s="242"/>
    </row>
    <row r="41" spans="1:1" x14ac:dyDescent="0.2">
      <c r="A41" s="242"/>
    </row>
    <row r="42" spans="1:1" x14ac:dyDescent="0.2">
      <c r="A42" s="242"/>
    </row>
    <row r="43" spans="1:1" x14ac:dyDescent="0.2">
      <c r="A43" s="242"/>
    </row>
    <row r="44" spans="1:1" x14ac:dyDescent="0.2">
      <c r="A44" s="242"/>
    </row>
    <row r="45" spans="1:1" x14ac:dyDescent="0.2">
      <c r="A45" s="242"/>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3"/>
  <sheetViews>
    <sheetView workbookViewId="0">
      <pane xSplit="1" topLeftCell="B1" activePane="topRight" state="frozen"/>
      <selection activeCell="A10" sqref="A10"/>
      <selection pane="topRight" activeCell="L26" sqref="L26"/>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2" t="s">
        <v>197</v>
      </c>
    </row>
    <row r="3" spans="1:5" x14ac:dyDescent="0.2">
      <c r="A3" s="132" t="s">
        <v>161</v>
      </c>
    </row>
    <row r="4" spans="1:5" ht="21.75" customHeight="1" x14ac:dyDescent="0.2">
      <c r="A4" s="74" t="s">
        <v>52</v>
      </c>
      <c r="B4" s="73" t="e">
        <f>'Stay&amp;Get 4=3 | FIT15'!B4</f>
        <v>#REF!</v>
      </c>
      <c r="C4" s="73" t="e">
        <f>'Stay&amp;Get 4=3 | FIT15'!C4</f>
        <v>#REF!</v>
      </c>
      <c r="D4" s="73" t="e">
        <f>'Stay&amp;Get 4=3 | FIT15'!D4</f>
        <v>#REF!</v>
      </c>
      <c r="E4" s="73" t="e">
        <f>'Stay&amp;Get 4=3 | FIT15'!E4</f>
        <v>#REF!</v>
      </c>
    </row>
    <row r="5" spans="1:5" ht="21.75" customHeight="1" x14ac:dyDescent="0.2">
      <c r="A5" s="74"/>
      <c r="B5" s="73" t="e">
        <f>'Stay&amp;Get 4=3 | FIT15'!B5</f>
        <v>#REF!</v>
      </c>
      <c r="C5" s="73" t="e">
        <f>'Stay&amp;Get 4=3 | FIT15'!C5</f>
        <v>#REF!</v>
      </c>
      <c r="D5" s="73" t="e">
        <f>'Stay&amp;Get 4=3 | FIT15'!D5</f>
        <v>#REF!</v>
      </c>
      <c r="E5" s="73" t="e">
        <f>'Stay&amp;Get 4=3 | FIT15'!E5</f>
        <v>#REF!</v>
      </c>
    </row>
    <row r="6" spans="1:5" s="11" customFormat="1" x14ac:dyDescent="0.2">
      <c r="A6" s="33" t="s">
        <v>53</v>
      </c>
      <c r="B6" s="136"/>
      <c r="C6" s="136"/>
      <c r="D6" s="136"/>
      <c r="E6" s="136"/>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40" t="s">
        <v>157</v>
      </c>
    </row>
    <row r="17" spans="1:1" x14ac:dyDescent="0.2">
      <c r="A17" s="240"/>
    </row>
    <row r="18" spans="1:1" s="11" customFormat="1" ht="12.75" customHeight="1" x14ac:dyDescent="0.2"/>
    <row r="19" spans="1:1" x14ac:dyDescent="0.2">
      <c r="A19" s="156" t="s">
        <v>80</v>
      </c>
    </row>
    <row r="20" spans="1:1" ht="24" x14ac:dyDescent="0.2">
      <c r="A20" s="152" t="s">
        <v>267</v>
      </c>
    </row>
    <row r="21" spans="1:1" ht="24" x14ac:dyDescent="0.2">
      <c r="A21" s="152" t="s">
        <v>266</v>
      </c>
    </row>
    <row r="22" spans="1:1" x14ac:dyDescent="0.2">
      <c r="A22" s="106"/>
    </row>
    <row r="23" spans="1:1" x14ac:dyDescent="0.2">
      <c r="A23" s="137" t="s">
        <v>58</v>
      </c>
    </row>
    <row r="24" spans="1:1" s="155" customFormat="1" ht="35.25" customHeight="1" x14ac:dyDescent="0.2">
      <c r="A24" s="138" t="s">
        <v>163</v>
      </c>
    </row>
    <row r="25" spans="1:1" s="155" customFormat="1" ht="35.25" customHeight="1" x14ac:dyDescent="0.2">
      <c r="A25" s="150" t="s">
        <v>188</v>
      </c>
    </row>
    <row r="26" spans="1:1" s="155" customFormat="1" ht="35.25" customHeight="1" x14ac:dyDescent="0.2">
      <c r="A26" s="138" t="s">
        <v>164</v>
      </c>
    </row>
    <row r="27" spans="1:1" s="155" customFormat="1" ht="13.5" customHeight="1" x14ac:dyDescent="0.2">
      <c r="A27" s="138" t="s">
        <v>165</v>
      </c>
    </row>
    <row r="28" spans="1:1" s="155" customFormat="1" ht="35.25" customHeight="1" x14ac:dyDescent="0.2">
      <c r="A28" s="138" t="s">
        <v>162</v>
      </c>
    </row>
    <row r="29" spans="1:1" x14ac:dyDescent="0.2">
      <c r="A29" s="145" t="s">
        <v>102</v>
      </c>
    </row>
    <row r="30" spans="1:1" x14ac:dyDescent="0.2">
      <c r="A30" s="106"/>
    </row>
    <row r="31" spans="1:1" x14ac:dyDescent="0.2">
      <c r="A31" s="139" t="s">
        <v>65</v>
      </c>
    </row>
    <row r="32" spans="1:1" x14ac:dyDescent="0.2">
      <c r="A32" s="241" t="s">
        <v>223</v>
      </c>
    </row>
    <row r="33" spans="1:1" x14ac:dyDescent="0.2">
      <c r="A33" s="242"/>
    </row>
    <row r="34" spans="1:1" x14ac:dyDescent="0.2">
      <c r="A34" s="242"/>
    </row>
    <row r="35" spans="1:1" x14ac:dyDescent="0.2">
      <c r="A35" s="242"/>
    </row>
    <row r="36" spans="1:1" x14ac:dyDescent="0.2">
      <c r="A36" s="242"/>
    </row>
    <row r="37" spans="1:1" x14ac:dyDescent="0.2">
      <c r="A37" s="242"/>
    </row>
    <row r="38" spans="1:1" x14ac:dyDescent="0.2">
      <c r="A38" s="242"/>
    </row>
    <row r="39" spans="1:1" x14ac:dyDescent="0.2">
      <c r="A39" s="242"/>
    </row>
    <row r="40" spans="1:1" x14ac:dyDescent="0.2">
      <c r="A40" s="242"/>
    </row>
    <row r="41" spans="1:1" x14ac:dyDescent="0.2">
      <c r="A41" s="242"/>
    </row>
    <row r="42" spans="1:1" x14ac:dyDescent="0.2">
      <c r="A42" s="242"/>
    </row>
    <row r="43" spans="1:1" x14ac:dyDescent="0.2">
      <c r="A43" s="242"/>
    </row>
    <row r="44" spans="1:1" x14ac:dyDescent="0.2">
      <c r="A44" s="242"/>
    </row>
    <row r="45" spans="1:1" x14ac:dyDescent="0.2">
      <c r="A45" s="242"/>
    </row>
    <row r="46" spans="1:1" ht="21" customHeight="1" x14ac:dyDescent="0.2">
      <c r="A46" s="139"/>
    </row>
    <row r="47" spans="1:1" ht="21" customHeight="1" x14ac:dyDescent="0.2">
      <c r="A47" s="171" t="s">
        <v>195</v>
      </c>
    </row>
    <row r="48" spans="1:1" ht="21" customHeight="1" x14ac:dyDescent="0.2">
      <c r="A48" s="139"/>
    </row>
    <row r="49" spans="1:1" ht="21" customHeight="1" x14ac:dyDescent="0.2">
      <c r="A49" s="171"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5" t="s">
        <v>200</v>
      </c>
    </row>
    <row r="3" spans="1:2" ht="21.75" customHeight="1" x14ac:dyDescent="0.2">
      <c r="A3" s="132" t="s">
        <v>193</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40" t="s">
        <v>157</v>
      </c>
    </row>
    <row r="16" spans="1:2" x14ac:dyDescent="0.2">
      <c r="A16" s="240"/>
    </row>
    <row r="17" spans="1:8" x14ac:dyDescent="0.2">
      <c r="A17" s="123"/>
    </row>
    <row r="18" spans="1:8" s="11" customFormat="1" ht="18" customHeight="1" x14ac:dyDescent="0.2">
      <c r="A18" s="275" t="s">
        <v>203</v>
      </c>
      <c r="B18" s="276"/>
      <c r="C18" s="276"/>
      <c r="D18" s="276"/>
      <c r="E18" s="276"/>
      <c r="F18" s="276"/>
      <c r="G18" s="276"/>
      <c r="H18" s="276"/>
    </row>
    <row r="19" spans="1:8" s="11" customFormat="1" ht="22.5" customHeight="1" x14ac:dyDescent="0.2">
      <c r="A19" s="275"/>
      <c r="B19" s="276"/>
      <c r="C19" s="276"/>
      <c r="D19" s="276"/>
      <c r="E19" s="276"/>
      <c r="F19" s="276"/>
      <c r="G19" s="276"/>
      <c r="H19" s="276"/>
    </row>
    <row r="20" spans="1:8" s="11" customFormat="1" ht="21.75" customHeight="1" x14ac:dyDescent="0.2">
      <c r="A20" s="275"/>
      <c r="B20" s="276"/>
      <c r="C20" s="276"/>
      <c r="D20" s="276"/>
      <c r="E20" s="276"/>
      <c r="F20" s="276"/>
      <c r="G20" s="276"/>
      <c r="H20" s="276"/>
    </row>
    <row r="21" spans="1:8" s="11" customFormat="1" ht="12.75" customHeight="1" x14ac:dyDescent="0.2">
      <c r="A21" s="275"/>
      <c r="B21" s="276"/>
      <c r="C21" s="276"/>
      <c r="D21" s="276"/>
      <c r="E21" s="276"/>
      <c r="F21" s="276"/>
      <c r="G21" s="276"/>
      <c r="H21" s="276"/>
    </row>
    <row r="22" spans="1:8" ht="12.75" customHeight="1" x14ac:dyDescent="0.2">
      <c r="A22"/>
    </row>
    <row r="23" spans="1:8" x14ac:dyDescent="0.2">
      <c r="A23" s="135" t="s">
        <v>80</v>
      </c>
    </row>
    <row r="24" spans="1:8" ht="24" x14ac:dyDescent="0.2">
      <c r="A24" s="138" t="s">
        <v>201</v>
      </c>
    </row>
    <row r="25" spans="1:8" ht="24" x14ac:dyDescent="0.2">
      <c r="A25" s="138" t="s">
        <v>202</v>
      </c>
    </row>
    <row r="26" spans="1:8" x14ac:dyDescent="0.2">
      <c r="A26" s="22"/>
    </row>
    <row r="27" spans="1:8" x14ac:dyDescent="0.2">
      <c r="A27" s="137" t="s">
        <v>58</v>
      </c>
    </row>
    <row r="28" spans="1:8" ht="24" x14ac:dyDescent="0.2">
      <c r="A28" s="171" t="s">
        <v>178</v>
      </c>
    </row>
    <row r="29" spans="1:8" s="155" customFormat="1" ht="35.25" customHeight="1" x14ac:dyDescent="0.2">
      <c r="A29" s="138" t="s">
        <v>163</v>
      </c>
      <c r="B29" s="154"/>
      <c r="C29" s="154"/>
      <c r="D29" s="154"/>
      <c r="E29" s="154"/>
      <c r="F29" s="154"/>
      <c r="G29" s="154"/>
      <c r="H29" s="154"/>
    </row>
    <row r="30" spans="1:8" s="155" customFormat="1" ht="35.25" customHeight="1" x14ac:dyDescent="0.2">
      <c r="A30" s="150" t="s">
        <v>188</v>
      </c>
      <c r="B30" s="154"/>
      <c r="C30" s="154"/>
      <c r="D30" s="154"/>
      <c r="E30" s="154"/>
      <c r="F30" s="154"/>
      <c r="G30" s="154"/>
      <c r="H30" s="154"/>
    </row>
    <row r="31" spans="1:8" s="155" customFormat="1" ht="35.25" customHeight="1" x14ac:dyDescent="0.2">
      <c r="A31" s="138" t="s">
        <v>164</v>
      </c>
      <c r="B31" s="154"/>
      <c r="C31" s="154"/>
      <c r="D31" s="154"/>
      <c r="E31" s="154"/>
      <c r="F31" s="154"/>
      <c r="G31" s="154"/>
      <c r="H31" s="154"/>
    </row>
    <row r="32" spans="1:8" s="155" customFormat="1" ht="13.5" customHeight="1" x14ac:dyDescent="0.2">
      <c r="A32" s="138" t="s">
        <v>165</v>
      </c>
      <c r="B32" s="154"/>
      <c r="C32" s="154"/>
      <c r="D32" s="154"/>
      <c r="E32" s="154"/>
      <c r="F32" s="154"/>
      <c r="G32" s="154"/>
      <c r="H32" s="154"/>
    </row>
    <row r="33" spans="1:8" s="155" customFormat="1" ht="35.25" customHeight="1" x14ac:dyDescent="0.2">
      <c r="A33" s="138" t="s">
        <v>162</v>
      </c>
      <c r="B33" s="154"/>
      <c r="C33" s="154"/>
      <c r="D33" s="154"/>
      <c r="E33" s="154"/>
      <c r="F33" s="154"/>
      <c r="G33" s="154"/>
      <c r="H33" s="154"/>
    </row>
    <row r="34" spans="1:8" x14ac:dyDescent="0.2">
      <c r="A34" s="145" t="s">
        <v>102</v>
      </c>
    </row>
    <row r="35" spans="1:8" ht="24" x14ac:dyDescent="0.2">
      <c r="A35" s="145" t="s">
        <v>179</v>
      </c>
    </row>
    <row r="36" spans="1:8" ht="72" customHeight="1" x14ac:dyDescent="0.2">
      <c r="A36" s="172" t="s">
        <v>103</v>
      </c>
    </row>
    <row r="37" spans="1:8" x14ac:dyDescent="0.2">
      <c r="A37" s="146"/>
    </row>
    <row r="38" spans="1:8" ht="36" x14ac:dyDescent="0.2">
      <c r="A38" s="176" t="s">
        <v>180</v>
      </c>
    </row>
    <row r="39" spans="1:8" s="11" customFormat="1" ht="27.75" customHeight="1" x14ac:dyDescent="0.2">
      <c r="A39" s="173" t="s">
        <v>206</v>
      </c>
    </row>
    <row r="40" spans="1:8" x14ac:dyDescent="0.2">
      <c r="A40" s="13"/>
    </row>
    <row r="41" spans="1:8" x14ac:dyDescent="0.2">
      <c r="A41" s="139" t="s">
        <v>65</v>
      </c>
    </row>
    <row r="42" spans="1:8" ht="48" x14ac:dyDescent="0.2">
      <c r="A42" s="144" t="s">
        <v>104</v>
      </c>
    </row>
    <row r="43" spans="1:8" ht="36" x14ac:dyDescent="0.2">
      <c r="A43" s="144" t="s">
        <v>105</v>
      </c>
    </row>
    <row r="44" spans="1:8" x14ac:dyDescent="0.2">
      <c r="A44" s="133"/>
    </row>
    <row r="45" spans="1:8" x14ac:dyDescent="0.2">
      <c r="A45" s="133"/>
    </row>
    <row r="46" spans="1:8" ht="26.25" x14ac:dyDescent="0.2">
      <c r="A46" s="137" t="s">
        <v>204</v>
      </c>
    </row>
    <row r="47" spans="1:8" x14ac:dyDescent="0.2">
      <c r="A47" s="143"/>
    </row>
    <row r="48" spans="1:8" s="11" customFormat="1" ht="24" x14ac:dyDescent="0.2">
      <c r="A48" s="180" t="s">
        <v>220</v>
      </c>
    </row>
    <row r="49" spans="1:1" s="11" customFormat="1" x14ac:dyDescent="0.2">
      <c r="A49" s="174" t="s">
        <v>181</v>
      </c>
    </row>
    <row r="50" spans="1:1" s="11" customFormat="1" ht="12.75" customHeight="1" x14ac:dyDescent="0.2">
      <c r="A50" s="174"/>
    </row>
    <row r="51" spans="1:1" s="11" customFormat="1" x14ac:dyDescent="0.2">
      <c r="A51" s="180" t="s">
        <v>212</v>
      </c>
    </row>
    <row r="52" spans="1:1" s="11" customFormat="1" x14ac:dyDescent="0.2">
      <c r="A52" s="181" t="s">
        <v>183</v>
      </c>
    </row>
    <row r="53" spans="1:1" s="11" customFormat="1" ht="13.5" customHeight="1" x14ac:dyDescent="0.2">
      <c r="A53" s="144"/>
    </row>
    <row r="54" spans="1:1" s="11" customFormat="1" x14ac:dyDescent="0.2">
      <c r="A54" s="180" t="s">
        <v>213</v>
      </c>
    </row>
    <row r="55" spans="1:1" s="11" customFormat="1" x14ac:dyDescent="0.2">
      <c r="A55" s="181" t="s">
        <v>183</v>
      </c>
    </row>
    <row r="56" spans="1:1" s="11" customFormat="1" ht="12.75" customHeight="1" x14ac:dyDescent="0.2">
      <c r="A56" s="144"/>
    </row>
    <row r="57" spans="1:1" s="11" customFormat="1" x14ac:dyDescent="0.2">
      <c r="A57" s="180" t="s">
        <v>214</v>
      </c>
    </row>
    <row r="58" spans="1:1" s="11" customFormat="1" x14ac:dyDescent="0.2">
      <c r="A58" s="174" t="s">
        <v>183</v>
      </c>
    </row>
    <row r="59" spans="1:1" s="11" customFormat="1" x14ac:dyDescent="0.2">
      <c r="A59" s="179"/>
    </row>
    <row r="60" spans="1:1" s="11" customFormat="1" ht="23.25" customHeight="1" x14ac:dyDescent="0.2">
      <c r="A60" s="180" t="s">
        <v>215</v>
      </c>
    </row>
    <row r="61" spans="1:1" s="11" customFormat="1" x14ac:dyDescent="0.2">
      <c r="A61" s="181" t="s">
        <v>183</v>
      </c>
    </row>
    <row r="62" spans="1:1" s="11" customFormat="1" x14ac:dyDescent="0.2">
      <c r="A62" s="174"/>
    </row>
    <row r="63" spans="1:1" ht="24" x14ac:dyDescent="0.2">
      <c r="A63" s="135" t="s">
        <v>205</v>
      </c>
    </row>
    <row r="64" spans="1:1" s="11" customFormat="1" ht="24" x14ac:dyDescent="0.2">
      <c r="A64" s="180" t="s">
        <v>221</v>
      </c>
    </row>
    <row r="65" spans="1:1" s="11" customFormat="1" x14ac:dyDescent="0.2">
      <c r="A65" s="174" t="s">
        <v>182</v>
      </c>
    </row>
    <row r="66" spans="1:1" s="11" customFormat="1" x14ac:dyDescent="0.2">
      <c r="A66" s="144"/>
    </row>
    <row r="67" spans="1:1" s="11" customFormat="1" ht="30" customHeight="1" x14ac:dyDescent="0.2">
      <c r="A67" s="180" t="s">
        <v>216</v>
      </c>
    </row>
    <row r="68" spans="1:1" s="11" customFormat="1" x14ac:dyDescent="0.2">
      <c r="A68" s="174" t="s">
        <v>184</v>
      </c>
    </row>
    <row r="69" spans="1:1" s="11" customFormat="1" x14ac:dyDescent="0.2">
      <c r="A69" s="144"/>
    </row>
    <row r="70" spans="1:1" s="11" customFormat="1" x14ac:dyDescent="0.2">
      <c r="A70" s="180" t="s">
        <v>217</v>
      </c>
    </row>
    <row r="71" spans="1:1" s="11" customFormat="1" x14ac:dyDescent="0.2">
      <c r="A71" s="174" t="s">
        <v>184</v>
      </c>
    </row>
    <row r="72" spans="1:1" s="11" customFormat="1" x14ac:dyDescent="0.2">
      <c r="A72" s="144"/>
    </row>
    <row r="73" spans="1:1" s="11" customFormat="1" x14ac:dyDescent="0.2">
      <c r="A73" s="180" t="s">
        <v>218</v>
      </c>
    </row>
    <row r="74" spans="1:1" s="11" customFormat="1" x14ac:dyDescent="0.2">
      <c r="A74" s="174" t="s">
        <v>184</v>
      </c>
    </row>
    <row r="75" spans="1:1" s="11" customFormat="1" x14ac:dyDescent="0.2">
      <c r="A75" s="144"/>
    </row>
    <row r="76" spans="1:1" s="11" customFormat="1" ht="24" x14ac:dyDescent="0.2">
      <c r="A76" s="180" t="s">
        <v>219</v>
      </c>
    </row>
    <row r="77" spans="1:1" s="11" customFormat="1" x14ac:dyDescent="0.2">
      <c r="A77" s="174" t="s">
        <v>184</v>
      </c>
    </row>
    <row r="78" spans="1:1" x14ac:dyDescent="0.2">
      <c r="A78" s="143"/>
    </row>
    <row r="79" spans="1:1" x14ac:dyDescent="0.2">
      <c r="A79" s="143"/>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8"/>
  <sheetViews>
    <sheetView zoomScaleNormal="100" workbookViewId="0">
      <pane xSplit="1" topLeftCell="B1" activePane="topRight" state="frozen"/>
      <selection activeCell="BE26" sqref="BE26:BE27"/>
      <selection pane="topRight" activeCell="B18" sqref="B18"/>
    </sheetView>
  </sheetViews>
  <sheetFormatPr defaultColWidth="10.140625" defaultRowHeight="12" x14ac:dyDescent="0.2"/>
  <cols>
    <col min="1" max="1" width="37.85546875" style="1" customWidth="1"/>
    <col min="2" max="16384" width="10.140625" style="2"/>
  </cols>
  <sheetData>
    <row r="1" spans="1:55" s="5" customFormat="1" ht="25.5" customHeight="1" x14ac:dyDescent="0.2">
      <c r="A1" s="47" t="s">
        <v>50</v>
      </c>
    </row>
    <row r="2" spans="1:55" s="5" customFormat="1" ht="12.75" x14ac:dyDescent="0.2">
      <c r="A2" s="6" t="s">
        <v>186</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rates'!B6*0.82 + 25</f>
        <v>7323</v>
      </c>
      <c r="C6" s="84">
        <f>'BAR BB| Open rates'!C6*0.82 + 25</f>
        <v>5765</v>
      </c>
      <c r="D6" s="84">
        <f>'BAR BB| Open rates'!D6*0.82 + 25</f>
        <v>4945</v>
      </c>
      <c r="E6" s="84">
        <f>'BAR BB| Open rates'!E6*0.82 + 25</f>
        <v>13883</v>
      </c>
      <c r="F6" s="84">
        <f>'BAR BB| Open rates'!F6*0.82 + 25</f>
        <v>4617</v>
      </c>
      <c r="G6" s="84">
        <f>'BAR BB| Open rates'!G6*0.82 + 25</f>
        <v>7487</v>
      </c>
      <c r="H6" s="84">
        <f>'BAR BB| Open rates'!H6*0.82 + 25</f>
        <v>6503</v>
      </c>
      <c r="I6" s="84">
        <f>'BAR BB| Open rates'!I6*0.82 + 25</f>
        <v>5765</v>
      </c>
      <c r="J6" s="84">
        <f>'BAR BB| Open rates'!J6*0.82 + 25</f>
        <v>6503</v>
      </c>
      <c r="K6" s="84">
        <f>'BAR BB| Open rates'!K6*0.82 + 25</f>
        <v>5765</v>
      </c>
      <c r="L6" s="84">
        <f>'BAR BB| Open rates'!L6*0.82 + 25</f>
        <v>6503</v>
      </c>
      <c r="M6" s="84">
        <f>'BAR BB| Open rates'!M6*0.82 + 25</f>
        <v>5765</v>
      </c>
      <c r="N6" s="84">
        <f>'BAR BB| Open rates'!N6*0.82 + 25</f>
        <v>6503</v>
      </c>
      <c r="O6" s="84">
        <f>'BAR BB| Open rates'!O6*0.82 + 25</f>
        <v>5765</v>
      </c>
      <c r="P6" s="84">
        <f>'BAR BB| Open rates'!P6*0.82 + 25</f>
        <v>6503</v>
      </c>
      <c r="Q6" s="84">
        <f>'BAR BB| Open rates'!Q6*0.82 + 25</f>
        <v>5765</v>
      </c>
      <c r="R6" s="84">
        <f>'BAR BB| Open rates'!R6*0.82 + 25</f>
        <v>6503</v>
      </c>
      <c r="S6" s="84">
        <f>'BAR BB| Open rates'!S6*0.82 + 25</f>
        <v>5765</v>
      </c>
      <c r="T6" s="84">
        <f>'BAR BB| Open rates'!T6*0.82 + 25</f>
        <v>6503</v>
      </c>
      <c r="U6" s="84">
        <f>'BAR BB| Open rates'!U6*0.82 + 25</f>
        <v>5765</v>
      </c>
      <c r="V6" s="84">
        <f>'BAR BB| Open rates'!V6*0.82 + 25</f>
        <v>5765</v>
      </c>
      <c r="W6" s="84">
        <f>'BAR BB| Open rates'!W6*0.82 + 25</f>
        <v>6503</v>
      </c>
      <c r="X6" s="84">
        <f>'BAR BB| Open rates'!X6*0.82 + 25</f>
        <v>5765</v>
      </c>
      <c r="Y6" s="84">
        <f>'BAR BB| Open rates'!Y6*0.82 + 25</f>
        <v>6503</v>
      </c>
      <c r="Z6" s="84">
        <f>'BAR BB| Open rates'!Z6*0.82 + 25</f>
        <v>5765</v>
      </c>
      <c r="AA6" s="84">
        <f>'BAR BB| Open rates'!AA6*0.82 + 25</f>
        <v>6503</v>
      </c>
      <c r="AB6" s="84">
        <f>'BAR BB| Open rates'!AB6*0.82 + 25</f>
        <v>5765</v>
      </c>
      <c r="AC6" s="84">
        <f>'BAR BB| Open rates'!AC6*0.82 + 25</f>
        <v>6503</v>
      </c>
      <c r="AD6" s="84">
        <f>'BAR BB| Open rates'!AD6*0.82 + 25</f>
        <v>5765</v>
      </c>
      <c r="AE6" s="84">
        <f>'BAR BB| Open rates'!AE6*0.82 + 25</f>
        <v>5765</v>
      </c>
      <c r="AF6" s="84">
        <f>'BAR BB| Open rates'!AF6*0.82 + 25</f>
        <v>6503</v>
      </c>
      <c r="AG6" s="84">
        <f>'BAR BB| Open rates'!AG6*0.82 + 25</f>
        <v>5765</v>
      </c>
      <c r="AH6" s="84">
        <f>'BAR BB| Open rates'!AH6*0.82 + 25</f>
        <v>6503</v>
      </c>
      <c r="AI6" s="84">
        <f>'BAR BB| Open rates'!AI6*0.82 + 25</f>
        <v>5765</v>
      </c>
      <c r="AJ6" s="84">
        <f>'BAR BB| Open rates'!AJ6*0.82 + 25</f>
        <v>6503</v>
      </c>
      <c r="AK6" s="84">
        <f>'BAR BB| Open rates'!AK6*0.82 + 25</f>
        <v>5765</v>
      </c>
      <c r="AL6" s="84">
        <f>'BAR BB| Open rates'!AL6*0.82 + 25</f>
        <v>6503</v>
      </c>
      <c r="AM6" s="84">
        <f>'BAR BB| Open rates'!AM6*0.82 + 25</f>
        <v>5765</v>
      </c>
      <c r="AN6" s="84">
        <f>'BAR BB| Open rates'!AN6*0.82 + 25</f>
        <v>5765</v>
      </c>
      <c r="AO6" s="84">
        <f>'BAR BB| Open rates'!AO6*0.82 + 25</f>
        <v>4617</v>
      </c>
      <c r="AP6" s="84">
        <f>'BAR BB| Open rates'!AP6*0.82 + 25</f>
        <v>5437</v>
      </c>
      <c r="AQ6" s="84">
        <f>'BAR BB| Open rates'!AQ6*0.82 + 25</f>
        <v>4617</v>
      </c>
      <c r="AR6" s="84">
        <f>'BAR BB| Open rates'!AR6*0.82 + 25</f>
        <v>5437</v>
      </c>
      <c r="AS6" s="84">
        <f>'BAR BB| Open rates'!AS6*0.82 + 25</f>
        <v>4617</v>
      </c>
      <c r="AT6" s="84">
        <f>'BAR BB| Open rates'!AT6*0.82 + 25</f>
        <v>5437</v>
      </c>
      <c r="AU6" s="84">
        <f>'BAR BB| Open rates'!AU6*0.82 + 25</f>
        <v>4617</v>
      </c>
      <c r="AV6" s="84">
        <f>'BAR BB| Open rates'!AV6*0.82 + 25</f>
        <v>5437</v>
      </c>
      <c r="AW6" s="84">
        <f>'BAR BB| Open rates'!AW6*0.82 + 25</f>
        <v>4617</v>
      </c>
      <c r="AX6" s="84">
        <f>'BAR BB| Open rates'!AX6*0.82 + 25</f>
        <v>4617</v>
      </c>
      <c r="AY6" s="84">
        <f>'BAR BB| Open rates'!AY6*0.82 + 25</f>
        <v>5437</v>
      </c>
      <c r="AZ6" s="84">
        <f>'BAR BB| Open rates'!AZ6*0.82 + 25</f>
        <v>4617</v>
      </c>
      <c r="BA6" s="84">
        <f>'BAR BB| Open rates'!BA6*0.82 + 25</f>
        <v>5437</v>
      </c>
      <c r="BB6" s="84">
        <f>'BAR BB| Open rates'!BB6*0.82 + 25</f>
        <v>4617</v>
      </c>
      <c r="BC6" s="84">
        <f>'BAR BB| Open rates'!BC6*0.82 + 25</f>
        <v>5437</v>
      </c>
    </row>
    <row r="7" spans="1:55" s="14" customFormat="1" ht="12" customHeight="1" x14ac:dyDescent="0.2">
      <c r="A7" s="42">
        <v>2</v>
      </c>
      <c r="B7" s="84">
        <f>'BAR BB| Open rates'!B7*0.82 + 25</f>
        <v>8553</v>
      </c>
      <c r="C7" s="84">
        <f>'BAR BB| Open rates'!C7*0.82 + 25</f>
        <v>6995</v>
      </c>
      <c r="D7" s="84">
        <f>'BAR BB| Open rates'!D7*0.82 + 25</f>
        <v>6175</v>
      </c>
      <c r="E7" s="84">
        <f>'BAR BB| Open rates'!E7*0.82 + 25</f>
        <v>15113</v>
      </c>
      <c r="F7" s="84">
        <f>'BAR BB| Open rates'!F7*0.82 + 25</f>
        <v>5847</v>
      </c>
      <c r="G7" s="84">
        <f>'BAR BB| Open rates'!G7*0.82 + 25</f>
        <v>8717</v>
      </c>
      <c r="H7" s="84">
        <f>'BAR BB| Open rates'!H7*0.82 + 25</f>
        <v>7732.9999999999991</v>
      </c>
      <c r="I7" s="84">
        <f>'BAR BB| Open rates'!I7*0.82 + 25</f>
        <v>6995</v>
      </c>
      <c r="J7" s="84">
        <f>'BAR BB| Open rates'!J7*0.82 + 25</f>
        <v>7732.9999999999991</v>
      </c>
      <c r="K7" s="84">
        <f>'BAR BB| Open rates'!K7*0.82 + 25</f>
        <v>6995</v>
      </c>
      <c r="L7" s="84">
        <f>'BAR BB| Open rates'!L7*0.82 + 25</f>
        <v>7732.9999999999991</v>
      </c>
      <c r="M7" s="84">
        <f>'BAR BB| Open rates'!M7*0.82 + 25</f>
        <v>6995</v>
      </c>
      <c r="N7" s="84">
        <f>'BAR BB| Open rates'!N7*0.82 + 25</f>
        <v>7732.9999999999991</v>
      </c>
      <c r="O7" s="84">
        <f>'BAR BB| Open rates'!O7*0.82 + 25</f>
        <v>6995</v>
      </c>
      <c r="P7" s="84">
        <f>'BAR BB| Open rates'!P7*0.82 + 25</f>
        <v>7732.9999999999991</v>
      </c>
      <c r="Q7" s="84">
        <f>'BAR BB| Open rates'!Q7*0.82 + 25</f>
        <v>6995</v>
      </c>
      <c r="R7" s="84">
        <f>'BAR BB| Open rates'!R7*0.82 + 25</f>
        <v>7732.9999999999991</v>
      </c>
      <c r="S7" s="84">
        <f>'BAR BB| Open rates'!S7*0.82 + 25</f>
        <v>6995</v>
      </c>
      <c r="T7" s="84">
        <f>'BAR BB| Open rates'!T7*0.82 + 25</f>
        <v>7732.9999999999991</v>
      </c>
      <c r="U7" s="84">
        <f>'BAR BB| Open rates'!U7*0.82 + 25</f>
        <v>6995</v>
      </c>
      <c r="V7" s="84">
        <f>'BAR BB| Open rates'!V7*0.82 + 25</f>
        <v>6995</v>
      </c>
      <c r="W7" s="84">
        <f>'BAR BB| Open rates'!W7*0.82 + 25</f>
        <v>7732.9999999999991</v>
      </c>
      <c r="X7" s="84">
        <f>'BAR BB| Open rates'!X7*0.82 + 25</f>
        <v>6995</v>
      </c>
      <c r="Y7" s="84">
        <f>'BAR BB| Open rates'!Y7*0.82 + 25</f>
        <v>7732.9999999999991</v>
      </c>
      <c r="Z7" s="84">
        <f>'BAR BB| Open rates'!Z7*0.82 + 25</f>
        <v>6995</v>
      </c>
      <c r="AA7" s="84">
        <f>'BAR BB| Open rates'!AA7*0.82 + 25</f>
        <v>7732.9999999999991</v>
      </c>
      <c r="AB7" s="84">
        <f>'BAR BB| Open rates'!AB7*0.82 + 25</f>
        <v>6995</v>
      </c>
      <c r="AC7" s="84">
        <f>'BAR BB| Open rates'!AC7*0.82 + 25</f>
        <v>7732.9999999999991</v>
      </c>
      <c r="AD7" s="84">
        <f>'BAR BB| Open rates'!AD7*0.82 + 25</f>
        <v>6995</v>
      </c>
      <c r="AE7" s="84">
        <f>'BAR BB| Open rates'!AE7*0.82 + 25</f>
        <v>6995</v>
      </c>
      <c r="AF7" s="84">
        <f>'BAR BB| Open rates'!AF7*0.82 + 25</f>
        <v>7732.9999999999991</v>
      </c>
      <c r="AG7" s="84">
        <f>'BAR BB| Open rates'!AG7*0.82 + 25</f>
        <v>6995</v>
      </c>
      <c r="AH7" s="84">
        <f>'BAR BB| Open rates'!AH7*0.82 + 25</f>
        <v>7732.9999999999991</v>
      </c>
      <c r="AI7" s="84">
        <f>'BAR BB| Open rates'!AI7*0.82 + 25</f>
        <v>6995</v>
      </c>
      <c r="AJ7" s="84">
        <f>'BAR BB| Open rates'!AJ7*0.82 + 25</f>
        <v>7732.9999999999991</v>
      </c>
      <c r="AK7" s="84">
        <f>'BAR BB| Open rates'!AK7*0.82 + 25</f>
        <v>6995</v>
      </c>
      <c r="AL7" s="84">
        <f>'BAR BB| Open rates'!AL7*0.82 + 25</f>
        <v>7732.9999999999991</v>
      </c>
      <c r="AM7" s="84">
        <f>'BAR BB| Open rates'!AM7*0.82 + 25</f>
        <v>6995</v>
      </c>
      <c r="AN7" s="84">
        <f>'BAR BB| Open rates'!AN7*0.82 + 25</f>
        <v>6995</v>
      </c>
      <c r="AO7" s="84">
        <f>'BAR BB| Open rates'!AO7*0.82 + 25</f>
        <v>5847</v>
      </c>
      <c r="AP7" s="84">
        <f>'BAR BB| Open rates'!AP7*0.82 + 25</f>
        <v>6667</v>
      </c>
      <c r="AQ7" s="84">
        <f>'BAR BB| Open rates'!AQ7*0.82 + 25</f>
        <v>5847</v>
      </c>
      <c r="AR7" s="84">
        <f>'BAR BB| Open rates'!AR7*0.82 + 25</f>
        <v>6667</v>
      </c>
      <c r="AS7" s="84">
        <f>'BAR BB| Open rates'!AS7*0.82 + 25</f>
        <v>5847</v>
      </c>
      <c r="AT7" s="84">
        <f>'BAR BB| Open rates'!AT7*0.82 + 25</f>
        <v>6667</v>
      </c>
      <c r="AU7" s="84">
        <f>'BAR BB| Open rates'!AU7*0.82 + 25</f>
        <v>5847</v>
      </c>
      <c r="AV7" s="84">
        <f>'BAR BB| Open rates'!AV7*0.82 + 25</f>
        <v>6667</v>
      </c>
      <c r="AW7" s="84">
        <f>'BAR BB| Open rates'!AW7*0.82 + 25</f>
        <v>5847</v>
      </c>
      <c r="AX7" s="84">
        <f>'BAR BB| Open rates'!AX7*0.82 + 25</f>
        <v>5847</v>
      </c>
      <c r="AY7" s="84">
        <f>'BAR BB| Open rates'!AY7*0.82 + 25</f>
        <v>6667</v>
      </c>
      <c r="AZ7" s="84">
        <f>'BAR BB| Open rates'!AZ7*0.82 + 25</f>
        <v>5847</v>
      </c>
      <c r="BA7" s="84">
        <f>'BAR BB| Open rates'!BA7*0.82 + 25</f>
        <v>6667</v>
      </c>
      <c r="BB7" s="84">
        <f>'BAR BB| Open rates'!BB7*0.82 + 25</f>
        <v>5847</v>
      </c>
      <c r="BC7" s="84">
        <f>'BAR BB| Open rates'!BC7*0.82 + 25</f>
        <v>6667</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rates'!B9*0.82 + 25</f>
        <v>8963</v>
      </c>
      <c r="C9" s="84">
        <f>'BAR BB| Open rates'!C9*0.82 + 25</f>
        <v>7405</v>
      </c>
      <c r="D9" s="84">
        <f>'BAR BB| Open rates'!D9*0.82 + 25</f>
        <v>6585</v>
      </c>
      <c r="E9" s="84">
        <f>'BAR BB| Open rates'!E9*0.82 + 25</f>
        <v>15522.999999999998</v>
      </c>
      <c r="F9" s="84">
        <f>'BAR BB| Open rates'!F9*0.82 + 25</f>
        <v>6257</v>
      </c>
      <c r="G9" s="84">
        <f>'BAR BB| Open rates'!G9*0.82 + 25</f>
        <v>9127</v>
      </c>
      <c r="H9" s="84">
        <f>'BAR BB| Open rates'!H9*0.82 + 25</f>
        <v>8142.9999999999991</v>
      </c>
      <c r="I9" s="84">
        <f>'BAR BB| Open rates'!I9*0.82 + 25</f>
        <v>7405</v>
      </c>
      <c r="J9" s="84">
        <f>'BAR BB| Open rates'!J9*0.82 + 25</f>
        <v>8142.9999999999991</v>
      </c>
      <c r="K9" s="84">
        <f>'BAR BB| Open rates'!K9*0.82 + 25</f>
        <v>7405</v>
      </c>
      <c r="L9" s="84">
        <f>'BAR BB| Open rates'!L9*0.82 + 25</f>
        <v>8142.9999999999991</v>
      </c>
      <c r="M9" s="84">
        <f>'BAR BB| Open rates'!M9*0.82 + 25</f>
        <v>7405</v>
      </c>
      <c r="N9" s="84">
        <f>'BAR BB| Open rates'!N9*0.82 + 25</f>
        <v>8142.9999999999991</v>
      </c>
      <c r="O9" s="84">
        <f>'BAR BB| Open rates'!O9*0.82 + 25</f>
        <v>7405</v>
      </c>
      <c r="P9" s="84">
        <f>'BAR BB| Open rates'!P9*0.82 + 25</f>
        <v>8142.9999999999991</v>
      </c>
      <c r="Q9" s="84">
        <f>'BAR BB| Open rates'!Q9*0.82 + 25</f>
        <v>7405</v>
      </c>
      <c r="R9" s="84">
        <f>'BAR BB| Open rates'!R9*0.82 + 25</f>
        <v>8142.9999999999991</v>
      </c>
      <c r="S9" s="84">
        <f>'BAR BB| Open rates'!S9*0.82 + 25</f>
        <v>7405</v>
      </c>
      <c r="T9" s="84">
        <f>'BAR BB| Open rates'!T9*0.82 + 25</f>
        <v>8142.9999999999991</v>
      </c>
      <c r="U9" s="84">
        <f>'BAR BB| Open rates'!U9*0.82 + 25</f>
        <v>7405</v>
      </c>
      <c r="V9" s="84">
        <f>'BAR BB| Open rates'!V9*0.82 + 25</f>
        <v>7405</v>
      </c>
      <c r="W9" s="84">
        <f>'BAR BB| Open rates'!W9*0.82 + 25</f>
        <v>8142.9999999999991</v>
      </c>
      <c r="X9" s="84">
        <f>'BAR BB| Open rates'!X9*0.82 + 25</f>
        <v>7405</v>
      </c>
      <c r="Y9" s="84">
        <f>'BAR BB| Open rates'!Y9*0.82 + 25</f>
        <v>8142.9999999999991</v>
      </c>
      <c r="Z9" s="84">
        <f>'BAR BB| Open rates'!Z9*0.82 + 25</f>
        <v>7405</v>
      </c>
      <c r="AA9" s="84">
        <f>'BAR BB| Open rates'!AA9*0.82 + 25</f>
        <v>8142.9999999999991</v>
      </c>
      <c r="AB9" s="84">
        <f>'BAR BB| Open rates'!AB9*0.82 + 25</f>
        <v>7405</v>
      </c>
      <c r="AC9" s="84">
        <f>'BAR BB| Open rates'!AC9*0.82 + 25</f>
        <v>8142.9999999999991</v>
      </c>
      <c r="AD9" s="84">
        <f>'BAR BB| Open rates'!AD9*0.82 + 25</f>
        <v>7405</v>
      </c>
      <c r="AE9" s="84">
        <f>'BAR BB| Open rates'!AE9*0.82 + 25</f>
        <v>7405</v>
      </c>
      <c r="AF9" s="84">
        <f>'BAR BB| Open rates'!AF9*0.82 + 25</f>
        <v>8142.9999999999991</v>
      </c>
      <c r="AG9" s="84">
        <f>'BAR BB| Open rates'!AG9*0.82 + 25</f>
        <v>7405</v>
      </c>
      <c r="AH9" s="84">
        <f>'BAR BB| Open rates'!AH9*0.82 + 25</f>
        <v>8142.9999999999991</v>
      </c>
      <c r="AI9" s="84">
        <f>'BAR BB| Open rates'!AI9*0.82 + 25</f>
        <v>7405</v>
      </c>
      <c r="AJ9" s="84">
        <f>'BAR BB| Open rates'!AJ9*0.82 + 25</f>
        <v>8142.9999999999991</v>
      </c>
      <c r="AK9" s="84">
        <f>'BAR BB| Open rates'!AK9*0.82 + 25</f>
        <v>7405</v>
      </c>
      <c r="AL9" s="84">
        <f>'BAR BB| Open rates'!AL9*0.82 + 25</f>
        <v>8142.9999999999991</v>
      </c>
      <c r="AM9" s="84">
        <f>'BAR BB| Open rates'!AM9*0.82 + 25</f>
        <v>7405</v>
      </c>
      <c r="AN9" s="84">
        <f>'BAR BB| Open rates'!AN9*0.82 + 25</f>
        <v>7405</v>
      </c>
      <c r="AO9" s="84">
        <f>'BAR BB| Open rates'!AO9*0.82 + 25</f>
        <v>6257</v>
      </c>
      <c r="AP9" s="84">
        <f>'BAR BB| Open rates'!AP9*0.82 + 25</f>
        <v>7077</v>
      </c>
      <c r="AQ9" s="84">
        <f>'BAR BB| Open rates'!AQ9*0.82 + 25</f>
        <v>6257</v>
      </c>
      <c r="AR9" s="84">
        <f>'BAR BB| Open rates'!AR9*0.82 + 25</f>
        <v>7077</v>
      </c>
      <c r="AS9" s="84">
        <f>'BAR BB| Open rates'!AS9*0.82 + 25</f>
        <v>6257</v>
      </c>
      <c r="AT9" s="84">
        <f>'BAR BB| Open rates'!AT9*0.82 + 25</f>
        <v>7077</v>
      </c>
      <c r="AU9" s="84">
        <f>'BAR BB| Open rates'!AU9*0.82 + 25</f>
        <v>6257</v>
      </c>
      <c r="AV9" s="84">
        <f>'BAR BB| Open rates'!AV9*0.82 + 25</f>
        <v>7077</v>
      </c>
      <c r="AW9" s="84">
        <f>'BAR BB| Open rates'!AW9*0.82 + 25</f>
        <v>6257</v>
      </c>
      <c r="AX9" s="84">
        <f>'BAR BB| Open rates'!AX9*0.82 + 25</f>
        <v>6257</v>
      </c>
      <c r="AY9" s="84">
        <f>'BAR BB| Open rates'!AY9*0.82 + 25</f>
        <v>7077</v>
      </c>
      <c r="AZ9" s="84">
        <f>'BAR BB| Open rates'!AZ9*0.82 + 25</f>
        <v>6257</v>
      </c>
      <c r="BA9" s="84">
        <f>'BAR BB| Open rates'!BA9*0.82 + 25</f>
        <v>7077</v>
      </c>
      <c r="BB9" s="84">
        <f>'BAR BB| Open rates'!BB9*0.82 + 25</f>
        <v>6257</v>
      </c>
      <c r="BC9" s="84">
        <f>'BAR BB| Open rates'!BC9*0.82 + 25</f>
        <v>7077</v>
      </c>
    </row>
    <row r="10" spans="1:55" s="14" customFormat="1" ht="12" customHeight="1" x14ac:dyDescent="0.2">
      <c r="A10" s="149">
        <v>2</v>
      </c>
      <c r="B10" s="84">
        <f>'BAR BB| Open rates'!B10*0.82 + 25</f>
        <v>10193</v>
      </c>
      <c r="C10" s="84">
        <f>'BAR BB| Open rates'!C10*0.82 + 25</f>
        <v>8635</v>
      </c>
      <c r="D10" s="84">
        <f>'BAR BB| Open rates'!D10*0.82 + 25</f>
        <v>7814.9999999999991</v>
      </c>
      <c r="E10" s="84">
        <f>'BAR BB| Open rates'!E10*0.82 + 25</f>
        <v>16753</v>
      </c>
      <c r="F10" s="84">
        <f>'BAR BB| Open rates'!F10*0.82 + 25</f>
        <v>7487</v>
      </c>
      <c r="G10" s="84">
        <f>'BAR BB| Open rates'!G10*0.82 + 25</f>
        <v>10357</v>
      </c>
      <c r="H10" s="84">
        <f>'BAR BB| Open rates'!H10*0.82 + 25</f>
        <v>9373</v>
      </c>
      <c r="I10" s="84">
        <f>'BAR BB| Open rates'!I10*0.82 + 25</f>
        <v>8635</v>
      </c>
      <c r="J10" s="84">
        <f>'BAR BB| Open rates'!J10*0.82 + 25</f>
        <v>9373</v>
      </c>
      <c r="K10" s="84">
        <f>'BAR BB| Open rates'!K10*0.82 + 25</f>
        <v>8635</v>
      </c>
      <c r="L10" s="84">
        <f>'BAR BB| Open rates'!L10*0.82 + 25</f>
        <v>9373</v>
      </c>
      <c r="M10" s="84">
        <f>'BAR BB| Open rates'!M10*0.82 + 25</f>
        <v>8635</v>
      </c>
      <c r="N10" s="84">
        <f>'BAR BB| Open rates'!N10*0.82 + 25</f>
        <v>9373</v>
      </c>
      <c r="O10" s="84">
        <f>'BAR BB| Open rates'!O10*0.82 + 25</f>
        <v>8635</v>
      </c>
      <c r="P10" s="84">
        <f>'BAR BB| Open rates'!P10*0.82 + 25</f>
        <v>9373</v>
      </c>
      <c r="Q10" s="84">
        <f>'BAR BB| Open rates'!Q10*0.82 + 25</f>
        <v>8635</v>
      </c>
      <c r="R10" s="84">
        <f>'BAR BB| Open rates'!R10*0.82 + 25</f>
        <v>9373</v>
      </c>
      <c r="S10" s="84">
        <f>'BAR BB| Open rates'!S10*0.82 + 25</f>
        <v>8635</v>
      </c>
      <c r="T10" s="84">
        <f>'BAR BB| Open rates'!T10*0.82 + 25</f>
        <v>9373</v>
      </c>
      <c r="U10" s="84">
        <f>'BAR BB| Open rates'!U10*0.82 + 25</f>
        <v>8635</v>
      </c>
      <c r="V10" s="84">
        <f>'BAR BB| Open rates'!V10*0.82 + 25</f>
        <v>8635</v>
      </c>
      <c r="W10" s="84">
        <f>'BAR BB| Open rates'!W10*0.82 + 25</f>
        <v>9373</v>
      </c>
      <c r="X10" s="84">
        <f>'BAR BB| Open rates'!X10*0.82 + 25</f>
        <v>8635</v>
      </c>
      <c r="Y10" s="84">
        <f>'BAR BB| Open rates'!Y10*0.82 + 25</f>
        <v>9373</v>
      </c>
      <c r="Z10" s="84">
        <f>'BAR BB| Open rates'!Z10*0.82 + 25</f>
        <v>8635</v>
      </c>
      <c r="AA10" s="84">
        <f>'BAR BB| Open rates'!AA10*0.82 + 25</f>
        <v>9373</v>
      </c>
      <c r="AB10" s="84">
        <f>'BAR BB| Open rates'!AB10*0.82 + 25</f>
        <v>8635</v>
      </c>
      <c r="AC10" s="84">
        <f>'BAR BB| Open rates'!AC10*0.82 + 25</f>
        <v>9373</v>
      </c>
      <c r="AD10" s="84">
        <f>'BAR BB| Open rates'!AD10*0.82 + 25</f>
        <v>8635</v>
      </c>
      <c r="AE10" s="84">
        <f>'BAR BB| Open rates'!AE10*0.82 + 25</f>
        <v>8635</v>
      </c>
      <c r="AF10" s="84">
        <f>'BAR BB| Open rates'!AF10*0.82 + 25</f>
        <v>9373</v>
      </c>
      <c r="AG10" s="84">
        <f>'BAR BB| Open rates'!AG10*0.82 + 25</f>
        <v>8635</v>
      </c>
      <c r="AH10" s="84">
        <f>'BAR BB| Open rates'!AH10*0.82 + 25</f>
        <v>9373</v>
      </c>
      <c r="AI10" s="84">
        <f>'BAR BB| Open rates'!AI10*0.82 + 25</f>
        <v>8635</v>
      </c>
      <c r="AJ10" s="84">
        <f>'BAR BB| Open rates'!AJ10*0.82 + 25</f>
        <v>9373</v>
      </c>
      <c r="AK10" s="84">
        <f>'BAR BB| Open rates'!AK10*0.82 + 25</f>
        <v>8635</v>
      </c>
      <c r="AL10" s="84">
        <f>'BAR BB| Open rates'!AL10*0.82 + 25</f>
        <v>9373</v>
      </c>
      <c r="AM10" s="84">
        <f>'BAR BB| Open rates'!AM10*0.82 + 25</f>
        <v>8635</v>
      </c>
      <c r="AN10" s="84">
        <f>'BAR BB| Open rates'!AN10*0.82 + 25</f>
        <v>8635</v>
      </c>
      <c r="AO10" s="84">
        <f>'BAR BB| Open rates'!AO10*0.82 + 25</f>
        <v>7487</v>
      </c>
      <c r="AP10" s="84">
        <f>'BAR BB| Open rates'!AP10*0.82 + 25</f>
        <v>8307</v>
      </c>
      <c r="AQ10" s="84">
        <f>'BAR BB| Open rates'!AQ10*0.82 + 25</f>
        <v>7487</v>
      </c>
      <c r="AR10" s="84">
        <f>'BAR BB| Open rates'!AR10*0.82 + 25</f>
        <v>8307</v>
      </c>
      <c r="AS10" s="84">
        <f>'BAR BB| Open rates'!AS10*0.82 + 25</f>
        <v>7487</v>
      </c>
      <c r="AT10" s="84">
        <f>'BAR BB| Open rates'!AT10*0.82 + 25</f>
        <v>8307</v>
      </c>
      <c r="AU10" s="84">
        <f>'BAR BB| Open rates'!AU10*0.82 + 25</f>
        <v>7487</v>
      </c>
      <c r="AV10" s="84">
        <f>'BAR BB| Open rates'!AV10*0.82 + 25</f>
        <v>8307</v>
      </c>
      <c r="AW10" s="84">
        <f>'BAR BB| Open rates'!AW10*0.82 + 25</f>
        <v>7487</v>
      </c>
      <c r="AX10" s="84">
        <f>'BAR BB| Open rates'!AX10*0.82 + 25</f>
        <v>7487</v>
      </c>
      <c r="AY10" s="84">
        <f>'BAR BB| Open rates'!AY10*0.82 + 25</f>
        <v>8307</v>
      </c>
      <c r="AZ10" s="84">
        <f>'BAR BB| Open rates'!AZ10*0.82 + 25</f>
        <v>7487</v>
      </c>
      <c r="BA10" s="84">
        <f>'BAR BB| Open rates'!BA10*0.82 + 25</f>
        <v>8307</v>
      </c>
      <c r="BB10" s="84">
        <f>'BAR BB| Open rates'!BB10*0.82 + 25</f>
        <v>7487</v>
      </c>
      <c r="BC10" s="84">
        <f>'BAR BB| Open rates'!BC10*0.82 + 25</f>
        <v>8307</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rates'!B12*0.82 + 25</f>
        <v>9783</v>
      </c>
      <c r="C12" s="84">
        <f>'BAR BB| Open rates'!C12*0.82 + 25</f>
        <v>8225</v>
      </c>
      <c r="D12" s="84">
        <f>'BAR BB| Open rates'!D12*0.82 + 25</f>
        <v>7405</v>
      </c>
      <c r="E12" s="84">
        <f>'BAR BB| Open rates'!E12*0.82 + 25</f>
        <v>16342.999999999998</v>
      </c>
      <c r="F12" s="84">
        <f>'BAR BB| Open rates'!F12*0.82 + 25</f>
        <v>7077</v>
      </c>
      <c r="G12" s="84">
        <f>'BAR BB| Open rates'!G12*0.82 + 25</f>
        <v>9947</v>
      </c>
      <c r="H12" s="84">
        <f>'BAR BB| Open rates'!H12*0.82 + 25</f>
        <v>8963</v>
      </c>
      <c r="I12" s="84">
        <f>'BAR BB| Open rates'!I12*0.82 + 25</f>
        <v>8225</v>
      </c>
      <c r="J12" s="84">
        <f>'BAR BB| Open rates'!J12*0.82 + 25</f>
        <v>8963</v>
      </c>
      <c r="K12" s="84">
        <f>'BAR BB| Open rates'!K12*0.82 + 25</f>
        <v>8225</v>
      </c>
      <c r="L12" s="84">
        <f>'BAR BB| Open rates'!L12*0.82 + 25</f>
        <v>8963</v>
      </c>
      <c r="M12" s="84">
        <f>'BAR BB| Open rates'!M12*0.82 + 25</f>
        <v>8225</v>
      </c>
      <c r="N12" s="84">
        <f>'BAR BB| Open rates'!N12*0.82 + 25</f>
        <v>8963</v>
      </c>
      <c r="O12" s="84">
        <f>'BAR BB| Open rates'!O12*0.82 + 25</f>
        <v>8225</v>
      </c>
      <c r="P12" s="84">
        <f>'BAR BB| Open rates'!P12*0.82 + 25</f>
        <v>8963</v>
      </c>
      <c r="Q12" s="84">
        <f>'BAR BB| Open rates'!Q12*0.82 + 25</f>
        <v>8225</v>
      </c>
      <c r="R12" s="84">
        <f>'BAR BB| Open rates'!R12*0.82 + 25</f>
        <v>8963</v>
      </c>
      <c r="S12" s="84">
        <f>'BAR BB| Open rates'!S12*0.82 + 25</f>
        <v>8225</v>
      </c>
      <c r="T12" s="84">
        <f>'BAR BB| Open rates'!T12*0.82 + 25</f>
        <v>8963</v>
      </c>
      <c r="U12" s="84">
        <f>'BAR BB| Open rates'!U12*0.82 + 25</f>
        <v>8225</v>
      </c>
      <c r="V12" s="84">
        <f>'BAR BB| Open rates'!V12*0.82 + 25</f>
        <v>8225</v>
      </c>
      <c r="W12" s="84">
        <f>'BAR BB| Open rates'!W12*0.82 + 25</f>
        <v>8963</v>
      </c>
      <c r="X12" s="84">
        <f>'BAR BB| Open rates'!X12*0.82 + 25</f>
        <v>8225</v>
      </c>
      <c r="Y12" s="84">
        <f>'BAR BB| Open rates'!Y12*0.82 + 25</f>
        <v>8963</v>
      </c>
      <c r="Z12" s="84">
        <f>'BAR BB| Open rates'!Z12*0.82 + 25</f>
        <v>8225</v>
      </c>
      <c r="AA12" s="84">
        <f>'BAR BB| Open rates'!AA12*0.82 + 25</f>
        <v>8963</v>
      </c>
      <c r="AB12" s="84">
        <f>'BAR BB| Open rates'!AB12*0.82 + 25</f>
        <v>8225</v>
      </c>
      <c r="AC12" s="84">
        <f>'BAR BB| Open rates'!AC12*0.82 + 25</f>
        <v>8963</v>
      </c>
      <c r="AD12" s="84">
        <f>'BAR BB| Open rates'!AD12*0.82 + 25</f>
        <v>8225</v>
      </c>
      <c r="AE12" s="84">
        <f>'BAR BB| Open rates'!AE12*0.82 + 25</f>
        <v>8225</v>
      </c>
      <c r="AF12" s="84">
        <f>'BAR BB| Open rates'!AF12*0.82 + 25</f>
        <v>8963</v>
      </c>
      <c r="AG12" s="84">
        <f>'BAR BB| Open rates'!AG12*0.82 + 25</f>
        <v>8225</v>
      </c>
      <c r="AH12" s="84">
        <f>'BAR BB| Open rates'!AH12*0.82 + 25</f>
        <v>8963</v>
      </c>
      <c r="AI12" s="84">
        <f>'BAR BB| Open rates'!AI12*0.82 + 25</f>
        <v>8225</v>
      </c>
      <c r="AJ12" s="84">
        <f>'BAR BB| Open rates'!AJ12*0.82 + 25</f>
        <v>8963</v>
      </c>
      <c r="AK12" s="84">
        <f>'BAR BB| Open rates'!AK12*0.82 + 25</f>
        <v>8225</v>
      </c>
      <c r="AL12" s="84">
        <f>'BAR BB| Open rates'!AL12*0.82 + 25</f>
        <v>8963</v>
      </c>
      <c r="AM12" s="84">
        <f>'BAR BB| Open rates'!AM12*0.82 + 25</f>
        <v>8225</v>
      </c>
      <c r="AN12" s="84">
        <f>'BAR BB| Open rates'!AN12*0.82 + 25</f>
        <v>8225</v>
      </c>
      <c r="AO12" s="84">
        <f>'BAR BB| Open rates'!AO12*0.82 + 25</f>
        <v>7077</v>
      </c>
      <c r="AP12" s="84">
        <f>'BAR BB| Open rates'!AP12*0.82 + 25</f>
        <v>7896.9999999999991</v>
      </c>
      <c r="AQ12" s="84">
        <f>'BAR BB| Open rates'!AQ12*0.82 + 25</f>
        <v>7077</v>
      </c>
      <c r="AR12" s="84">
        <f>'BAR BB| Open rates'!AR12*0.82 + 25</f>
        <v>7896.9999999999991</v>
      </c>
      <c r="AS12" s="84">
        <f>'BAR BB| Open rates'!AS12*0.82 + 25</f>
        <v>7077</v>
      </c>
      <c r="AT12" s="84">
        <f>'BAR BB| Open rates'!AT12*0.82 + 25</f>
        <v>7896.9999999999991</v>
      </c>
      <c r="AU12" s="84">
        <f>'BAR BB| Open rates'!AU12*0.82 + 25</f>
        <v>7077</v>
      </c>
      <c r="AV12" s="84">
        <f>'BAR BB| Open rates'!AV12*0.82 + 25</f>
        <v>7896.9999999999991</v>
      </c>
      <c r="AW12" s="84">
        <f>'BAR BB| Open rates'!AW12*0.82 + 25</f>
        <v>7077</v>
      </c>
      <c r="AX12" s="84">
        <f>'BAR BB| Open rates'!AX12*0.82 + 25</f>
        <v>7077</v>
      </c>
      <c r="AY12" s="84">
        <f>'BAR BB| Open rates'!AY12*0.82 + 25</f>
        <v>7896.9999999999991</v>
      </c>
      <c r="AZ12" s="84">
        <f>'BAR BB| Open rates'!AZ12*0.82 + 25</f>
        <v>7077</v>
      </c>
      <c r="BA12" s="84">
        <f>'BAR BB| Open rates'!BA12*0.82 + 25</f>
        <v>7896.9999999999991</v>
      </c>
      <c r="BB12" s="84">
        <f>'BAR BB| Open rates'!BB12*0.82 + 25</f>
        <v>7077</v>
      </c>
      <c r="BC12" s="84">
        <f>'BAR BB| Open rates'!BC12*0.82 + 25</f>
        <v>7896.9999999999991</v>
      </c>
    </row>
    <row r="13" spans="1:55" s="14" customFormat="1" ht="12" customHeight="1" x14ac:dyDescent="0.2">
      <c r="A13" s="149">
        <v>2</v>
      </c>
      <c r="B13" s="84">
        <f>'BAR BB| Open rates'!B13*0.82 + 25</f>
        <v>11013</v>
      </c>
      <c r="C13" s="84">
        <f>'BAR BB| Open rates'!C13*0.82 + 25</f>
        <v>9455</v>
      </c>
      <c r="D13" s="84">
        <f>'BAR BB| Open rates'!D13*0.82 + 25</f>
        <v>8635</v>
      </c>
      <c r="E13" s="84">
        <f>'BAR BB| Open rates'!E13*0.82 + 25</f>
        <v>17573</v>
      </c>
      <c r="F13" s="84">
        <f>'BAR BB| Open rates'!F13*0.82 + 25</f>
        <v>8307</v>
      </c>
      <c r="G13" s="84">
        <f>'BAR BB| Open rates'!G13*0.82 + 25</f>
        <v>11177</v>
      </c>
      <c r="H13" s="84">
        <f>'BAR BB| Open rates'!H13*0.82 + 25</f>
        <v>10193</v>
      </c>
      <c r="I13" s="84">
        <f>'BAR BB| Open rates'!I13*0.82 + 25</f>
        <v>9455</v>
      </c>
      <c r="J13" s="84">
        <f>'BAR BB| Open rates'!J13*0.82 + 25</f>
        <v>10193</v>
      </c>
      <c r="K13" s="84">
        <f>'BAR BB| Open rates'!K13*0.82 + 25</f>
        <v>9455</v>
      </c>
      <c r="L13" s="84">
        <f>'BAR BB| Open rates'!L13*0.82 + 25</f>
        <v>10193</v>
      </c>
      <c r="M13" s="84">
        <f>'BAR BB| Open rates'!M13*0.82 + 25</f>
        <v>9455</v>
      </c>
      <c r="N13" s="84">
        <f>'BAR BB| Open rates'!N13*0.82 + 25</f>
        <v>10193</v>
      </c>
      <c r="O13" s="84">
        <f>'BAR BB| Open rates'!O13*0.82 + 25</f>
        <v>9455</v>
      </c>
      <c r="P13" s="84">
        <f>'BAR BB| Open rates'!P13*0.82 + 25</f>
        <v>10193</v>
      </c>
      <c r="Q13" s="84">
        <f>'BAR BB| Open rates'!Q13*0.82 + 25</f>
        <v>9455</v>
      </c>
      <c r="R13" s="84">
        <f>'BAR BB| Open rates'!R13*0.82 + 25</f>
        <v>10193</v>
      </c>
      <c r="S13" s="84">
        <f>'BAR BB| Open rates'!S13*0.82 + 25</f>
        <v>9455</v>
      </c>
      <c r="T13" s="84">
        <f>'BAR BB| Open rates'!T13*0.82 + 25</f>
        <v>10193</v>
      </c>
      <c r="U13" s="84">
        <f>'BAR BB| Open rates'!U13*0.82 + 25</f>
        <v>9455</v>
      </c>
      <c r="V13" s="84">
        <f>'BAR BB| Open rates'!V13*0.82 + 25</f>
        <v>9455</v>
      </c>
      <c r="W13" s="84">
        <f>'BAR BB| Open rates'!W13*0.82 + 25</f>
        <v>10193</v>
      </c>
      <c r="X13" s="84">
        <f>'BAR BB| Open rates'!X13*0.82 + 25</f>
        <v>9455</v>
      </c>
      <c r="Y13" s="84">
        <f>'BAR BB| Open rates'!Y13*0.82 + 25</f>
        <v>10193</v>
      </c>
      <c r="Z13" s="84">
        <f>'BAR BB| Open rates'!Z13*0.82 + 25</f>
        <v>9455</v>
      </c>
      <c r="AA13" s="84">
        <f>'BAR BB| Open rates'!AA13*0.82 + 25</f>
        <v>10193</v>
      </c>
      <c r="AB13" s="84">
        <f>'BAR BB| Open rates'!AB13*0.82 + 25</f>
        <v>9455</v>
      </c>
      <c r="AC13" s="84">
        <f>'BAR BB| Open rates'!AC13*0.82 + 25</f>
        <v>10193</v>
      </c>
      <c r="AD13" s="84">
        <f>'BAR BB| Open rates'!AD13*0.82 + 25</f>
        <v>9455</v>
      </c>
      <c r="AE13" s="84">
        <f>'BAR BB| Open rates'!AE13*0.82 + 25</f>
        <v>9455</v>
      </c>
      <c r="AF13" s="84">
        <f>'BAR BB| Open rates'!AF13*0.82 + 25</f>
        <v>10193</v>
      </c>
      <c r="AG13" s="84">
        <f>'BAR BB| Open rates'!AG13*0.82 + 25</f>
        <v>9455</v>
      </c>
      <c r="AH13" s="84">
        <f>'BAR BB| Open rates'!AH13*0.82 + 25</f>
        <v>10193</v>
      </c>
      <c r="AI13" s="84">
        <f>'BAR BB| Open rates'!AI13*0.82 + 25</f>
        <v>9455</v>
      </c>
      <c r="AJ13" s="84">
        <f>'BAR BB| Open rates'!AJ13*0.82 + 25</f>
        <v>10193</v>
      </c>
      <c r="AK13" s="84">
        <f>'BAR BB| Open rates'!AK13*0.82 + 25</f>
        <v>9455</v>
      </c>
      <c r="AL13" s="84">
        <f>'BAR BB| Open rates'!AL13*0.82 + 25</f>
        <v>10193</v>
      </c>
      <c r="AM13" s="84">
        <f>'BAR BB| Open rates'!AM13*0.82 + 25</f>
        <v>9455</v>
      </c>
      <c r="AN13" s="84">
        <f>'BAR BB| Open rates'!AN13*0.82 + 25</f>
        <v>9455</v>
      </c>
      <c r="AO13" s="84">
        <f>'BAR BB| Open rates'!AO13*0.82 + 25</f>
        <v>8307</v>
      </c>
      <c r="AP13" s="84">
        <f>'BAR BB| Open rates'!AP13*0.82 + 25</f>
        <v>9127</v>
      </c>
      <c r="AQ13" s="84">
        <f>'BAR BB| Open rates'!AQ13*0.82 + 25</f>
        <v>8307</v>
      </c>
      <c r="AR13" s="84">
        <f>'BAR BB| Open rates'!AR13*0.82 + 25</f>
        <v>9127</v>
      </c>
      <c r="AS13" s="84">
        <f>'BAR BB| Open rates'!AS13*0.82 + 25</f>
        <v>8307</v>
      </c>
      <c r="AT13" s="84">
        <f>'BAR BB| Open rates'!AT13*0.82 + 25</f>
        <v>9127</v>
      </c>
      <c r="AU13" s="84">
        <f>'BAR BB| Open rates'!AU13*0.82 + 25</f>
        <v>8307</v>
      </c>
      <c r="AV13" s="84">
        <f>'BAR BB| Open rates'!AV13*0.82 + 25</f>
        <v>9127</v>
      </c>
      <c r="AW13" s="84">
        <f>'BAR BB| Open rates'!AW13*0.82 + 25</f>
        <v>8307</v>
      </c>
      <c r="AX13" s="84">
        <f>'BAR BB| Open rates'!AX13*0.82 + 25</f>
        <v>8307</v>
      </c>
      <c r="AY13" s="84">
        <f>'BAR BB| Open rates'!AY13*0.82 + 25</f>
        <v>9127</v>
      </c>
      <c r="AZ13" s="84">
        <f>'BAR BB| Open rates'!AZ13*0.82 + 25</f>
        <v>8307</v>
      </c>
      <c r="BA13" s="84">
        <f>'BAR BB| Open rates'!BA13*0.82 + 25</f>
        <v>9127</v>
      </c>
      <c r="BB13" s="84">
        <f>'BAR BB| Open rates'!BB13*0.82 + 25</f>
        <v>8307</v>
      </c>
      <c r="BC13" s="84">
        <f>'BAR BB| Open rates'!BC13*0.82 + 25</f>
        <v>9127</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rates'!B15*0.82 + 25</f>
        <v>12735</v>
      </c>
      <c r="C15" s="84">
        <f>'BAR BB| Open rates'!C15*0.82 + 25</f>
        <v>11177</v>
      </c>
      <c r="D15" s="84">
        <f>'BAR BB| Open rates'!D15*0.82 + 25</f>
        <v>10357</v>
      </c>
      <c r="E15" s="84">
        <f>'BAR BB| Open rates'!E15*0.82 + 25</f>
        <v>19295</v>
      </c>
      <c r="F15" s="84">
        <f>'BAR BB| Open rates'!F15*0.82 + 25</f>
        <v>10029</v>
      </c>
      <c r="G15" s="84">
        <f>'BAR BB| Open rates'!G15*0.82 + 25</f>
        <v>13719</v>
      </c>
      <c r="H15" s="84">
        <f>'BAR BB| Open rates'!H15*0.82 + 25</f>
        <v>12735</v>
      </c>
      <c r="I15" s="84">
        <f>'BAR BB| Open rates'!I15*0.82 + 25</f>
        <v>11997</v>
      </c>
      <c r="J15" s="84">
        <f>'BAR BB| Open rates'!J15*0.82 + 25</f>
        <v>12735</v>
      </c>
      <c r="K15" s="84">
        <f>'BAR BB| Open rates'!K15*0.82 + 25</f>
        <v>11997</v>
      </c>
      <c r="L15" s="84">
        <f>'BAR BB| Open rates'!L15*0.82 + 25</f>
        <v>12735</v>
      </c>
      <c r="M15" s="84">
        <f>'BAR BB| Open rates'!M15*0.82 + 25</f>
        <v>11997</v>
      </c>
      <c r="N15" s="84">
        <f>'BAR BB| Open rates'!N15*0.82 + 25</f>
        <v>12735</v>
      </c>
      <c r="O15" s="84">
        <f>'BAR BB| Open rates'!O15*0.82 + 25</f>
        <v>11997</v>
      </c>
      <c r="P15" s="84">
        <f>'BAR BB| Open rates'!P15*0.82 + 25</f>
        <v>12735</v>
      </c>
      <c r="Q15" s="84">
        <f>'BAR BB| Open rates'!Q15*0.82 + 25</f>
        <v>11997</v>
      </c>
      <c r="R15" s="84">
        <f>'BAR BB| Open rates'!R15*0.82 + 25</f>
        <v>12735</v>
      </c>
      <c r="S15" s="84">
        <f>'BAR BB| Open rates'!S15*0.82 + 25</f>
        <v>11997</v>
      </c>
      <c r="T15" s="84">
        <f>'BAR BB| Open rates'!T15*0.82 + 25</f>
        <v>12735</v>
      </c>
      <c r="U15" s="84">
        <f>'BAR BB| Open rates'!U15*0.82 + 25</f>
        <v>11997</v>
      </c>
      <c r="V15" s="84">
        <f>'BAR BB| Open rates'!V15*0.82 + 25</f>
        <v>11997</v>
      </c>
      <c r="W15" s="84">
        <f>'BAR BB| Open rates'!W15*0.82 + 25</f>
        <v>12735</v>
      </c>
      <c r="X15" s="84">
        <f>'BAR BB| Open rates'!X15*0.82 + 25</f>
        <v>11997</v>
      </c>
      <c r="Y15" s="84">
        <f>'BAR BB| Open rates'!Y15*0.82 + 25</f>
        <v>12735</v>
      </c>
      <c r="Z15" s="84">
        <f>'BAR BB| Open rates'!Z15*0.82 + 25</f>
        <v>11997</v>
      </c>
      <c r="AA15" s="84">
        <f>'BAR BB| Open rates'!AA15*0.82 + 25</f>
        <v>12735</v>
      </c>
      <c r="AB15" s="84">
        <f>'BAR BB| Open rates'!AB15*0.82 + 25</f>
        <v>11997</v>
      </c>
      <c r="AC15" s="84">
        <f>'BAR BB| Open rates'!AC15*0.82 + 25</f>
        <v>12735</v>
      </c>
      <c r="AD15" s="84">
        <f>'BAR BB| Open rates'!AD15*0.82 + 25</f>
        <v>11997</v>
      </c>
      <c r="AE15" s="84">
        <f>'BAR BB| Open rates'!AE15*0.82 + 25</f>
        <v>11177</v>
      </c>
      <c r="AF15" s="84">
        <f>'BAR BB| Open rates'!AF15*0.82 + 25</f>
        <v>11915</v>
      </c>
      <c r="AG15" s="84">
        <f>'BAR BB| Open rates'!AG15*0.82 + 25</f>
        <v>11177</v>
      </c>
      <c r="AH15" s="84">
        <f>'BAR BB| Open rates'!AH15*0.82 + 25</f>
        <v>11915</v>
      </c>
      <c r="AI15" s="84">
        <f>'BAR BB| Open rates'!AI15*0.82 + 25</f>
        <v>11177</v>
      </c>
      <c r="AJ15" s="84">
        <f>'BAR BB| Open rates'!AJ15*0.82 + 25</f>
        <v>11915</v>
      </c>
      <c r="AK15" s="84">
        <f>'BAR BB| Open rates'!AK15*0.82 + 25</f>
        <v>11177</v>
      </c>
      <c r="AL15" s="84">
        <f>'BAR BB| Open rates'!AL15*0.82 + 25</f>
        <v>11915</v>
      </c>
      <c r="AM15" s="84">
        <f>'BAR BB| Open rates'!AM15*0.82 + 25</f>
        <v>11177</v>
      </c>
      <c r="AN15" s="84">
        <f>'BAR BB| Open rates'!AN15*0.82 + 25</f>
        <v>11177</v>
      </c>
      <c r="AO15" s="84">
        <f>'BAR BB| Open rates'!AO15*0.82 + 25</f>
        <v>10029</v>
      </c>
      <c r="AP15" s="84">
        <f>'BAR BB| Open rates'!AP15*0.82 + 25</f>
        <v>10849</v>
      </c>
      <c r="AQ15" s="84">
        <f>'BAR BB| Open rates'!AQ15*0.82 + 25</f>
        <v>10029</v>
      </c>
      <c r="AR15" s="84">
        <f>'BAR BB| Open rates'!AR15*0.82 + 25</f>
        <v>10849</v>
      </c>
      <c r="AS15" s="84">
        <f>'BAR BB| Open rates'!AS15*0.82 + 25</f>
        <v>10029</v>
      </c>
      <c r="AT15" s="84">
        <f>'BAR BB| Open rates'!AT15*0.82 + 25</f>
        <v>10849</v>
      </c>
      <c r="AU15" s="84">
        <f>'BAR BB| Open rates'!AU15*0.82 + 25</f>
        <v>10029</v>
      </c>
      <c r="AV15" s="84">
        <f>'BAR BB| Open rates'!AV15*0.82 + 25</f>
        <v>10849</v>
      </c>
      <c r="AW15" s="84">
        <f>'BAR BB| Open rates'!AW15*0.82 + 25</f>
        <v>10029</v>
      </c>
      <c r="AX15" s="84">
        <f>'BAR BB| Open rates'!AX15*0.82 + 25</f>
        <v>10029</v>
      </c>
      <c r="AY15" s="84">
        <f>'BAR BB| Open rates'!AY15*0.82 + 25</f>
        <v>10849</v>
      </c>
      <c r="AZ15" s="84">
        <f>'BAR BB| Open rates'!AZ15*0.82 + 25</f>
        <v>10029</v>
      </c>
      <c r="BA15" s="84">
        <f>'BAR BB| Open rates'!BA15*0.82 + 25</f>
        <v>10849</v>
      </c>
      <c r="BB15" s="84">
        <f>'BAR BB| Open rates'!BB15*0.82 + 25</f>
        <v>10029</v>
      </c>
      <c r="BC15" s="84">
        <f>'BAR BB| Open rates'!BC15*0.82 + 25</f>
        <v>10849</v>
      </c>
    </row>
    <row r="16" spans="1:55" s="14" customFormat="1" ht="12" customHeight="1" x14ac:dyDescent="0.2">
      <c r="A16" s="42">
        <v>2</v>
      </c>
      <c r="B16" s="84">
        <f>'BAR BB| Open rates'!B16*0.82 + 25</f>
        <v>13965</v>
      </c>
      <c r="C16" s="84">
        <f>'BAR BB| Open rates'!C16*0.82 + 25</f>
        <v>12407</v>
      </c>
      <c r="D16" s="84">
        <f>'BAR BB| Open rates'!D16*0.82 + 25</f>
        <v>11587</v>
      </c>
      <c r="E16" s="84">
        <f>'BAR BB| Open rates'!E16*0.82 + 25</f>
        <v>20525</v>
      </c>
      <c r="F16" s="84">
        <f>'BAR BB| Open rates'!F16*0.82 + 25</f>
        <v>11259</v>
      </c>
      <c r="G16" s="84">
        <f>'BAR BB| Open rates'!G16*0.82 + 25</f>
        <v>14949</v>
      </c>
      <c r="H16" s="84">
        <f>'BAR BB| Open rates'!H16*0.82 + 25</f>
        <v>13965</v>
      </c>
      <c r="I16" s="84">
        <f>'BAR BB| Open rates'!I16*0.82 + 25</f>
        <v>13227</v>
      </c>
      <c r="J16" s="84">
        <f>'BAR BB| Open rates'!J16*0.82 + 25</f>
        <v>13965</v>
      </c>
      <c r="K16" s="84">
        <f>'BAR BB| Open rates'!K16*0.82 + 25</f>
        <v>13227</v>
      </c>
      <c r="L16" s="84">
        <f>'BAR BB| Open rates'!L16*0.82 + 25</f>
        <v>13965</v>
      </c>
      <c r="M16" s="84">
        <f>'BAR BB| Open rates'!M16*0.82 + 25</f>
        <v>13227</v>
      </c>
      <c r="N16" s="84">
        <f>'BAR BB| Open rates'!N16*0.82 + 25</f>
        <v>13965</v>
      </c>
      <c r="O16" s="84">
        <f>'BAR BB| Open rates'!O16*0.82 + 25</f>
        <v>13227</v>
      </c>
      <c r="P16" s="84">
        <f>'BAR BB| Open rates'!P16*0.82 + 25</f>
        <v>13965</v>
      </c>
      <c r="Q16" s="84">
        <f>'BAR BB| Open rates'!Q16*0.82 + 25</f>
        <v>13227</v>
      </c>
      <c r="R16" s="84">
        <f>'BAR BB| Open rates'!R16*0.82 + 25</f>
        <v>13965</v>
      </c>
      <c r="S16" s="84">
        <f>'BAR BB| Open rates'!S16*0.82 + 25</f>
        <v>13227</v>
      </c>
      <c r="T16" s="84">
        <f>'BAR BB| Open rates'!T16*0.82 + 25</f>
        <v>13965</v>
      </c>
      <c r="U16" s="84">
        <f>'BAR BB| Open rates'!U16*0.82 + 25</f>
        <v>13227</v>
      </c>
      <c r="V16" s="84">
        <f>'BAR BB| Open rates'!V16*0.82 + 25</f>
        <v>13227</v>
      </c>
      <c r="W16" s="84">
        <f>'BAR BB| Open rates'!W16*0.82 + 25</f>
        <v>13965</v>
      </c>
      <c r="X16" s="84">
        <f>'BAR BB| Open rates'!X16*0.82 + 25</f>
        <v>13227</v>
      </c>
      <c r="Y16" s="84">
        <f>'BAR BB| Open rates'!Y16*0.82 + 25</f>
        <v>13965</v>
      </c>
      <c r="Z16" s="84">
        <f>'BAR BB| Open rates'!Z16*0.82 + 25</f>
        <v>13227</v>
      </c>
      <c r="AA16" s="84">
        <f>'BAR BB| Open rates'!AA16*0.82 + 25</f>
        <v>13965</v>
      </c>
      <c r="AB16" s="84">
        <f>'BAR BB| Open rates'!AB16*0.82 + 25</f>
        <v>13227</v>
      </c>
      <c r="AC16" s="84">
        <f>'BAR BB| Open rates'!AC16*0.82 + 25</f>
        <v>13965</v>
      </c>
      <c r="AD16" s="84">
        <f>'BAR BB| Open rates'!AD16*0.82 + 25</f>
        <v>13227</v>
      </c>
      <c r="AE16" s="84">
        <f>'BAR BB| Open rates'!AE16*0.82 + 25</f>
        <v>12407</v>
      </c>
      <c r="AF16" s="84">
        <f>'BAR BB| Open rates'!AF16*0.82 + 25</f>
        <v>13145</v>
      </c>
      <c r="AG16" s="84">
        <f>'BAR BB| Open rates'!AG16*0.82 + 25</f>
        <v>12407</v>
      </c>
      <c r="AH16" s="84">
        <f>'BAR BB| Open rates'!AH16*0.82 + 25</f>
        <v>13145</v>
      </c>
      <c r="AI16" s="84">
        <f>'BAR BB| Open rates'!AI16*0.82 + 25</f>
        <v>12407</v>
      </c>
      <c r="AJ16" s="84">
        <f>'BAR BB| Open rates'!AJ16*0.82 + 25</f>
        <v>13145</v>
      </c>
      <c r="AK16" s="84">
        <f>'BAR BB| Open rates'!AK16*0.82 + 25</f>
        <v>12407</v>
      </c>
      <c r="AL16" s="84">
        <f>'BAR BB| Open rates'!AL16*0.82 + 25</f>
        <v>13145</v>
      </c>
      <c r="AM16" s="84">
        <f>'BAR BB| Open rates'!AM16*0.82 + 25</f>
        <v>12407</v>
      </c>
      <c r="AN16" s="84">
        <f>'BAR BB| Open rates'!AN16*0.82 + 25</f>
        <v>12407</v>
      </c>
      <c r="AO16" s="84">
        <f>'BAR BB| Open rates'!AO16*0.82 + 25</f>
        <v>11259</v>
      </c>
      <c r="AP16" s="84">
        <f>'BAR BB| Open rates'!AP16*0.82 + 25</f>
        <v>12079</v>
      </c>
      <c r="AQ16" s="84">
        <f>'BAR BB| Open rates'!AQ16*0.82 + 25</f>
        <v>11259</v>
      </c>
      <c r="AR16" s="84">
        <f>'BAR BB| Open rates'!AR16*0.82 + 25</f>
        <v>12079</v>
      </c>
      <c r="AS16" s="84">
        <f>'BAR BB| Open rates'!AS16*0.82 + 25</f>
        <v>11259</v>
      </c>
      <c r="AT16" s="84">
        <f>'BAR BB| Open rates'!AT16*0.82 + 25</f>
        <v>12079</v>
      </c>
      <c r="AU16" s="84">
        <f>'BAR BB| Open rates'!AU16*0.82 + 25</f>
        <v>11259</v>
      </c>
      <c r="AV16" s="84">
        <f>'BAR BB| Open rates'!AV16*0.82 + 25</f>
        <v>12079</v>
      </c>
      <c r="AW16" s="84">
        <f>'BAR BB| Open rates'!AW16*0.82 + 25</f>
        <v>11259</v>
      </c>
      <c r="AX16" s="84">
        <f>'BAR BB| Open rates'!AX16*0.82 + 25</f>
        <v>11259</v>
      </c>
      <c r="AY16" s="84">
        <f>'BAR BB| Open rates'!AY16*0.82 + 25</f>
        <v>12079</v>
      </c>
      <c r="AZ16" s="84">
        <f>'BAR BB| Open rates'!AZ16*0.82 + 25</f>
        <v>11259</v>
      </c>
      <c r="BA16" s="84">
        <f>'BAR BB| Open rates'!BA16*0.82 + 25</f>
        <v>12079</v>
      </c>
      <c r="BB16" s="84">
        <f>'BAR BB| Open rates'!BB16*0.82 + 25</f>
        <v>11259</v>
      </c>
      <c r="BC16" s="84">
        <f>'BAR BB| Open rates'!BC16*0.82 + 25</f>
        <v>12079</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rates'!B18*0.82 + 25</f>
        <v>13145</v>
      </c>
      <c r="C18" s="84">
        <f>'BAR BB| Open rates'!C18*0.82 + 25</f>
        <v>11587</v>
      </c>
      <c r="D18" s="84">
        <f>'BAR BB| Open rates'!D18*0.82 + 25</f>
        <v>10767</v>
      </c>
      <c r="E18" s="84">
        <f>'BAR BB| Open rates'!E18*0.82 + 25</f>
        <v>19705</v>
      </c>
      <c r="F18" s="84">
        <f>'BAR BB| Open rates'!F18*0.82 + 25</f>
        <v>10439</v>
      </c>
      <c r="G18" s="84">
        <f>'BAR BB| Open rates'!G18*0.82 + 25</f>
        <v>15358.999999999998</v>
      </c>
      <c r="H18" s="84">
        <f>'BAR BB| Open rates'!H18*0.82 + 25</f>
        <v>14375</v>
      </c>
      <c r="I18" s="84">
        <f>'BAR BB| Open rates'!I18*0.82 + 25</f>
        <v>13637</v>
      </c>
      <c r="J18" s="84">
        <f>'BAR BB| Open rates'!J18*0.82 + 25</f>
        <v>14375</v>
      </c>
      <c r="K18" s="84">
        <f>'BAR BB| Open rates'!K18*0.82 + 25</f>
        <v>13637</v>
      </c>
      <c r="L18" s="84">
        <f>'BAR BB| Open rates'!L18*0.82 + 25</f>
        <v>14375</v>
      </c>
      <c r="M18" s="84">
        <f>'BAR BB| Open rates'!M18*0.82 + 25</f>
        <v>13637</v>
      </c>
      <c r="N18" s="84">
        <f>'BAR BB| Open rates'!N18*0.82 + 25</f>
        <v>14375</v>
      </c>
      <c r="O18" s="84">
        <f>'BAR BB| Open rates'!O18*0.82 + 25</f>
        <v>13637</v>
      </c>
      <c r="P18" s="84">
        <f>'BAR BB| Open rates'!P18*0.82 + 25</f>
        <v>14375</v>
      </c>
      <c r="Q18" s="84">
        <f>'BAR BB| Open rates'!Q18*0.82 + 25</f>
        <v>13637</v>
      </c>
      <c r="R18" s="84">
        <f>'BAR BB| Open rates'!R18*0.82 + 25</f>
        <v>14375</v>
      </c>
      <c r="S18" s="84">
        <f>'BAR BB| Open rates'!S18*0.82 + 25</f>
        <v>13637</v>
      </c>
      <c r="T18" s="84">
        <f>'BAR BB| Open rates'!T18*0.82 + 25</f>
        <v>14375</v>
      </c>
      <c r="U18" s="84">
        <f>'BAR BB| Open rates'!U18*0.82 + 25</f>
        <v>13637</v>
      </c>
      <c r="V18" s="84">
        <f>'BAR BB| Open rates'!V18*0.82 + 25</f>
        <v>13637</v>
      </c>
      <c r="W18" s="84">
        <f>'BAR BB| Open rates'!W18*0.82 + 25</f>
        <v>14375</v>
      </c>
      <c r="X18" s="84">
        <f>'BAR BB| Open rates'!X18*0.82 + 25</f>
        <v>13637</v>
      </c>
      <c r="Y18" s="84">
        <f>'BAR BB| Open rates'!Y18*0.82 + 25</f>
        <v>14375</v>
      </c>
      <c r="Z18" s="84">
        <f>'BAR BB| Open rates'!Z18*0.82 + 25</f>
        <v>13637</v>
      </c>
      <c r="AA18" s="84">
        <f>'BAR BB| Open rates'!AA18*0.82 + 25</f>
        <v>14375</v>
      </c>
      <c r="AB18" s="84">
        <f>'BAR BB| Open rates'!AB18*0.82 + 25</f>
        <v>13637</v>
      </c>
      <c r="AC18" s="84">
        <f>'BAR BB| Open rates'!AC18*0.82 + 25</f>
        <v>14375</v>
      </c>
      <c r="AD18" s="84">
        <f>'BAR BB| Open rates'!AD18*0.82 + 25</f>
        <v>13637</v>
      </c>
      <c r="AE18" s="84">
        <f>'BAR BB| Open rates'!AE18*0.82 + 25</f>
        <v>11587</v>
      </c>
      <c r="AF18" s="84">
        <f>'BAR BB| Open rates'!AF18*0.82 + 25</f>
        <v>12325</v>
      </c>
      <c r="AG18" s="84">
        <f>'BAR BB| Open rates'!AG18*0.82 + 25</f>
        <v>11587</v>
      </c>
      <c r="AH18" s="84">
        <f>'BAR BB| Open rates'!AH18*0.82 + 25</f>
        <v>12325</v>
      </c>
      <c r="AI18" s="84">
        <f>'BAR BB| Open rates'!AI18*0.82 + 25</f>
        <v>11587</v>
      </c>
      <c r="AJ18" s="84">
        <f>'BAR BB| Open rates'!AJ18*0.82 + 25</f>
        <v>12325</v>
      </c>
      <c r="AK18" s="84">
        <f>'BAR BB| Open rates'!AK18*0.82 + 25</f>
        <v>11587</v>
      </c>
      <c r="AL18" s="84">
        <f>'BAR BB| Open rates'!AL18*0.82 + 25</f>
        <v>12325</v>
      </c>
      <c r="AM18" s="84">
        <f>'BAR BB| Open rates'!AM18*0.82 + 25</f>
        <v>11587</v>
      </c>
      <c r="AN18" s="84">
        <f>'BAR BB| Open rates'!AN18*0.82 + 25</f>
        <v>11587</v>
      </c>
      <c r="AO18" s="84">
        <f>'BAR BB| Open rates'!AO18*0.82 + 25</f>
        <v>10439</v>
      </c>
      <c r="AP18" s="84">
        <f>'BAR BB| Open rates'!AP18*0.82 + 25</f>
        <v>11259</v>
      </c>
      <c r="AQ18" s="84">
        <f>'BAR BB| Open rates'!AQ18*0.82 + 25</f>
        <v>10439</v>
      </c>
      <c r="AR18" s="84">
        <f>'BAR BB| Open rates'!AR18*0.82 + 25</f>
        <v>11259</v>
      </c>
      <c r="AS18" s="84">
        <f>'BAR BB| Open rates'!AS18*0.82 + 25</f>
        <v>10439</v>
      </c>
      <c r="AT18" s="84">
        <f>'BAR BB| Open rates'!AT18*0.82 + 25</f>
        <v>11259</v>
      </c>
      <c r="AU18" s="84">
        <f>'BAR BB| Open rates'!AU18*0.82 + 25</f>
        <v>10439</v>
      </c>
      <c r="AV18" s="84">
        <f>'BAR BB| Open rates'!AV18*0.82 + 25</f>
        <v>11259</v>
      </c>
      <c r="AW18" s="84">
        <f>'BAR BB| Open rates'!AW18*0.82 + 25</f>
        <v>10439</v>
      </c>
      <c r="AX18" s="84">
        <f>'BAR BB| Open rates'!AX18*0.82 + 25</f>
        <v>10439</v>
      </c>
      <c r="AY18" s="84">
        <f>'BAR BB| Open rates'!AY18*0.82 + 25</f>
        <v>11259</v>
      </c>
      <c r="AZ18" s="84">
        <f>'BAR BB| Open rates'!AZ18*0.82 + 25</f>
        <v>10439</v>
      </c>
      <c r="BA18" s="84">
        <f>'BAR BB| Open rates'!BA18*0.82 + 25</f>
        <v>11259</v>
      </c>
      <c r="BB18" s="84">
        <f>'BAR BB| Open rates'!BB18*0.82 + 25</f>
        <v>10439</v>
      </c>
      <c r="BC18" s="84">
        <f>'BAR BB| Open rates'!BC18*0.82 + 25</f>
        <v>11259</v>
      </c>
    </row>
    <row r="19" spans="1:55" s="14" customFormat="1" ht="12" customHeight="1" x14ac:dyDescent="0.2">
      <c r="A19" s="42">
        <v>2</v>
      </c>
      <c r="B19" s="84">
        <f>'BAR BB| Open rates'!B19*0.82 + 25</f>
        <v>14375</v>
      </c>
      <c r="C19" s="84">
        <f>'BAR BB| Open rates'!C19*0.82 + 25</f>
        <v>12817</v>
      </c>
      <c r="D19" s="84">
        <f>'BAR BB| Open rates'!D19*0.82 + 25</f>
        <v>11997</v>
      </c>
      <c r="E19" s="84">
        <f>'BAR BB| Open rates'!E19*0.82 + 25</f>
        <v>20935</v>
      </c>
      <c r="F19" s="84">
        <f>'BAR BB| Open rates'!F19*0.82 + 25</f>
        <v>11669</v>
      </c>
      <c r="G19" s="84">
        <f>'BAR BB| Open rates'!G19*0.82 + 25</f>
        <v>16589</v>
      </c>
      <c r="H19" s="84">
        <f>'BAR BB| Open rates'!H19*0.82 + 25</f>
        <v>15604.999999999998</v>
      </c>
      <c r="I19" s="84">
        <f>'BAR BB| Open rates'!I19*0.82 + 25</f>
        <v>14867</v>
      </c>
      <c r="J19" s="84">
        <f>'BAR BB| Open rates'!J19*0.82 + 25</f>
        <v>15604.999999999998</v>
      </c>
      <c r="K19" s="84">
        <f>'BAR BB| Open rates'!K19*0.82 + 25</f>
        <v>14867</v>
      </c>
      <c r="L19" s="84">
        <f>'BAR BB| Open rates'!L19*0.82 + 25</f>
        <v>15604.999999999998</v>
      </c>
      <c r="M19" s="84">
        <f>'BAR BB| Open rates'!M19*0.82 + 25</f>
        <v>14867</v>
      </c>
      <c r="N19" s="84">
        <f>'BAR BB| Open rates'!N19*0.82 + 25</f>
        <v>15604.999999999998</v>
      </c>
      <c r="O19" s="84">
        <f>'BAR BB| Open rates'!O19*0.82 + 25</f>
        <v>14867</v>
      </c>
      <c r="P19" s="84">
        <f>'BAR BB| Open rates'!P19*0.82 + 25</f>
        <v>15604.999999999998</v>
      </c>
      <c r="Q19" s="84">
        <f>'BAR BB| Open rates'!Q19*0.82 + 25</f>
        <v>14867</v>
      </c>
      <c r="R19" s="84">
        <f>'BAR BB| Open rates'!R19*0.82 + 25</f>
        <v>15604.999999999998</v>
      </c>
      <c r="S19" s="84">
        <f>'BAR BB| Open rates'!S19*0.82 + 25</f>
        <v>14867</v>
      </c>
      <c r="T19" s="84">
        <f>'BAR BB| Open rates'!T19*0.82 + 25</f>
        <v>15604.999999999998</v>
      </c>
      <c r="U19" s="84">
        <f>'BAR BB| Open rates'!U19*0.82 + 25</f>
        <v>14867</v>
      </c>
      <c r="V19" s="84">
        <f>'BAR BB| Open rates'!V19*0.82 + 25</f>
        <v>14867</v>
      </c>
      <c r="W19" s="84">
        <f>'BAR BB| Open rates'!W19*0.82 + 25</f>
        <v>15604.999999999998</v>
      </c>
      <c r="X19" s="84">
        <f>'BAR BB| Open rates'!X19*0.82 + 25</f>
        <v>14867</v>
      </c>
      <c r="Y19" s="84">
        <f>'BAR BB| Open rates'!Y19*0.82 + 25</f>
        <v>15604.999999999998</v>
      </c>
      <c r="Z19" s="84">
        <f>'BAR BB| Open rates'!Z19*0.82 + 25</f>
        <v>14867</v>
      </c>
      <c r="AA19" s="84">
        <f>'BAR BB| Open rates'!AA19*0.82 + 25</f>
        <v>15604.999999999998</v>
      </c>
      <c r="AB19" s="84">
        <f>'BAR BB| Open rates'!AB19*0.82 + 25</f>
        <v>14867</v>
      </c>
      <c r="AC19" s="84">
        <f>'BAR BB| Open rates'!AC19*0.82 + 25</f>
        <v>15604.999999999998</v>
      </c>
      <c r="AD19" s="84">
        <f>'BAR BB| Open rates'!AD19*0.82 + 25</f>
        <v>14867</v>
      </c>
      <c r="AE19" s="84">
        <f>'BAR BB| Open rates'!AE19*0.82 + 25</f>
        <v>12817</v>
      </c>
      <c r="AF19" s="84">
        <f>'BAR BB| Open rates'!AF19*0.82 + 25</f>
        <v>13555</v>
      </c>
      <c r="AG19" s="84">
        <f>'BAR BB| Open rates'!AG19*0.82 + 25</f>
        <v>12817</v>
      </c>
      <c r="AH19" s="84">
        <f>'BAR BB| Open rates'!AH19*0.82 + 25</f>
        <v>13555</v>
      </c>
      <c r="AI19" s="84">
        <f>'BAR BB| Open rates'!AI19*0.82 + 25</f>
        <v>12817</v>
      </c>
      <c r="AJ19" s="84">
        <f>'BAR BB| Open rates'!AJ19*0.82 + 25</f>
        <v>13555</v>
      </c>
      <c r="AK19" s="84">
        <f>'BAR BB| Open rates'!AK19*0.82 + 25</f>
        <v>12817</v>
      </c>
      <c r="AL19" s="84">
        <f>'BAR BB| Open rates'!AL19*0.82 + 25</f>
        <v>13555</v>
      </c>
      <c r="AM19" s="84">
        <f>'BAR BB| Open rates'!AM19*0.82 + 25</f>
        <v>12817</v>
      </c>
      <c r="AN19" s="84">
        <f>'BAR BB| Open rates'!AN19*0.82 + 25</f>
        <v>12817</v>
      </c>
      <c r="AO19" s="84">
        <f>'BAR BB| Open rates'!AO19*0.82 + 25</f>
        <v>11669</v>
      </c>
      <c r="AP19" s="84">
        <f>'BAR BB| Open rates'!AP19*0.82 + 25</f>
        <v>12489</v>
      </c>
      <c r="AQ19" s="84">
        <f>'BAR BB| Open rates'!AQ19*0.82 + 25</f>
        <v>11669</v>
      </c>
      <c r="AR19" s="84">
        <f>'BAR BB| Open rates'!AR19*0.82 + 25</f>
        <v>12489</v>
      </c>
      <c r="AS19" s="84">
        <f>'BAR BB| Open rates'!AS19*0.82 + 25</f>
        <v>11669</v>
      </c>
      <c r="AT19" s="84">
        <f>'BAR BB| Open rates'!AT19*0.82 + 25</f>
        <v>12489</v>
      </c>
      <c r="AU19" s="84">
        <f>'BAR BB| Open rates'!AU19*0.82 + 25</f>
        <v>11669</v>
      </c>
      <c r="AV19" s="84">
        <f>'BAR BB| Open rates'!AV19*0.82 + 25</f>
        <v>12489</v>
      </c>
      <c r="AW19" s="84">
        <f>'BAR BB| Open rates'!AW19*0.82 + 25</f>
        <v>11669</v>
      </c>
      <c r="AX19" s="84">
        <f>'BAR BB| Open rates'!AX19*0.82 + 25</f>
        <v>11669</v>
      </c>
      <c r="AY19" s="84">
        <f>'BAR BB| Open rates'!AY19*0.82 + 25</f>
        <v>12489</v>
      </c>
      <c r="AZ19" s="84">
        <f>'BAR BB| Open rates'!AZ19*0.82 + 25</f>
        <v>11669</v>
      </c>
      <c r="BA19" s="84">
        <f>'BAR BB| Open rates'!BA19*0.82 + 25</f>
        <v>12489</v>
      </c>
      <c r="BB19" s="84">
        <f>'BAR BB| Open rates'!BB19*0.82 + 25</f>
        <v>11669</v>
      </c>
      <c r="BC19" s="84">
        <f>'BAR BB| Open rates'!BC19*0.82 + 25</f>
        <v>12489</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rates'!B21*0.82 + 25</f>
        <v>14703</v>
      </c>
      <c r="C21" s="84">
        <f>'BAR BB| Open rates'!C21*0.82 + 25</f>
        <v>13145</v>
      </c>
      <c r="D21" s="84">
        <f>'BAR BB| Open rates'!D21*0.82 + 25</f>
        <v>12325</v>
      </c>
      <c r="E21" s="84">
        <f>'BAR BB| Open rates'!E21*0.82 + 25</f>
        <v>21263</v>
      </c>
      <c r="F21" s="84">
        <f>'BAR BB| Open rates'!F21*0.82 + 25</f>
        <v>11997</v>
      </c>
      <c r="G21" s="84">
        <f>'BAR BB| Open rates'!G21*0.82 + 25</f>
        <v>19787</v>
      </c>
      <c r="H21" s="84">
        <f>'BAR BB| Open rates'!H21*0.82 + 25</f>
        <v>18803</v>
      </c>
      <c r="I21" s="84">
        <f>'BAR BB| Open rates'!I21*0.82 + 25</f>
        <v>18065</v>
      </c>
      <c r="J21" s="84">
        <f>'BAR BB| Open rates'!J21*0.82 + 25</f>
        <v>18803</v>
      </c>
      <c r="K21" s="84">
        <f>'BAR BB| Open rates'!K21*0.82 + 25</f>
        <v>18065</v>
      </c>
      <c r="L21" s="84">
        <f>'BAR BB| Open rates'!L21*0.82 + 25</f>
        <v>18803</v>
      </c>
      <c r="M21" s="84">
        <f>'BAR BB| Open rates'!M21*0.82 + 25</f>
        <v>18065</v>
      </c>
      <c r="N21" s="84">
        <f>'BAR BB| Open rates'!N21*0.82 + 25</f>
        <v>18803</v>
      </c>
      <c r="O21" s="84">
        <f>'BAR BB| Open rates'!O21*0.82 + 25</f>
        <v>18065</v>
      </c>
      <c r="P21" s="84">
        <f>'BAR BB| Open rates'!P21*0.82 + 25</f>
        <v>18803</v>
      </c>
      <c r="Q21" s="84">
        <f>'BAR BB| Open rates'!Q21*0.82 + 25</f>
        <v>18065</v>
      </c>
      <c r="R21" s="84">
        <f>'BAR BB| Open rates'!R21*0.82 + 25</f>
        <v>18803</v>
      </c>
      <c r="S21" s="84">
        <f>'BAR BB| Open rates'!S21*0.82 + 25</f>
        <v>18065</v>
      </c>
      <c r="T21" s="84">
        <f>'BAR BB| Open rates'!T21*0.82 + 25</f>
        <v>18803</v>
      </c>
      <c r="U21" s="84">
        <f>'BAR BB| Open rates'!U21*0.82 + 25</f>
        <v>18065</v>
      </c>
      <c r="V21" s="84">
        <f>'BAR BB| Open rates'!V21*0.82 + 25</f>
        <v>18065</v>
      </c>
      <c r="W21" s="84">
        <f>'BAR BB| Open rates'!W21*0.82 + 25</f>
        <v>18803</v>
      </c>
      <c r="X21" s="84">
        <f>'BAR BB| Open rates'!X21*0.82 + 25</f>
        <v>18065</v>
      </c>
      <c r="Y21" s="84">
        <f>'BAR BB| Open rates'!Y21*0.82 + 25</f>
        <v>18803</v>
      </c>
      <c r="Z21" s="84">
        <f>'BAR BB| Open rates'!Z21*0.82 + 25</f>
        <v>18065</v>
      </c>
      <c r="AA21" s="84">
        <f>'BAR BB| Open rates'!AA21*0.82 + 25</f>
        <v>18803</v>
      </c>
      <c r="AB21" s="84">
        <f>'BAR BB| Open rates'!AB21*0.82 + 25</f>
        <v>18065</v>
      </c>
      <c r="AC21" s="84">
        <f>'BAR BB| Open rates'!AC21*0.82 + 25</f>
        <v>18803</v>
      </c>
      <c r="AD21" s="84">
        <f>'BAR BB| Open rates'!AD21*0.82 + 25</f>
        <v>18065</v>
      </c>
      <c r="AE21" s="84">
        <f>'BAR BB| Open rates'!AE21*0.82 + 25</f>
        <v>13145</v>
      </c>
      <c r="AF21" s="84">
        <f>'BAR BB| Open rates'!AF21*0.82 + 25</f>
        <v>13883</v>
      </c>
      <c r="AG21" s="84">
        <f>'BAR BB| Open rates'!AG21*0.82 + 25</f>
        <v>13145</v>
      </c>
      <c r="AH21" s="84">
        <f>'BAR BB| Open rates'!AH21*0.82 + 25</f>
        <v>13883</v>
      </c>
      <c r="AI21" s="84">
        <f>'BAR BB| Open rates'!AI21*0.82 + 25</f>
        <v>13145</v>
      </c>
      <c r="AJ21" s="84">
        <f>'BAR BB| Open rates'!AJ21*0.82 + 25</f>
        <v>13883</v>
      </c>
      <c r="AK21" s="84">
        <f>'BAR BB| Open rates'!AK21*0.82 + 25</f>
        <v>13145</v>
      </c>
      <c r="AL21" s="84">
        <f>'BAR BB| Open rates'!AL21*0.82 + 25</f>
        <v>13883</v>
      </c>
      <c r="AM21" s="84">
        <f>'BAR BB| Open rates'!AM21*0.82 + 25</f>
        <v>13145</v>
      </c>
      <c r="AN21" s="84">
        <f>'BAR BB| Open rates'!AN21*0.82 + 25</f>
        <v>13145</v>
      </c>
      <c r="AO21" s="84">
        <f>'BAR BB| Open rates'!AO21*0.82 + 25</f>
        <v>11997</v>
      </c>
      <c r="AP21" s="84">
        <f>'BAR BB| Open rates'!AP21*0.82 + 25</f>
        <v>12817</v>
      </c>
      <c r="AQ21" s="84">
        <f>'BAR BB| Open rates'!AQ21*0.82 + 25</f>
        <v>11997</v>
      </c>
      <c r="AR21" s="84">
        <f>'BAR BB| Open rates'!AR21*0.82 + 25</f>
        <v>12817</v>
      </c>
      <c r="AS21" s="84">
        <f>'BAR BB| Open rates'!AS21*0.82 + 25</f>
        <v>11997</v>
      </c>
      <c r="AT21" s="84">
        <f>'BAR BB| Open rates'!AT21*0.82 + 25</f>
        <v>12817</v>
      </c>
      <c r="AU21" s="84">
        <f>'BAR BB| Open rates'!AU21*0.82 + 25</f>
        <v>11997</v>
      </c>
      <c r="AV21" s="84">
        <f>'BAR BB| Open rates'!AV21*0.82 + 25</f>
        <v>12817</v>
      </c>
      <c r="AW21" s="84">
        <f>'BAR BB| Open rates'!AW21*0.82 + 25</f>
        <v>11997</v>
      </c>
      <c r="AX21" s="84">
        <f>'BAR BB| Open rates'!AX21*0.82 + 25</f>
        <v>11997</v>
      </c>
      <c r="AY21" s="84">
        <f>'BAR BB| Open rates'!AY21*0.82 + 25</f>
        <v>12817</v>
      </c>
      <c r="AZ21" s="84">
        <f>'BAR BB| Open rates'!AZ21*0.82 + 25</f>
        <v>11997</v>
      </c>
      <c r="BA21" s="84">
        <f>'BAR BB| Open rates'!BA21*0.82 + 25</f>
        <v>12817</v>
      </c>
      <c r="BB21" s="84">
        <f>'BAR BB| Open rates'!BB21*0.82 + 25</f>
        <v>11997</v>
      </c>
      <c r="BC21" s="84">
        <f>'BAR BB| Open rates'!BC21*0.82 + 25</f>
        <v>12817</v>
      </c>
    </row>
    <row r="22" spans="1:55" s="14" customFormat="1" ht="12" customHeight="1" x14ac:dyDescent="0.2">
      <c r="A22" s="42">
        <v>2</v>
      </c>
      <c r="B22" s="84">
        <f>'BAR BB| Open rates'!B22*0.82 + 25</f>
        <v>15932.999999999998</v>
      </c>
      <c r="C22" s="84">
        <f>'BAR BB| Open rates'!C22*0.82 + 25</f>
        <v>14375</v>
      </c>
      <c r="D22" s="84">
        <f>'BAR BB| Open rates'!D22*0.82 + 25</f>
        <v>13555</v>
      </c>
      <c r="E22" s="84">
        <f>'BAR BB| Open rates'!E22*0.82 + 25</f>
        <v>22493</v>
      </c>
      <c r="F22" s="84">
        <f>'BAR BB| Open rates'!F22*0.82 + 25</f>
        <v>13227</v>
      </c>
      <c r="G22" s="84">
        <f>'BAR BB| Open rates'!G22*0.82 + 25</f>
        <v>21017</v>
      </c>
      <c r="H22" s="84">
        <f>'BAR BB| Open rates'!H22*0.82 + 25</f>
        <v>20033</v>
      </c>
      <c r="I22" s="84">
        <f>'BAR BB| Open rates'!I22*0.82 + 25</f>
        <v>19295</v>
      </c>
      <c r="J22" s="84">
        <f>'BAR BB| Open rates'!J22*0.82 + 25</f>
        <v>20033</v>
      </c>
      <c r="K22" s="84">
        <f>'BAR BB| Open rates'!K22*0.82 + 25</f>
        <v>19295</v>
      </c>
      <c r="L22" s="84">
        <f>'BAR BB| Open rates'!L22*0.82 + 25</f>
        <v>20033</v>
      </c>
      <c r="M22" s="84">
        <f>'BAR BB| Open rates'!M22*0.82 + 25</f>
        <v>19295</v>
      </c>
      <c r="N22" s="84">
        <f>'BAR BB| Open rates'!N22*0.82 + 25</f>
        <v>20033</v>
      </c>
      <c r="O22" s="84">
        <f>'BAR BB| Open rates'!O22*0.82 + 25</f>
        <v>19295</v>
      </c>
      <c r="P22" s="84">
        <f>'BAR BB| Open rates'!P22*0.82 + 25</f>
        <v>20033</v>
      </c>
      <c r="Q22" s="84">
        <f>'BAR BB| Open rates'!Q22*0.82 + 25</f>
        <v>19295</v>
      </c>
      <c r="R22" s="84">
        <f>'BAR BB| Open rates'!R22*0.82 + 25</f>
        <v>20033</v>
      </c>
      <c r="S22" s="84">
        <f>'BAR BB| Open rates'!S22*0.82 + 25</f>
        <v>19295</v>
      </c>
      <c r="T22" s="84">
        <f>'BAR BB| Open rates'!T22*0.82 + 25</f>
        <v>20033</v>
      </c>
      <c r="U22" s="84">
        <f>'BAR BB| Open rates'!U22*0.82 + 25</f>
        <v>19295</v>
      </c>
      <c r="V22" s="84">
        <f>'BAR BB| Open rates'!V22*0.82 + 25</f>
        <v>19295</v>
      </c>
      <c r="W22" s="84">
        <f>'BAR BB| Open rates'!W22*0.82 + 25</f>
        <v>20033</v>
      </c>
      <c r="X22" s="84">
        <f>'BAR BB| Open rates'!X22*0.82 + 25</f>
        <v>19295</v>
      </c>
      <c r="Y22" s="84">
        <f>'BAR BB| Open rates'!Y22*0.82 + 25</f>
        <v>20033</v>
      </c>
      <c r="Z22" s="84">
        <f>'BAR BB| Open rates'!Z22*0.82 + 25</f>
        <v>19295</v>
      </c>
      <c r="AA22" s="84">
        <f>'BAR BB| Open rates'!AA22*0.82 + 25</f>
        <v>20033</v>
      </c>
      <c r="AB22" s="84">
        <f>'BAR BB| Open rates'!AB22*0.82 + 25</f>
        <v>19295</v>
      </c>
      <c r="AC22" s="84">
        <f>'BAR BB| Open rates'!AC22*0.82 + 25</f>
        <v>20033</v>
      </c>
      <c r="AD22" s="84">
        <f>'BAR BB| Open rates'!AD22*0.82 + 25</f>
        <v>19295</v>
      </c>
      <c r="AE22" s="84">
        <f>'BAR BB| Open rates'!AE22*0.82 + 25</f>
        <v>14375</v>
      </c>
      <c r="AF22" s="84">
        <f>'BAR BB| Open rates'!AF22*0.82 + 25</f>
        <v>15113</v>
      </c>
      <c r="AG22" s="84">
        <f>'BAR BB| Open rates'!AG22*0.82 + 25</f>
        <v>14375</v>
      </c>
      <c r="AH22" s="84">
        <f>'BAR BB| Open rates'!AH22*0.82 + 25</f>
        <v>15113</v>
      </c>
      <c r="AI22" s="84">
        <f>'BAR BB| Open rates'!AI22*0.82 + 25</f>
        <v>14375</v>
      </c>
      <c r="AJ22" s="84">
        <f>'BAR BB| Open rates'!AJ22*0.82 + 25</f>
        <v>15113</v>
      </c>
      <c r="AK22" s="84">
        <f>'BAR BB| Open rates'!AK22*0.82 + 25</f>
        <v>14375</v>
      </c>
      <c r="AL22" s="84">
        <f>'BAR BB| Open rates'!AL22*0.82 + 25</f>
        <v>15113</v>
      </c>
      <c r="AM22" s="84">
        <f>'BAR BB| Open rates'!AM22*0.82 + 25</f>
        <v>14375</v>
      </c>
      <c r="AN22" s="84">
        <f>'BAR BB| Open rates'!AN22*0.82 + 25</f>
        <v>14375</v>
      </c>
      <c r="AO22" s="84">
        <f>'BAR BB| Open rates'!AO22*0.82 + 25</f>
        <v>13227</v>
      </c>
      <c r="AP22" s="84">
        <f>'BAR BB| Open rates'!AP22*0.82 + 25</f>
        <v>14047</v>
      </c>
      <c r="AQ22" s="84">
        <f>'BAR BB| Open rates'!AQ22*0.82 + 25</f>
        <v>13227</v>
      </c>
      <c r="AR22" s="84">
        <f>'BAR BB| Open rates'!AR22*0.82 + 25</f>
        <v>14047</v>
      </c>
      <c r="AS22" s="84">
        <f>'BAR BB| Open rates'!AS22*0.82 + 25</f>
        <v>13227</v>
      </c>
      <c r="AT22" s="84">
        <f>'BAR BB| Open rates'!AT22*0.82 + 25</f>
        <v>14047</v>
      </c>
      <c r="AU22" s="84">
        <f>'BAR BB| Open rates'!AU22*0.82 + 25</f>
        <v>13227</v>
      </c>
      <c r="AV22" s="84">
        <f>'BAR BB| Open rates'!AV22*0.82 + 25</f>
        <v>14047</v>
      </c>
      <c r="AW22" s="84">
        <f>'BAR BB| Open rates'!AW22*0.82 + 25</f>
        <v>13227</v>
      </c>
      <c r="AX22" s="84">
        <f>'BAR BB| Open rates'!AX22*0.82 + 25</f>
        <v>13227</v>
      </c>
      <c r="AY22" s="84">
        <f>'BAR BB| Open rates'!AY22*0.82 + 25</f>
        <v>14047</v>
      </c>
      <c r="AZ22" s="84">
        <f>'BAR BB| Open rates'!AZ22*0.82 + 25</f>
        <v>13227</v>
      </c>
      <c r="BA22" s="84">
        <f>'BAR BB| Open rates'!BA22*0.82 + 25</f>
        <v>14047</v>
      </c>
      <c r="BB22" s="84">
        <f>'BAR BB| Open rates'!BB22*0.82 + 25</f>
        <v>13227</v>
      </c>
      <c r="BC22" s="84">
        <f>'BAR BB| Open rates'!BC22*0.82 + 25</f>
        <v>14047</v>
      </c>
    </row>
    <row r="23" spans="1:55" s="14" customFormat="1" ht="12" customHeight="1" x14ac:dyDescent="0.2">
      <c r="A23" s="42">
        <v>3</v>
      </c>
      <c r="B23" s="84">
        <f>'BAR BB| Open rates'!B23*0.82 + 25</f>
        <v>17163</v>
      </c>
      <c r="C23" s="84">
        <f>'BAR BB| Open rates'!C23*0.82 + 25</f>
        <v>15604.999999999998</v>
      </c>
      <c r="D23" s="84">
        <f>'BAR BB| Open rates'!D23*0.82 + 25</f>
        <v>14785</v>
      </c>
      <c r="E23" s="84">
        <f>'BAR BB| Open rates'!E23*0.82 + 25</f>
        <v>23723</v>
      </c>
      <c r="F23" s="84">
        <f>'BAR BB| Open rates'!F23*0.82 + 25</f>
        <v>14457</v>
      </c>
      <c r="G23" s="84">
        <f>'BAR BB| Open rates'!G23*0.82 + 25</f>
        <v>22247</v>
      </c>
      <c r="H23" s="84">
        <f>'BAR BB| Open rates'!H23*0.82 + 25</f>
        <v>21263</v>
      </c>
      <c r="I23" s="84">
        <f>'BAR BB| Open rates'!I23*0.82 + 25</f>
        <v>20525</v>
      </c>
      <c r="J23" s="84">
        <f>'BAR BB| Open rates'!J23*0.82 + 25</f>
        <v>21263</v>
      </c>
      <c r="K23" s="84">
        <f>'BAR BB| Open rates'!K23*0.82 + 25</f>
        <v>20525</v>
      </c>
      <c r="L23" s="84">
        <f>'BAR BB| Open rates'!L23*0.82 + 25</f>
        <v>21263</v>
      </c>
      <c r="M23" s="84">
        <f>'BAR BB| Open rates'!M23*0.82 + 25</f>
        <v>20525</v>
      </c>
      <c r="N23" s="84">
        <f>'BAR BB| Open rates'!N23*0.82 + 25</f>
        <v>21263</v>
      </c>
      <c r="O23" s="84">
        <f>'BAR BB| Open rates'!O23*0.82 + 25</f>
        <v>20525</v>
      </c>
      <c r="P23" s="84">
        <f>'BAR BB| Open rates'!P23*0.82 + 25</f>
        <v>21263</v>
      </c>
      <c r="Q23" s="84">
        <f>'BAR BB| Open rates'!Q23*0.82 + 25</f>
        <v>20525</v>
      </c>
      <c r="R23" s="84">
        <f>'BAR BB| Open rates'!R23*0.82 + 25</f>
        <v>21263</v>
      </c>
      <c r="S23" s="84">
        <f>'BAR BB| Open rates'!S23*0.82 + 25</f>
        <v>20525</v>
      </c>
      <c r="T23" s="84">
        <f>'BAR BB| Open rates'!T23*0.82 + 25</f>
        <v>21263</v>
      </c>
      <c r="U23" s="84">
        <f>'BAR BB| Open rates'!U23*0.82 + 25</f>
        <v>20525</v>
      </c>
      <c r="V23" s="84">
        <f>'BAR BB| Open rates'!V23*0.82 + 25</f>
        <v>20525</v>
      </c>
      <c r="W23" s="84">
        <f>'BAR BB| Open rates'!W23*0.82 + 25</f>
        <v>21263</v>
      </c>
      <c r="X23" s="84">
        <f>'BAR BB| Open rates'!X23*0.82 + 25</f>
        <v>20525</v>
      </c>
      <c r="Y23" s="84">
        <f>'BAR BB| Open rates'!Y23*0.82 + 25</f>
        <v>21263</v>
      </c>
      <c r="Z23" s="84">
        <f>'BAR BB| Open rates'!Z23*0.82 + 25</f>
        <v>20525</v>
      </c>
      <c r="AA23" s="84">
        <f>'BAR BB| Open rates'!AA23*0.82 + 25</f>
        <v>21263</v>
      </c>
      <c r="AB23" s="84">
        <f>'BAR BB| Open rates'!AB23*0.82 + 25</f>
        <v>20525</v>
      </c>
      <c r="AC23" s="84">
        <f>'BAR BB| Open rates'!AC23*0.82 + 25</f>
        <v>21263</v>
      </c>
      <c r="AD23" s="84">
        <f>'BAR BB| Open rates'!AD23*0.82 + 25</f>
        <v>20525</v>
      </c>
      <c r="AE23" s="84">
        <f>'BAR BB| Open rates'!AE23*0.82 + 25</f>
        <v>15604.999999999998</v>
      </c>
      <c r="AF23" s="84">
        <f>'BAR BB| Open rates'!AF23*0.82 + 25</f>
        <v>16342.999999999998</v>
      </c>
      <c r="AG23" s="84">
        <f>'BAR BB| Open rates'!AG23*0.82 + 25</f>
        <v>15604.999999999998</v>
      </c>
      <c r="AH23" s="84">
        <f>'BAR BB| Open rates'!AH23*0.82 + 25</f>
        <v>16342.999999999998</v>
      </c>
      <c r="AI23" s="84">
        <f>'BAR BB| Open rates'!AI23*0.82 + 25</f>
        <v>15604.999999999998</v>
      </c>
      <c r="AJ23" s="84">
        <f>'BAR BB| Open rates'!AJ23*0.82 + 25</f>
        <v>16342.999999999998</v>
      </c>
      <c r="AK23" s="84">
        <f>'BAR BB| Open rates'!AK23*0.82 + 25</f>
        <v>15604.999999999998</v>
      </c>
      <c r="AL23" s="84">
        <f>'BAR BB| Open rates'!AL23*0.82 + 25</f>
        <v>16342.999999999998</v>
      </c>
      <c r="AM23" s="84">
        <f>'BAR BB| Open rates'!AM23*0.82 + 25</f>
        <v>15604.999999999998</v>
      </c>
      <c r="AN23" s="84">
        <f>'BAR BB| Open rates'!AN23*0.82 + 25</f>
        <v>15604.999999999998</v>
      </c>
      <c r="AO23" s="84">
        <f>'BAR BB| Open rates'!AO23*0.82 + 25</f>
        <v>14457</v>
      </c>
      <c r="AP23" s="84">
        <f>'BAR BB| Open rates'!AP23*0.82 + 25</f>
        <v>15277</v>
      </c>
      <c r="AQ23" s="84">
        <f>'BAR BB| Open rates'!AQ23*0.82 + 25</f>
        <v>14457</v>
      </c>
      <c r="AR23" s="84">
        <f>'BAR BB| Open rates'!AR23*0.82 + 25</f>
        <v>15277</v>
      </c>
      <c r="AS23" s="84">
        <f>'BAR BB| Open rates'!AS23*0.82 + 25</f>
        <v>14457</v>
      </c>
      <c r="AT23" s="84">
        <f>'BAR BB| Open rates'!AT23*0.82 + 25</f>
        <v>15277</v>
      </c>
      <c r="AU23" s="84">
        <f>'BAR BB| Open rates'!AU23*0.82 + 25</f>
        <v>14457</v>
      </c>
      <c r="AV23" s="84">
        <f>'BAR BB| Open rates'!AV23*0.82 + 25</f>
        <v>15277</v>
      </c>
      <c r="AW23" s="84">
        <f>'BAR BB| Open rates'!AW23*0.82 + 25</f>
        <v>14457</v>
      </c>
      <c r="AX23" s="84">
        <f>'BAR BB| Open rates'!AX23*0.82 + 25</f>
        <v>14457</v>
      </c>
      <c r="AY23" s="84">
        <f>'BAR BB| Open rates'!AY23*0.82 + 25</f>
        <v>15277</v>
      </c>
      <c r="AZ23" s="84">
        <f>'BAR BB| Open rates'!AZ23*0.82 + 25</f>
        <v>14457</v>
      </c>
      <c r="BA23" s="84">
        <f>'BAR BB| Open rates'!BA23*0.82 + 25</f>
        <v>15277</v>
      </c>
      <c r="BB23" s="84">
        <f>'BAR BB| Open rates'!BB23*0.82 + 25</f>
        <v>14457</v>
      </c>
      <c r="BC23" s="84">
        <f>'BAR BB| Open rates'!BC23*0.82 + 25</f>
        <v>15277</v>
      </c>
    </row>
    <row r="24" spans="1:55" s="14" customFormat="1" ht="12" customHeight="1" x14ac:dyDescent="0.2">
      <c r="A24" s="42">
        <v>4</v>
      </c>
      <c r="B24" s="84">
        <f>'BAR BB| Open rates'!B24*0.82 + 25</f>
        <v>18393</v>
      </c>
      <c r="C24" s="84">
        <f>'BAR BB| Open rates'!C24*0.82 + 25</f>
        <v>16835</v>
      </c>
      <c r="D24" s="84">
        <f>'BAR BB| Open rates'!D24*0.82 + 25</f>
        <v>16014.999999999998</v>
      </c>
      <c r="E24" s="84">
        <f>'BAR BB| Open rates'!E24*0.82 + 25</f>
        <v>24953</v>
      </c>
      <c r="F24" s="84">
        <f>'BAR BB| Open rates'!F24*0.82 + 25</f>
        <v>15686.999999999998</v>
      </c>
      <c r="G24" s="84">
        <f>'BAR BB| Open rates'!G24*0.82 + 25</f>
        <v>23477</v>
      </c>
      <c r="H24" s="84">
        <f>'BAR BB| Open rates'!H24*0.82 + 25</f>
        <v>22493</v>
      </c>
      <c r="I24" s="84">
        <f>'BAR BB| Open rates'!I24*0.82 + 25</f>
        <v>21755</v>
      </c>
      <c r="J24" s="84">
        <f>'BAR BB| Open rates'!J24*0.82 + 25</f>
        <v>22493</v>
      </c>
      <c r="K24" s="84">
        <f>'BAR BB| Open rates'!K24*0.82 + 25</f>
        <v>21755</v>
      </c>
      <c r="L24" s="84">
        <f>'BAR BB| Open rates'!L24*0.82 + 25</f>
        <v>22493</v>
      </c>
      <c r="M24" s="84">
        <f>'BAR BB| Open rates'!M24*0.82 + 25</f>
        <v>21755</v>
      </c>
      <c r="N24" s="84">
        <f>'BAR BB| Open rates'!N24*0.82 + 25</f>
        <v>22493</v>
      </c>
      <c r="O24" s="84">
        <f>'BAR BB| Open rates'!O24*0.82 + 25</f>
        <v>21755</v>
      </c>
      <c r="P24" s="84">
        <f>'BAR BB| Open rates'!P24*0.82 + 25</f>
        <v>22493</v>
      </c>
      <c r="Q24" s="84">
        <f>'BAR BB| Open rates'!Q24*0.82 + 25</f>
        <v>21755</v>
      </c>
      <c r="R24" s="84">
        <f>'BAR BB| Open rates'!R24*0.82 + 25</f>
        <v>22493</v>
      </c>
      <c r="S24" s="84">
        <f>'BAR BB| Open rates'!S24*0.82 + 25</f>
        <v>21755</v>
      </c>
      <c r="T24" s="84">
        <f>'BAR BB| Open rates'!T24*0.82 + 25</f>
        <v>22493</v>
      </c>
      <c r="U24" s="84">
        <f>'BAR BB| Open rates'!U24*0.82 + 25</f>
        <v>21755</v>
      </c>
      <c r="V24" s="84">
        <f>'BAR BB| Open rates'!V24*0.82 + 25</f>
        <v>21755</v>
      </c>
      <c r="W24" s="84">
        <f>'BAR BB| Open rates'!W24*0.82 + 25</f>
        <v>22493</v>
      </c>
      <c r="X24" s="84">
        <f>'BAR BB| Open rates'!X24*0.82 + 25</f>
        <v>21755</v>
      </c>
      <c r="Y24" s="84">
        <f>'BAR BB| Open rates'!Y24*0.82 + 25</f>
        <v>22493</v>
      </c>
      <c r="Z24" s="84">
        <f>'BAR BB| Open rates'!Z24*0.82 + 25</f>
        <v>21755</v>
      </c>
      <c r="AA24" s="84">
        <f>'BAR BB| Open rates'!AA24*0.82 + 25</f>
        <v>22493</v>
      </c>
      <c r="AB24" s="84">
        <f>'BAR BB| Open rates'!AB24*0.82 + 25</f>
        <v>21755</v>
      </c>
      <c r="AC24" s="84">
        <f>'BAR BB| Open rates'!AC24*0.82 + 25</f>
        <v>22493</v>
      </c>
      <c r="AD24" s="84">
        <f>'BAR BB| Open rates'!AD24*0.82 + 25</f>
        <v>21755</v>
      </c>
      <c r="AE24" s="84">
        <f>'BAR BB| Open rates'!AE24*0.82 + 25</f>
        <v>16835</v>
      </c>
      <c r="AF24" s="84">
        <f>'BAR BB| Open rates'!AF24*0.82 + 25</f>
        <v>17573</v>
      </c>
      <c r="AG24" s="84">
        <f>'BAR BB| Open rates'!AG24*0.82 + 25</f>
        <v>16835</v>
      </c>
      <c r="AH24" s="84">
        <f>'BAR BB| Open rates'!AH24*0.82 + 25</f>
        <v>17573</v>
      </c>
      <c r="AI24" s="84">
        <f>'BAR BB| Open rates'!AI24*0.82 + 25</f>
        <v>16835</v>
      </c>
      <c r="AJ24" s="84">
        <f>'BAR BB| Open rates'!AJ24*0.82 + 25</f>
        <v>17573</v>
      </c>
      <c r="AK24" s="84">
        <f>'BAR BB| Open rates'!AK24*0.82 + 25</f>
        <v>16835</v>
      </c>
      <c r="AL24" s="84">
        <f>'BAR BB| Open rates'!AL24*0.82 + 25</f>
        <v>17573</v>
      </c>
      <c r="AM24" s="84">
        <f>'BAR BB| Open rates'!AM24*0.82 + 25</f>
        <v>16835</v>
      </c>
      <c r="AN24" s="84">
        <f>'BAR BB| Open rates'!AN24*0.82 + 25</f>
        <v>16835</v>
      </c>
      <c r="AO24" s="84">
        <f>'BAR BB| Open rates'!AO24*0.82 + 25</f>
        <v>15686.999999999998</v>
      </c>
      <c r="AP24" s="84">
        <f>'BAR BB| Open rates'!AP24*0.82 + 25</f>
        <v>16507</v>
      </c>
      <c r="AQ24" s="84">
        <f>'BAR BB| Open rates'!AQ24*0.82 + 25</f>
        <v>15686.999999999998</v>
      </c>
      <c r="AR24" s="84">
        <f>'BAR BB| Open rates'!AR24*0.82 + 25</f>
        <v>16507</v>
      </c>
      <c r="AS24" s="84">
        <f>'BAR BB| Open rates'!AS24*0.82 + 25</f>
        <v>15686.999999999998</v>
      </c>
      <c r="AT24" s="84">
        <f>'BAR BB| Open rates'!AT24*0.82 + 25</f>
        <v>16507</v>
      </c>
      <c r="AU24" s="84">
        <f>'BAR BB| Open rates'!AU24*0.82 + 25</f>
        <v>15686.999999999998</v>
      </c>
      <c r="AV24" s="84">
        <f>'BAR BB| Open rates'!AV24*0.82 + 25</f>
        <v>16507</v>
      </c>
      <c r="AW24" s="84">
        <f>'BAR BB| Open rates'!AW24*0.82 + 25</f>
        <v>15686.999999999998</v>
      </c>
      <c r="AX24" s="84">
        <f>'BAR BB| Open rates'!AX24*0.82 + 25</f>
        <v>15686.999999999998</v>
      </c>
      <c r="AY24" s="84">
        <f>'BAR BB| Open rates'!AY24*0.82 + 25</f>
        <v>16507</v>
      </c>
      <c r="AZ24" s="84">
        <f>'BAR BB| Open rates'!AZ24*0.82 + 25</f>
        <v>15686.999999999998</v>
      </c>
      <c r="BA24" s="84">
        <f>'BAR BB| Open rates'!BA24*0.82 + 25</f>
        <v>16507</v>
      </c>
      <c r="BB24" s="84">
        <f>'BAR BB| Open rates'!BB24*0.82 + 25</f>
        <v>15686.999999999998</v>
      </c>
      <c r="BC24" s="84">
        <f>'BAR BB| Open rates'!BC24*0.82 + 25</f>
        <v>16507</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rates'!B26*0.82 + 25</f>
        <v>19623</v>
      </c>
      <c r="C26" s="84">
        <f>'BAR BB| Open rates'!C26*0.82 + 25</f>
        <v>18065</v>
      </c>
      <c r="D26" s="84">
        <f>'BAR BB| Open rates'!D26*0.82 + 25</f>
        <v>17245</v>
      </c>
      <c r="E26" s="84">
        <f>'BAR BB| Open rates'!E26*0.82 + 25</f>
        <v>26183</v>
      </c>
      <c r="F26" s="84">
        <f>'BAR BB| Open rates'!F26*0.82 + 25</f>
        <v>16917</v>
      </c>
      <c r="G26" s="84">
        <f>'BAR BB| Open rates'!G26*0.82 + 25</f>
        <v>25527</v>
      </c>
      <c r="H26" s="84">
        <f>'BAR BB| Open rates'!H26*0.82 + 25</f>
        <v>24543</v>
      </c>
      <c r="I26" s="84">
        <f>'BAR BB| Open rates'!I26*0.82 + 25</f>
        <v>23805</v>
      </c>
      <c r="J26" s="84">
        <f>'BAR BB| Open rates'!J26*0.82 + 25</f>
        <v>24543</v>
      </c>
      <c r="K26" s="84">
        <f>'BAR BB| Open rates'!K26*0.82 + 25</f>
        <v>23805</v>
      </c>
      <c r="L26" s="84">
        <f>'BAR BB| Open rates'!L26*0.82 + 25</f>
        <v>24543</v>
      </c>
      <c r="M26" s="84">
        <f>'BAR BB| Open rates'!M26*0.82 + 25</f>
        <v>23805</v>
      </c>
      <c r="N26" s="84">
        <f>'BAR BB| Open rates'!N26*0.82 + 25</f>
        <v>24543</v>
      </c>
      <c r="O26" s="84">
        <f>'BAR BB| Open rates'!O26*0.82 + 25</f>
        <v>23805</v>
      </c>
      <c r="P26" s="84">
        <f>'BAR BB| Open rates'!P26*0.82 + 25</f>
        <v>24543</v>
      </c>
      <c r="Q26" s="84">
        <f>'BAR BB| Open rates'!Q26*0.82 + 25</f>
        <v>23805</v>
      </c>
      <c r="R26" s="84">
        <f>'BAR BB| Open rates'!R26*0.82 + 25</f>
        <v>24543</v>
      </c>
      <c r="S26" s="84">
        <f>'BAR BB| Open rates'!S26*0.82 + 25</f>
        <v>23805</v>
      </c>
      <c r="T26" s="84">
        <f>'BAR BB| Open rates'!T26*0.82 + 25</f>
        <v>24543</v>
      </c>
      <c r="U26" s="84">
        <f>'BAR BB| Open rates'!U26*0.82 + 25</f>
        <v>23805</v>
      </c>
      <c r="V26" s="84">
        <f>'BAR BB| Open rates'!V26*0.82 + 25</f>
        <v>23805</v>
      </c>
      <c r="W26" s="84">
        <f>'BAR BB| Open rates'!W26*0.82 + 25</f>
        <v>24543</v>
      </c>
      <c r="X26" s="84">
        <f>'BAR BB| Open rates'!X26*0.82 + 25</f>
        <v>23805</v>
      </c>
      <c r="Y26" s="84">
        <f>'BAR BB| Open rates'!Y26*0.82 + 25</f>
        <v>24543</v>
      </c>
      <c r="Z26" s="84">
        <f>'BAR BB| Open rates'!Z26*0.82 + 25</f>
        <v>23805</v>
      </c>
      <c r="AA26" s="84">
        <f>'BAR BB| Open rates'!AA26*0.82 + 25</f>
        <v>24543</v>
      </c>
      <c r="AB26" s="84">
        <f>'BAR BB| Open rates'!AB26*0.82 + 25</f>
        <v>23805</v>
      </c>
      <c r="AC26" s="84">
        <f>'BAR BB| Open rates'!AC26*0.82 + 25</f>
        <v>24543</v>
      </c>
      <c r="AD26" s="84">
        <f>'BAR BB| Open rates'!AD26*0.82 + 25</f>
        <v>23805</v>
      </c>
      <c r="AE26" s="84">
        <f>'BAR BB| Open rates'!AE26*0.82 + 25</f>
        <v>18065</v>
      </c>
      <c r="AF26" s="84">
        <f>'BAR BB| Open rates'!AF26*0.82 + 25</f>
        <v>18803</v>
      </c>
      <c r="AG26" s="84">
        <f>'BAR BB| Open rates'!AG26*0.82 + 25</f>
        <v>18065</v>
      </c>
      <c r="AH26" s="84">
        <f>'BAR BB| Open rates'!AH26*0.82 + 25</f>
        <v>18803</v>
      </c>
      <c r="AI26" s="84">
        <f>'BAR BB| Open rates'!AI26*0.82 + 25</f>
        <v>18065</v>
      </c>
      <c r="AJ26" s="84">
        <f>'BAR BB| Open rates'!AJ26*0.82 + 25</f>
        <v>18803</v>
      </c>
      <c r="AK26" s="84">
        <f>'BAR BB| Open rates'!AK26*0.82 + 25</f>
        <v>18065</v>
      </c>
      <c r="AL26" s="84">
        <f>'BAR BB| Open rates'!AL26*0.82 + 25</f>
        <v>18803</v>
      </c>
      <c r="AM26" s="84">
        <f>'BAR BB| Open rates'!AM26*0.82 + 25</f>
        <v>18065</v>
      </c>
      <c r="AN26" s="84">
        <f>'BAR BB| Open rates'!AN26*0.82 + 25</f>
        <v>18065</v>
      </c>
      <c r="AO26" s="84">
        <f>'BAR BB| Open rates'!AO26*0.82 + 25</f>
        <v>16917</v>
      </c>
      <c r="AP26" s="84">
        <f>'BAR BB| Open rates'!AP26*0.82 + 25</f>
        <v>17737</v>
      </c>
      <c r="AQ26" s="84">
        <f>'BAR BB| Open rates'!AQ26*0.82 + 25</f>
        <v>16917</v>
      </c>
      <c r="AR26" s="84">
        <f>'BAR BB| Open rates'!AR26*0.82 + 25</f>
        <v>17737</v>
      </c>
      <c r="AS26" s="84">
        <f>'BAR BB| Open rates'!AS26*0.82 + 25</f>
        <v>16917</v>
      </c>
      <c r="AT26" s="84">
        <f>'BAR BB| Open rates'!AT26*0.82 + 25</f>
        <v>17737</v>
      </c>
      <c r="AU26" s="84">
        <f>'BAR BB| Open rates'!AU26*0.82 + 25</f>
        <v>16917</v>
      </c>
      <c r="AV26" s="84">
        <f>'BAR BB| Open rates'!AV26*0.82 + 25</f>
        <v>17737</v>
      </c>
      <c r="AW26" s="84">
        <f>'BAR BB| Open rates'!AW26*0.82 + 25</f>
        <v>16917</v>
      </c>
      <c r="AX26" s="84">
        <f>'BAR BB| Open rates'!AX26*0.82 + 25</f>
        <v>16917</v>
      </c>
      <c r="AY26" s="84">
        <f>'BAR BB| Open rates'!AY26*0.82 + 25</f>
        <v>17737</v>
      </c>
      <c r="AZ26" s="84">
        <f>'BAR BB| Open rates'!AZ26*0.82 + 25</f>
        <v>16917</v>
      </c>
      <c r="BA26" s="84">
        <f>'BAR BB| Open rates'!BA26*0.82 + 25</f>
        <v>17737</v>
      </c>
      <c r="BB26" s="84">
        <f>'BAR BB| Open rates'!BB26*0.82 + 25</f>
        <v>16917</v>
      </c>
      <c r="BC26" s="84">
        <f>'BAR BB| Open rates'!BC26*0.82 + 25</f>
        <v>17737</v>
      </c>
    </row>
    <row r="27" spans="1:55" s="14" customFormat="1" ht="12" customHeight="1" x14ac:dyDescent="0.2">
      <c r="A27" s="42">
        <v>2</v>
      </c>
      <c r="B27" s="84">
        <f>'BAR BB| Open rates'!B27*0.82 + 25</f>
        <v>20853</v>
      </c>
      <c r="C27" s="84">
        <f>'BAR BB| Open rates'!C27*0.82 + 25</f>
        <v>19295</v>
      </c>
      <c r="D27" s="84">
        <f>'BAR BB| Open rates'!D27*0.82 + 25</f>
        <v>18475</v>
      </c>
      <c r="E27" s="84">
        <f>'BAR BB| Open rates'!E27*0.82 + 25</f>
        <v>27413</v>
      </c>
      <c r="F27" s="84">
        <f>'BAR BB| Open rates'!F27*0.82 + 25</f>
        <v>18147</v>
      </c>
      <c r="G27" s="84">
        <f>'BAR BB| Open rates'!G27*0.82 + 25</f>
        <v>26757</v>
      </c>
      <c r="H27" s="84">
        <f>'BAR BB| Open rates'!H27*0.82 + 25</f>
        <v>25773</v>
      </c>
      <c r="I27" s="84">
        <f>'BAR BB| Open rates'!I27*0.82 + 25</f>
        <v>25035</v>
      </c>
      <c r="J27" s="84">
        <f>'BAR BB| Open rates'!J27*0.82 + 25</f>
        <v>25773</v>
      </c>
      <c r="K27" s="84">
        <f>'BAR BB| Open rates'!K27*0.82 + 25</f>
        <v>25035</v>
      </c>
      <c r="L27" s="84">
        <f>'BAR BB| Open rates'!L27*0.82 + 25</f>
        <v>25773</v>
      </c>
      <c r="M27" s="84">
        <f>'BAR BB| Open rates'!M27*0.82 + 25</f>
        <v>25035</v>
      </c>
      <c r="N27" s="84">
        <f>'BAR BB| Open rates'!N27*0.82 + 25</f>
        <v>25773</v>
      </c>
      <c r="O27" s="84">
        <f>'BAR BB| Open rates'!O27*0.82 + 25</f>
        <v>25035</v>
      </c>
      <c r="P27" s="84">
        <f>'BAR BB| Open rates'!P27*0.82 + 25</f>
        <v>25773</v>
      </c>
      <c r="Q27" s="84">
        <f>'BAR BB| Open rates'!Q27*0.82 + 25</f>
        <v>25035</v>
      </c>
      <c r="R27" s="84">
        <f>'BAR BB| Open rates'!R27*0.82 + 25</f>
        <v>25773</v>
      </c>
      <c r="S27" s="84">
        <f>'BAR BB| Open rates'!S27*0.82 + 25</f>
        <v>25035</v>
      </c>
      <c r="T27" s="84">
        <f>'BAR BB| Open rates'!T27*0.82 + 25</f>
        <v>25773</v>
      </c>
      <c r="U27" s="84">
        <f>'BAR BB| Open rates'!U27*0.82 + 25</f>
        <v>25035</v>
      </c>
      <c r="V27" s="84">
        <f>'BAR BB| Open rates'!V27*0.82 + 25</f>
        <v>25035</v>
      </c>
      <c r="W27" s="84">
        <f>'BAR BB| Open rates'!W27*0.82 + 25</f>
        <v>25773</v>
      </c>
      <c r="X27" s="84">
        <f>'BAR BB| Open rates'!X27*0.82 + 25</f>
        <v>25035</v>
      </c>
      <c r="Y27" s="84">
        <f>'BAR BB| Open rates'!Y27*0.82 + 25</f>
        <v>25773</v>
      </c>
      <c r="Z27" s="84">
        <f>'BAR BB| Open rates'!Z27*0.82 + 25</f>
        <v>25035</v>
      </c>
      <c r="AA27" s="84">
        <f>'BAR BB| Open rates'!AA27*0.82 + 25</f>
        <v>25773</v>
      </c>
      <c r="AB27" s="84">
        <f>'BAR BB| Open rates'!AB27*0.82 + 25</f>
        <v>25035</v>
      </c>
      <c r="AC27" s="84">
        <f>'BAR BB| Open rates'!AC27*0.82 + 25</f>
        <v>25773</v>
      </c>
      <c r="AD27" s="84">
        <f>'BAR BB| Open rates'!AD27*0.82 + 25</f>
        <v>25035</v>
      </c>
      <c r="AE27" s="84">
        <f>'BAR BB| Open rates'!AE27*0.82 + 25</f>
        <v>19295</v>
      </c>
      <c r="AF27" s="84">
        <f>'BAR BB| Open rates'!AF27*0.82 + 25</f>
        <v>20033</v>
      </c>
      <c r="AG27" s="84">
        <f>'BAR BB| Open rates'!AG27*0.82 + 25</f>
        <v>19295</v>
      </c>
      <c r="AH27" s="84">
        <f>'BAR BB| Open rates'!AH27*0.82 + 25</f>
        <v>20033</v>
      </c>
      <c r="AI27" s="84">
        <f>'BAR BB| Open rates'!AI27*0.82 + 25</f>
        <v>19295</v>
      </c>
      <c r="AJ27" s="84">
        <f>'BAR BB| Open rates'!AJ27*0.82 + 25</f>
        <v>20033</v>
      </c>
      <c r="AK27" s="84">
        <f>'BAR BB| Open rates'!AK27*0.82 + 25</f>
        <v>19295</v>
      </c>
      <c r="AL27" s="84">
        <f>'BAR BB| Open rates'!AL27*0.82 + 25</f>
        <v>20033</v>
      </c>
      <c r="AM27" s="84">
        <f>'BAR BB| Open rates'!AM27*0.82 + 25</f>
        <v>19295</v>
      </c>
      <c r="AN27" s="84">
        <f>'BAR BB| Open rates'!AN27*0.82 + 25</f>
        <v>19295</v>
      </c>
      <c r="AO27" s="84">
        <f>'BAR BB| Open rates'!AO27*0.82 + 25</f>
        <v>18147</v>
      </c>
      <c r="AP27" s="84">
        <f>'BAR BB| Open rates'!AP27*0.82 + 25</f>
        <v>18967</v>
      </c>
      <c r="AQ27" s="84">
        <f>'BAR BB| Open rates'!AQ27*0.82 + 25</f>
        <v>18147</v>
      </c>
      <c r="AR27" s="84">
        <f>'BAR BB| Open rates'!AR27*0.82 + 25</f>
        <v>18967</v>
      </c>
      <c r="AS27" s="84">
        <f>'BAR BB| Open rates'!AS27*0.82 + 25</f>
        <v>18147</v>
      </c>
      <c r="AT27" s="84">
        <f>'BAR BB| Open rates'!AT27*0.82 + 25</f>
        <v>18967</v>
      </c>
      <c r="AU27" s="84">
        <f>'BAR BB| Open rates'!AU27*0.82 + 25</f>
        <v>18147</v>
      </c>
      <c r="AV27" s="84">
        <f>'BAR BB| Open rates'!AV27*0.82 + 25</f>
        <v>18967</v>
      </c>
      <c r="AW27" s="84">
        <f>'BAR BB| Open rates'!AW27*0.82 + 25</f>
        <v>18147</v>
      </c>
      <c r="AX27" s="84">
        <f>'BAR BB| Open rates'!AX27*0.82 + 25</f>
        <v>18147</v>
      </c>
      <c r="AY27" s="84">
        <f>'BAR BB| Open rates'!AY27*0.82 + 25</f>
        <v>18967</v>
      </c>
      <c r="AZ27" s="84">
        <f>'BAR BB| Open rates'!AZ27*0.82 + 25</f>
        <v>18147</v>
      </c>
      <c r="BA27" s="84">
        <f>'BAR BB| Open rates'!BA27*0.82 + 25</f>
        <v>18967</v>
      </c>
      <c r="BB27" s="84">
        <f>'BAR BB| Open rates'!BB27*0.82 + 25</f>
        <v>18147</v>
      </c>
      <c r="BC27" s="84">
        <f>'BAR BB| Open rates'!BC27*0.82 + 25</f>
        <v>18967</v>
      </c>
    </row>
    <row r="28" spans="1:55" s="14" customFormat="1" ht="12" customHeight="1" x14ac:dyDescent="0.2">
      <c r="A28" s="42">
        <v>3</v>
      </c>
      <c r="B28" s="84">
        <f>'BAR BB| Open rates'!B28*0.82 + 25</f>
        <v>22083</v>
      </c>
      <c r="C28" s="84">
        <f>'BAR BB| Open rates'!C28*0.82 + 25</f>
        <v>20525</v>
      </c>
      <c r="D28" s="84">
        <f>'BAR BB| Open rates'!D28*0.82 + 25</f>
        <v>19705</v>
      </c>
      <c r="E28" s="84">
        <f>'BAR BB| Open rates'!E28*0.82 + 25</f>
        <v>28643</v>
      </c>
      <c r="F28" s="84">
        <f>'BAR BB| Open rates'!F28*0.82 + 25</f>
        <v>19377</v>
      </c>
      <c r="G28" s="84">
        <f>'BAR BB| Open rates'!G28*0.82 + 25</f>
        <v>27987</v>
      </c>
      <c r="H28" s="84">
        <f>'BAR BB| Open rates'!H28*0.82 + 25</f>
        <v>27003</v>
      </c>
      <c r="I28" s="84">
        <f>'BAR BB| Open rates'!I28*0.82 + 25</f>
        <v>26265</v>
      </c>
      <c r="J28" s="84">
        <f>'BAR BB| Open rates'!J28*0.82 + 25</f>
        <v>27003</v>
      </c>
      <c r="K28" s="84">
        <f>'BAR BB| Open rates'!K28*0.82 + 25</f>
        <v>26265</v>
      </c>
      <c r="L28" s="84">
        <f>'BAR BB| Open rates'!L28*0.82 + 25</f>
        <v>27003</v>
      </c>
      <c r="M28" s="84">
        <f>'BAR BB| Open rates'!M28*0.82 + 25</f>
        <v>26265</v>
      </c>
      <c r="N28" s="84">
        <f>'BAR BB| Open rates'!N28*0.82 + 25</f>
        <v>27003</v>
      </c>
      <c r="O28" s="84">
        <f>'BAR BB| Open rates'!O28*0.82 + 25</f>
        <v>26265</v>
      </c>
      <c r="P28" s="84">
        <f>'BAR BB| Open rates'!P28*0.82 + 25</f>
        <v>27003</v>
      </c>
      <c r="Q28" s="84">
        <f>'BAR BB| Open rates'!Q28*0.82 + 25</f>
        <v>26265</v>
      </c>
      <c r="R28" s="84">
        <f>'BAR BB| Open rates'!R28*0.82 + 25</f>
        <v>27003</v>
      </c>
      <c r="S28" s="84">
        <f>'BAR BB| Open rates'!S28*0.82 + 25</f>
        <v>26265</v>
      </c>
      <c r="T28" s="84">
        <f>'BAR BB| Open rates'!T28*0.82 + 25</f>
        <v>27003</v>
      </c>
      <c r="U28" s="84">
        <f>'BAR BB| Open rates'!U28*0.82 + 25</f>
        <v>26265</v>
      </c>
      <c r="V28" s="84">
        <f>'BAR BB| Open rates'!V28*0.82 + 25</f>
        <v>26265</v>
      </c>
      <c r="W28" s="84">
        <f>'BAR BB| Open rates'!W28*0.82 + 25</f>
        <v>27003</v>
      </c>
      <c r="X28" s="84">
        <f>'BAR BB| Open rates'!X28*0.82 + 25</f>
        <v>26265</v>
      </c>
      <c r="Y28" s="84">
        <f>'BAR BB| Open rates'!Y28*0.82 + 25</f>
        <v>27003</v>
      </c>
      <c r="Z28" s="84">
        <f>'BAR BB| Open rates'!Z28*0.82 + 25</f>
        <v>26265</v>
      </c>
      <c r="AA28" s="84">
        <f>'BAR BB| Open rates'!AA28*0.82 + 25</f>
        <v>27003</v>
      </c>
      <c r="AB28" s="84">
        <f>'BAR BB| Open rates'!AB28*0.82 + 25</f>
        <v>26265</v>
      </c>
      <c r="AC28" s="84">
        <f>'BAR BB| Open rates'!AC28*0.82 + 25</f>
        <v>27003</v>
      </c>
      <c r="AD28" s="84">
        <f>'BAR BB| Open rates'!AD28*0.82 + 25</f>
        <v>26265</v>
      </c>
      <c r="AE28" s="84">
        <f>'BAR BB| Open rates'!AE28*0.82 + 25</f>
        <v>20525</v>
      </c>
      <c r="AF28" s="84">
        <f>'BAR BB| Open rates'!AF28*0.82 + 25</f>
        <v>21263</v>
      </c>
      <c r="AG28" s="84">
        <f>'BAR BB| Open rates'!AG28*0.82 + 25</f>
        <v>20525</v>
      </c>
      <c r="AH28" s="84">
        <f>'BAR BB| Open rates'!AH28*0.82 + 25</f>
        <v>21263</v>
      </c>
      <c r="AI28" s="84">
        <f>'BAR BB| Open rates'!AI28*0.82 + 25</f>
        <v>20525</v>
      </c>
      <c r="AJ28" s="84">
        <f>'BAR BB| Open rates'!AJ28*0.82 + 25</f>
        <v>21263</v>
      </c>
      <c r="AK28" s="84">
        <f>'BAR BB| Open rates'!AK28*0.82 + 25</f>
        <v>20525</v>
      </c>
      <c r="AL28" s="84">
        <f>'BAR BB| Open rates'!AL28*0.82 + 25</f>
        <v>21263</v>
      </c>
      <c r="AM28" s="84">
        <f>'BAR BB| Open rates'!AM28*0.82 + 25</f>
        <v>20525</v>
      </c>
      <c r="AN28" s="84">
        <f>'BAR BB| Open rates'!AN28*0.82 + 25</f>
        <v>20525</v>
      </c>
      <c r="AO28" s="84">
        <f>'BAR BB| Open rates'!AO28*0.82 + 25</f>
        <v>19377</v>
      </c>
      <c r="AP28" s="84">
        <f>'BAR BB| Open rates'!AP28*0.82 + 25</f>
        <v>20197</v>
      </c>
      <c r="AQ28" s="84">
        <f>'BAR BB| Open rates'!AQ28*0.82 + 25</f>
        <v>19377</v>
      </c>
      <c r="AR28" s="84">
        <f>'BAR BB| Open rates'!AR28*0.82 + 25</f>
        <v>20197</v>
      </c>
      <c r="AS28" s="84">
        <f>'BAR BB| Open rates'!AS28*0.82 + 25</f>
        <v>19377</v>
      </c>
      <c r="AT28" s="84">
        <f>'BAR BB| Open rates'!AT28*0.82 + 25</f>
        <v>20197</v>
      </c>
      <c r="AU28" s="84">
        <f>'BAR BB| Open rates'!AU28*0.82 + 25</f>
        <v>19377</v>
      </c>
      <c r="AV28" s="84">
        <f>'BAR BB| Open rates'!AV28*0.82 + 25</f>
        <v>20197</v>
      </c>
      <c r="AW28" s="84">
        <f>'BAR BB| Open rates'!AW28*0.82 + 25</f>
        <v>19377</v>
      </c>
      <c r="AX28" s="84">
        <f>'BAR BB| Open rates'!AX28*0.82 + 25</f>
        <v>19377</v>
      </c>
      <c r="AY28" s="84">
        <f>'BAR BB| Open rates'!AY28*0.82 + 25</f>
        <v>20197</v>
      </c>
      <c r="AZ28" s="84">
        <f>'BAR BB| Open rates'!AZ28*0.82 + 25</f>
        <v>19377</v>
      </c>
      <c r="BA28" s="84">
        <f>'BAR BB| Open rates'!BA28*0.82 + 25</f>
        <v>20197</v>
      </c>
      <c r="BB28" s="84">
        <f>'BAR BB| Open rates'!BB28*0.82 + 25</f>
        <v>19377</v>
      </c>
      <c r="BC28" s="84">
        <f>'BAR BB| Open rates'!BC28*0.82 + 25</f>
        <v>20197</v>
      </c>
    </row>
    <row r="29" spans="1:55" s="14" customFormat="1" ht="12" customHeight="1" x14ac:dyDescent="0.2">
      <c r="A29" s="42">
        <v>4</v>
      </c>
      <c r="B29" s="84">
        <f>'BAR BB| Open rates'!B29*0.82 + 25</f>
        <v>23313</v>
      </c>
      <c r="C29" s="84">
        <f>'BAR BB| Open rates'!C29*0.82 + 25</f>
        <v>21755</v>
      </c>
      <c r="D29" s="84">
        <f>'BAR BB| Open rates'!D29*0.82 + 25</f>
        <v>20935</v>
      </c>
      <c r="E29" s="84">
        <f>'BAR BB| Open rates'!E29*0.82 + 25</f>
        <v>29873</v>
      </c>
      <c r="F29" s="84">
        <f>'BAR BB| Open rates'!F29*0.82 + 25</f>
        <v>20607</v>
      </c>
      <c r="G29" s="84">
        <f>'BAR BB| Open rates'!G29*0.82 + 25</f>
        <v>29217</v>
      </c>
      <c r="H29" s="84">
        <f>'BAR BB| Open rates'!H29*0.82 + 25</f>
        <v>28233</v>
      </c>
      <c r="I29" s="84">
        <f>'BAR BB| Open rates'!I29*0.82 + 25</f>
        <v>27495</v>
      </c>
      <c r="J29" s="84">
        <f>'BAR BB| Open rates'!J29*0.82 + 25</f>
        <v>28233</v>
      </c>
      <c r="K29" s="84">
        <f>'BAR BB| Open rates'!K29*0.82 + 25</f>
        <v>27495</v>
      </c>
      <c r="L29" s="84">
        <f>'BAR BB| Open rates'!L29*0.82 + 25</f>
        <v>28233</v>
      </c>
      <c r="M29" s="84">
        <f>'BAR BB| Open rates'!M29*0.82 + 25</f>
        <v>27495</v>
      </c>
      <c r="N29" s="84">
        <f>'BAR BB| Open rates'!N29*0.82 + 25</f>
        <v>28233</v>
      </c>
      <c r="O29" s="84">
        <f>'BAR BB| Open rates'!O29*0.82 + 25</f>
        <v>27495</v>
      </c>
      <c r="P29" s="84">
        <f>'BAR BB| Open rates'!P29*0.82 + 25</f>
        <v>28233</v>
      </c>
      <c r="Q29" s="84">
        <f>'BAR BB| Open rates'!Q29*0.82 + 25</f>
        <v>27495</v>
      </c>
      <c r="R29" s="84">
        <f>'BAR BB| Open rates'!R29*0.82 + 25</f>
        <v>28233</v>
      </c>
      <c r="S29" s="84">
        <f>'BAR BB| Open rates'!S29*0.82 + 25</f>
        <v>27495</v>
      </c>
      <c r="T29" s="84">
        <f>'BAR BB| Open rates'!T29*0.82 + 25</f>
        <v>28233</v>
      </c>
      <c r="U29" s="84">
        <f>'BAR BB| Open rates'!U29*0.82 + 25</f>
        <v>27495</v>
      </c>
      <c r="V29" s="84">
        <f>'BAR BB| Open rates'!V29*0.82 + 25</f>
        <v>27495</v>
      </c>
      <c r="W29" s="84">
        <f>'BAR BB| Open rates'!W29*0.82 + 25</f>
        <v>28233</v>
      </c>
      <c r="X29" s="84">
        <f>'BAR BB| Open rates'!X29*0.82 + 25</f>
        <v>27495</v>
      </c>
      <c r="Y29" s="84">
        <f>'BAR BB| Open rates'!Y29*0.82 + 25</f>
        <v>28233</v>
      </c>
      <c r="Z29" s="84">
        <f>'BAR BB| Open rates'!Z29*0.82 + 25</f>
        <v>27495</v>
      </c>
      <c r="AA29" s="84">
        <f>'BAR BB| Open rates'!AA29*0.82 + 25</f>
        <v>28233</v>
      </c>
      <c r="AB29" s="84">
        <f>'BAR BB| Open rates'!AB29*0.82 + 25</f>
        <v>27495</v>
      </c>
      <c r="AC29" s="84">
        <f>'BAR BB| Open rates'!AC29*0.82 + 25</f>
        <v>28233</v>
      </c>
      <c r="AD29" s="84">
        <f>'BAR BB| Open rates'!AD29*0.82 + 25</f>
        <v>27495</v>
      </c>
      <c r="AE29" s="84">
        <f>'BAR BB| Open rates'!AE29*0.82 + 25</f>
        <v>21755</v>
      </c>
      <c r="AF29" s="84">
        <f>'BAR BB| Open rates'!AF29*0.82 + 25</f>
        <v>22493</v>
      </c>
      <c r="AG29" s="84">
        <f>'BAR BB| Open rates'!AG29*0.82 + 25</f>
        <v>21755</v>
      </c>
      <c r="AH29" s="84">
        <f>'BAR BB| Open rates'!AH29*0.82 + 25</f>
        <v>22493</v>
      </c>
      <c r="AI29" s="84">
        <f>'BAR BB| Open rates'!AI29*0.82 + 25</f>
        <v>21755</v>
      </c>
      <c r="AJ29" s="84">
        <f>'BAR BB| Open rates'!AJ29*0.82 + 25</f>
        <v>22493</v>
      </c>
      <c r="AK29" s="84">
        <f>'BAR BB| Open rates'!AK29*0.82 + 25</f>
        <v>21755</v>
      </c>
      <c r="AL29" s="84">
        <f>'BAR BB| Open rates'!AL29*0.82 + 25</f>
        <v>22493</v>
      </c>
      <c r="AM29" s="84">
        <f>'BAR BB| Open rates'!AM29*0.82 + 25</f>
        <v>21755</v>
      </c>
      <c r="AN29" s="84">
        <f>'BAR BB| Open rates'!AN29*0.82 + 25</f>
        <v>21755</v>
      </c>
      <c r="AO29" s="84">
        <f>'BAR BB| Open rates'!AO29*0.82 + 25</f>
        <v>20607</v>
      </c>
      <c r="AP29" s="84">
        <f>'BAR BB| Open rates'!AP29*0.82 + 25</f>
        <v>21427</v>
      </c>
      <c r="AQ29" s="84">
        <f>'BAR BB| Open rates'!AQ29*0.82 + 25</f>
        <v>20607</v>
      </c>
      <c r="AR29" s="84">
        <f>'BAR BB| Open rates'!AR29*0.82 + 25</f>
        <v>21427</v>
      </c>
      <c r="AS29" s="84">
        <f>'BAR BB| Open rates'!AS29*0.82 + 25</f>
        <v>20607</v>
      </c>
      <c r="AT29" s="84">
        <f>'BAR BB| Open rates'!AT29*0.82 + 25</f>
        <v>21427</v>
      </c>
      <c r="AU29" s="84">
        <f>'BAR BB| Open rates'!AU29*0.82 + 25</f>
        <v>20607</v>
      </c>
      <c r="AV29" s="84">
        <f>'BAR BB| Open rates'!AV29*0.82 + 25</f>
        <v>21427</v>
      </c>
      <c r="AW29" s="84">
        <f>'BAR BB| Open rates'!AW29*0.82 + 25</f>
        <v>20607</v>
      </c>
      <c r="AX29" s="84">
        <f>'BAR BB| Open rates'!AX29*0.82 + 25</f>
        <v>20607</v>
      </c>
      <c r="AY29" s="84">
        <f>'BAR BB| Open rates'!AY29*0.82 + 25</f>
        <v>21427</v>
      </c>
      <c r="AZ29" s="84">
        <f>'BAR BB| Open rates'!AZ29*0.82 + 25</f>
        <v>20607</v>
      </c>
      <c r="BA29" s="84">
        <f>'BAR BB| Open rates'!BA29*0.82 + 25</f>
        <v>21427</v>
      </c>
      <c r="BB29" s="84">
        <f>'BAR BB| Open rates'!BB29*0.82 + 25</f>
        <v>20607</v>
      </c>
      <c r="BC29" s="84">
        <f>'BAR BB| Open rates'!BC29*0.82 + 25</f>
        <v>21427</v>
      </c>
    </row>
    <row r="30" spans="1:55" s="14" customFormat="1" ht="12" customHeight="1" x14ac:dyDescent="0.2">
      <c r="A30" s="123"/>
    </row>
    <row r="31" spans="1:55" s="14" customFormat="1" ht="12" customHeight="1" x14ac:dyDescent="0.2">
      <c r="A31" s="123"/>
    </row>
    <row r="32" spans="1:55" s="14" customFormat="1" ht="12.75" customHeight="1" x14ac:dyDescent="0.2">
      <c r="A32" s="240" t="s">
        <v>157</v>
      </c>
    </row>
    <row r="33" spans="1:1" s="14" customFormat="1" ht="12.75" customHeight="1" x14ac:dyDescent="0.2">
      <c r="A33" s="240"/>
    </row>
    <row r="34" spans="1:1" s="11" customFormat="1" ht="12.75" customHeight="1" x14ac:dyDescent="0.2">
      <c r="A34" s="240"/>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3" t="s">
        <v>299</v>
      </c>
    </row>
    <row r="46" spans="1:1" x14ac:dyDescent="0.2">
      <c r="A46" s="244"/>
    </row>
    <row r="47" spans="1:1" x14ac:dyDescent="0.2">
      <c r="A47" s="244"/>
    </row>
    <row r="48" spans="1:1" ht="12.75" thickBot="1" x14ac:dyDescent="0.25">
      <c r="A48" s="245"/>
    </row>
  </sheetData>
  <mergeCells count="2">
    <mergeCell ref="A32:A34"/>
    <mergeCell ref="A45:A48"/>
  </mergeCells>
  <pageMargins left="0.7" right="0.7" top="0.75" bottom="0.75" header="0.3" footer="0.3"/>
  <pageSetup paperSize="9"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5" t="s">
        <v>200</v>
      </c>
    </row>
    <row r="3" spans="1:2" ht="20.25" customHeight="1" x14ac:dyDescent="0.2">
      <c r="A3" s="132" t="s">
        <v>185</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40" t="s">
        <v>157</v>
      </c>
    </row>
    <row r="16" spans="1:2" x14ac:dyDescent="0.2">
      <c r="A16" s="240"/>
    </row>
    <row r="17" spans="1:10" x14ac:dyDescent="0.2">
      <c r="A17" s="123"/>
    </row>
    <row r="18" spans="1:10" s="11" customFormat="1" ht="18" customHeight="1" x14ac:dyDescent="0.2">
      <c r="A18" s="275" t="s">
        <v>203</v>
      </c>
      <c r="B18" s="276"/>
      <c r="C18" s="276"/>
      <c r="D18" s="276"/>
      <c r="E18" s="276"/>
      <c r="F18" s="276"/>
      <c r="G18" s="276"/>
    </row>
    <row r="19" spans="1:10" s="11" customFormat="1" ht="22.5" customHeight="1" x14ac:dyDescent="0.2">
      <c r="A19" s="275"/>
      <c r="B19" s="276"/>
      <c r="C19" s="276"/>
      <c r="D19" s="276"/>
      <c r="E19" s="276"/>
      <c r="F19" s="276"/>
      <c r="G19" s="276"/>
    </row>
    <row r="20" spans="1:10" s="11" customFormat="1" ht="21.75" customHeight="1" x14ac:dyDescent="0.2">
      <c r="A20" s="275"/>
      <c r="B20" s="276"/>
      <c r="C20" s="276"/>
      <c r="D20" s="276"/>
      <c r="E20" s="276"/>
      <c r="F20" s="276"/>
      <c r="G20" s="276"/>
    </row>
    <row r="21" spans="1:10" s="11" customFormat="1" ht="12.75" customHeight="1" x14ac:dyDescent="0.2">
      <c r="A21" s="275"/>
      <c r="B21" s="276"/>
      <c r="C21" s="276"/>
      <c r="D21" s="276"/>
      <c r="E21" s="276"/>
      <c r="F21" s="276"/>
      <c r="G21" s="276"/>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5" t="s">
        <v>200</v>
      </c>
    </row>
    <row r="3" spans="1:2" ht="21.75" customHeight="1" x14ac:dyDescent="0.2">
      <c r="A3" s="132" t="s">
        <v>161</v>
      </c>
      <c r="B3" s="73" t="e">
        <f>'BAR BB| Open rates'!#REF!</f>
        <v>#REF!</v>
      </c>
    </row>
    <row r="4" spans="1:2"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40" t="s">
        <v>157</v>
      </c>
    </row>
    <row r="16" spans="1:2" x14ac:dyDescent="0.2">
      <c r="A16" s="240"/>
    </row>
    <row r="17" spans="1:10" x14ac:dyDescent="0.2">
      <c r="A17" s="123"/>
    </row>
    <row r="18" spans="1:10" s="11" customFormat="1" ht="18" customHeight="1" x14ac:dyDescent="0.2">
      <c r="A18" s="275" t="s">
        <v>203</v>
      </c>
      <c r="B18" s="276"/>
      <c r="C18" s="276"/>
      <c r="D18" s="276"/>
      <c r="E18" s="276"/>
      <c r="F18" s="276"/>
      <c r="G18" s="276"/>
    </row>
    <row r="19" spans="1:10" s="11" customFormat="1" ht="22.5" customHeight="1" x14ac:dyDescent="0.2">
      <c r="A19" s="275"/>
      <c r="B19" s="276"/>
      <c r="C19" s="276"/>
      <c r="D19" s="276"/>
      <c r="E19" s="276"/>
      <c r="F19" s="276"/>
      <c r="G19" s="276"/>
    </row>
    <row r="20" spans="1:10" s="11" customFormat="1" ht="21.75" customHeight="1" x14ac:dyDescent="0.2">
      <c r="A20" s="275"/>
      <c r="B20" s="276"/>
      <c r="C20" s="276"/>
      <c r="D20" s="276"/>
      <c r="E20" s="276"/>
      <c r="F20" s="276"/>
      <c r="G20" s="276"/>
    </row>
    <row r="21" spans="1:10" s="11" customFormat="1" ht="12.75" customHeight="1" x14ac:dyDescent="0.2">
      <c r="A21" s="275"/>
      <c r="B21" s="276"/>
      <c r="C21" s="276"/>
      <c r="D21" s="276"/>
      <c r="E21" s="276"/>
      <c r="F21" s="276"/>
      <c r="G21" s="276"/>
    </row>
    <row r="22" spans="1:10" ht="12.75" customHeight="1" x14ac:dyDescent="0.2">
      <c r="A22"/>
    </row>
    <row r="23" spans="1:10" x14ac:dyDescent="0.2">
      <c r="A23" s="135" t="s">
        <v>80</v>
      </c>
    </row>
    <row r="24" spans="1:10" ht="24" x14ac:dyDescent="0.2">
      <c r="A24" s="138" t="s">
        <v>201</v>
      </c>
    </row>
    <row r="25" spans="1:10" ht="24" x14ac:dyDescent="0.2">
      <c r="A25" s="138" t="s">
        <v>202</v>
      </c>
    </row>
    <row r="26" spans="1:10" x14ac:dyDescent="0.2">
      <c r="A26" s="22"/>
    </row>
    <row r="27" spans="1:10" x14ac:dyDescent="0.2">
      <c r="A27" s="137" t="s">
        <v>58</v>
      </c>
    </row>
    <row r="28" spans="1:10" ht="24" x14ac:dyDescent="0.2">
      <c r="A28" s="171" t="s">
        <v>178</v>
      </c>
    </row>
    <row r="29" spans="1:10" s="155" customFormat="1" ht="35.25" customHeight="1" x14ac:dyDescent="0.2">
      <c r="A29" s="138" t="s">
        <v>163</v>
      </c>
      <c r="B29" s="154"/>
      <c r="C29" s="154"/>
      <c r="D29" s="154"/>
      <c r="E29" s="154"/>
      <c r="F29" s="154"/>
      <c r="G29" s="154"/>
      <c r="H29" s="154"/>
      <c r="I29" s="154"/>
      <c r="J29" s="154"/>
    </row>
    <row r="30" spans="1:10" s="155" customFormat="1" ht="35.25" customHeight="1" x14ac:dyDescent="0.2">
      <c r="A30" s="150" t="s">
        <v>188</v>
      </c>
      <c r="B30" s="154"/>
      <c r="C30" s="154"/>
      <c r="D30" s="154"/>
      <c r="E30" s="154"/>
      <c r="F30" s="154"/>
      <c r="G30" s="154"/>
      <c r="H30" s="154"/>
      <c r="I30" s="154"/>
      <c r="J30" s="154"/>
    </row>
    <row r="31" spans="1:10" s="155" customFormat="1" ht="35.25" customHeight="1" x14ac:dyDescent="0.2">
      <c r="A31" s="138" t="s">
        <v>164</v>
      </c>
      <c r="B31" s="154"/>
      <c r="C31" s="154"/>
      <c r="D31" s="154"/>
      <c r="E31" s="154"/>
      <c r="F31" s="154"/>
      <c r="G31" s="154"/>
      <c r="H31" s="154"/>
      <c r="I31" s="154"/>
      <c r="J31" s="154"/>
    </row>
    <row r="32" spans="1:10" s="155" customFormat="1" ht="13.5" customHeight="1" x14ac:dyDescent="0.2">
      <c r="A32" s="138" t="s">
        <v>165</v>
      </c>
      <c r="B32" s="154"/>
      <c r="C32" s="154"/>
      <c r="D32" s="154"/>
      <c r="E32" s="154"/>
      <c r="F32" s="154"/>
      <c r="G32" s="154"/>
      <c r="H32" s="154"/>
      <c r="I32" s="154"/>
      <c r="J32" s="154"/>
    </row>
    <row r="33" spans="1:10" s="155" customFormat="1" ht="35.25" customHeight="1" x14ac:dyDescent="0.2">
      <c r="A33" s="138" t="s">
        <v>162</v>
      </c>
      <c r="B33" s="154"/>
      <c r="C33" s="154"/>
      <c r="D33" s="154"/>
      <c r="E33" s="154"/>
      <c r="F33" s="154"/>
      <c r="G33" s="154"/>
      <c r="H33" s="154"/>
      <c r="I33" s="154"/>
      <c r="J33" s="154"/>
    </row>
    <row r="34" spans="1:10" x14ac:dyDescent="0.2">
      <c r="A34" s="145" t="s">
        <v>102</v>
      </c>
    </row>
    <row r="35" spans="1:10" ht="24" x14ac:dyDescent="0.2">
      <c r="A35" s="145" t="s">
        <v>179</v>
      </c>
    </row>
    <row r="36" spans="1:10" ht="72" customHeight="1" x14ac:dyDescent="0.2">
      <c r="A36" s="172" t="s">
        <v>103</v>
      </c>
    </row>
    <row r="37" spans="1:10" x14ac:dyDescent="0.2">
      <c r="A37" s="146"/>
    </row>
    <row r="38" spans="1:10" ht="36" x14ac:dyDescent="0.2">
      <c r="A38" s="176" t="s">
        <v>180</v>
      </c>
    </row>
    <row r="39" spans="1:10" s="11" customFormat="1" ht="27.75" customHeight="1" x14ac:dyDescent="0.2">
      <c r="A39" s="173" t="s">
        <v>206</v>
      </c>
    </row>
    <row r="40" spans="1:10" x14ac:dyDescent="0.2">
      <c r="A40" s="13"/>
    </row>
    <row r="41" spans="1:10" x14ac:dyDescent="0.2">
      <c r="A41" s="139" t="s">
        <v>65</v>
      </c>
    </row>
    <row r="42" spans="1:10" ht="48" x14ac:dyDescent="0.2">
      <c r="A42" s="144" t="s">
        <v>104</v>
      </c>
    </row>
    <row r="43" spans="1:10" ht="36" x14ac:dyDescent="0.2">
      <c r="A43" s="144" t="s">
        <v>105</v>
      </c>
    </row>
    <row r="44" spans="1:10" x14ac:dyDescent="0.2">
      <c r="A44" s="133"/>
    </row>
    <row r="45" spans="1:10" ht="26.25" x14ac:dyDescent="0.2">
      <c r="A45" s="137" t="s">
        <v>204</v>
      </c>
    </row>
    <row r="46" spans="1:10" x14ac:dyDescent="0.2">
      <c r="A46" s="143"/>
    </row>
    <row r="47" spans="1:10" s="11" customFormat="1" ht="24" x14ac:dyDescent="0.2">
      <c r="A47" s="180" t="s">
        <v>220</v>
      </c>
    </row>
    <row r="48" spans="1:10" s="11" customFormat="1" x14ac:dyDescent="0.2">
      <c r="A48" s="174" t="s">
        <v>181</v>
      </c>
    </row>
    <row r="49" spans="1:1" s="11" customFormat="1" ht="12.75" customHeight="1" x14ac:dyDescent="0.2">
      <c r="A49" s="174"/>
    </row>
    <row r="50" spans="1:1" s="11" customFormat="1" x14ac:dyDescent="0.2">
      <c r="A50" s="180" t="s">
        <v>212</v>
      </c>
    </row>
    <row r="51" spans="1:1" s="11" customFormat="1" x14ac:dyDescent="0.2">
      <c r="A51" s="181" t="s">
        <v>183</v>
      </c>
    </row>
    <row r="52" spans="1:1" s="11" customFormat="1" ht="13.5" customHeight="1" x14ac:dyDescent="0.2">
      <c r="A52" s="144"/>
    </row>
    <row r="53" spans="1:1" s="11" customFormat="1" x14ac:dyDescent="0.2">
      <c r="A53" s="180" t="s">
        <v>213</v>
      </c>
    </row>
    <row r="54" spans="1:1" s="11" customFormat="1" x14ac:dyDescent="0.2">
      <c r="A54" s="181" t="s">
        <v>183</v>
      </c>
    </row>
    <row r="55" spans="1:1" s="11" customFormat="1" ht="12.75" customHeight="1" x14ac:dyDescent="0.2">
      <c r="A55" s="144"/>
    </row>
    <row r="56" spans="1:1" s="11" customFormat="1" x14ac:dyDescent="0.2">
      <c r="A56" s="180" t="s">
        <v>214</v>
      </c>
    </row>
    <row r="57" spans="1:1" s="11" customFormat="1" x14ac:dyDescent="0.2">
      <c r="A57" s="174" t="s">
        <v>183</v>
      </c>
    </row>
    <row r="58" spans="1:1" s="11" customFormat="1" x14ac:dyDescent="0.2">
      <c r="A58" s="179"/>
    </row>
    <row r="59" spans="1:1" s="11" customFormat="1" ht="23.25" customHeight="1" x14ac:dyDescent="0.2">
      <c r="A59" s="180" t="s">
        <v>215</v>
      </c>
    </row>
    <row r="60" spans="1:1" s="11" customFormat="1" x14ac:dyDescent="0.2">
      <c r="A60" s="181" t="s">
        <v>183</v>
      </c>
    </row>
    <row r="61" spans="1:1" s="11" customFormat="1" x14ac:dyDescent="0.2">
      <c r="A61" s="174"/>
    </row>
    <row r="62" spans="1:1" ht="24" x14ac:dyDescent="0.2">
      <c r="A62" s="135" t="s">
        <v>205</v>
      </c>
    </row>
    <row r="63" spans="1:1" s="11" customFormat="1" ht="24" x14ac:dyDescent="0.2">
      <c r="A63" s="180" t="s">
        <v>221</v>
      </c>
    </row>
    <row r="64" spans="1:1" s="11" customFormat="1" x14ac:dyDescent="0.2">
      <c r="A64" s="174" t="s">
        <v>182</v>
      </c>
    </row>
    <row r="65" spans="1:1" s="11" customFormat="1" x14ac:dyDescent="0.2">
      <c r="A65" s="144"/>
    </row>
    <row r="66" spans="1:1" s="11" customFormat="1" ht="30" customHeight="1" x14ac:dyDescent="0.2">
      <c r="A66" s="180" t="s">
        <v>216</v>
      </c>
    </row>
    <row r="67" spans="1:1" s="11" customFormat="1" x14ac:dyDescent="0.2">
      <c r="A67" s="174" t="s">
        <v>184</v>
      </c>
    </row>
    <row r="68" spans="1:1" s="11" customFormat="1" x14ac:dyDescent="0.2">
      <c r="A68" s="144"/>
    </row>
    <row r="69" spans="1:1" s="11" customFormat="1" x14ac:dyDescent="0.2">
      <c r="A69" s="180" t="s">
        <v>217</v>
      </c>
    </row>
    <row r="70" spans="1:1" s="11" customFormat="1" x14ac:dyDescent="0.2">
      <c r="A70" s="174" t="s">
        <v>184</v>
      </c>
    </row>
    <row r="71" spans="1:1" s="11" customFormat="1" x14ac:dyDescent="0.2">
      <c r="A71" s="144"/>
    </row>
    <row r="72" spans="1:1" s="11" customFormat="1" x14ac:dyDescent="0.2">
      <c r="A72" s="180" t="s">
        <v>218</v>
      </c>
    </row>
    <row r="73" spans="1:1" s="11" customFormat="1" x14ac:dyDescent="0.2">
      <c r="A73" s="174" t="s">
        <v>184</v>
      </c>
    </row>
    <row r="74" spans="1:1" s="11" customFormat="1" x14ac:dyDescent="0.2">
      <c r="A74" s="144"/>
    </row>
    <row r="75" spans="1:1" s="11" customFormat="1" ht="24" x14ac:dyDescent="0.2">
      <c r="A75" s="180" t="s">
        <v>219</v>
      </c>
    </row>
    <row r="76" spans="1:1" s="11" customFormat="1" x14ac:dyDescent="0.2">
      <c r="A76" s="174" t="s">
        <v>184</v>
      </c>
    </row>
    <row r="77" spans="1:1" x14ac:dyDescent="0.2">
      <c r="A77" s="143"/>
    </row>
    <row r="78" spans="1:1" x14ac:dyDescent="0.2">
      <c r="A78" s="143"/>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263</v>
      </c>
    </row>
    <row r="4" spans="1:2" ht="21.75" customHeight="1" x14ac:dyDescent="0.2">
      <c r="A4" s="160" t="s">
        <v>52</v>
      </c>
      <c r="B4" s="148" t="e">
        <f>'BAR BB| Open rates'!#REF!</f>
        <v>#REF!</v>
      </c>
    </row>
    <row r="5" spans="1:2" ht="21.75" customHeight="1" x14ac:dyDescent="0.2">
      <c r="A5" s="160"/>
      <c r="B5" s="221" t="e">
        <f>'BAR BB| Open rates'!#REF!</f>
        <v>#REF!</v>
      </c>
    </row>
    <row r="6" spans="1:2" s="11" customFormat="1" ht="12.75" customHeight="1" x14ac:dyDescent="0.2">
      <c r="A6" s="33" t="s">
        <v>53</v>
      </c>
      <c r="B6" s="136"/>
    </row>
    <row r="7" spans="1:2" s="11" customFormat="1" ht="12.75" customHeight="1" x14ac:dyDescent="0.2">
      <c r="A7" s="42">
        <v>1</v>
      </c>
      <c r="B7" s="84" t="e">
        <f>'BAR BB| Open rates'!#REF!*0.9*0.87</f>
        <v>#REF!</v>
      </c>
    </row>
    <row r="8" spans="1:2" s="11" customFormat="1" ht="12.75" customHeight="1" x14ac:dyDescent="0.2">
      <c r="A8" s="42">
        <v>2</v>
      </c>
      <c r="B8" s="84" t="e">
        <f>'BAR BB| Open rates'!#REF!*0.9*0.87</f>
        <v>#REF!</v>
      </c>
    </row>
    <row r="9" spans="1:2" s="11" customFormat="1" ht="12.75" customHeight="1" x14ac:dyDescent="0.2">
      <c r="A9" s="33" t="s">
        <v>54</v>
      </c>
      <c r="B9" s="84"/>
    </row>
    <row r="10" spans="1:2" s="11" customFormat="1" ht="12.75" customHeight="1" x14ac:dyDescent="0.2">
      <c r="A10" s="42">
        <v>1</v>
      </c>
      <c r="B10" s="84" t="e">
        <f>'BAR BB| Open rates'!#REF!*0.9*0.87</f>
        <v>#REF!</v>
      </c>
    </row>
    <row r="11" spans="1:2" s="11" customFormat="1" ht="12.75" customHeight="1" x14ac:dyDescent="0.2">
      <c r="A11" s="42">
        <v>2</v>
      </c>
      <c r="B11" s="84" t="e">
        <f>'BAR BB| Open rates'!#REF!*0.9*0.87</f>
        <v>#REF!</v>
      </c>
    </row>
    <row r="12" spans="1:2" s="11" customFormat="1" ht="12.75" customHeight="1" x14ac:dyDescent="0.2">
      <c r="A12" s="33" t="s">
        <v>151</v>
      </c>
      <c r="B12" s="84"/>
    </row>
    <row r="13" spans="1:2" s="11" customFormat="1" ht="12.75" customHeight="1" x14ac:dyDescent="0.2">
      <c r="A13" s="42">
        <v>1</v>
      </c>
      <c r="B13" s="84" t="e">
        <f>'BAR BB| Open rates'!#REF!*0.9*0.87</f>
        <v>#REF!</v>
      </c>
    </row>
    <row r="14" spans="1:2" s="11" customFormat="1" ht="12.75" customHeight="1" x14ac:dyDescent="0.2">
      <c r="A14" s="42">
        <v>2</v>
      </c>
      <c r="B14" s="84" t="e">
        <f>'BAR BB| Open rates'!#REF!*0.9*0.87</f>
        <v>#REF!</v>
      </c>
    </row>
    <row r="15" spans="1:2" s="11" customFormat="1" ht="12" customHeight="1" x14ac:dyDescent="0.2">
      <c r="A15" s="123"/>
    </row>
    <row r="16" spans="1:2" x14ac:dyDescent="0.2">
      <c r="A16" s="240" t="s">
        <v>157</v>
      </c>
    </row>
    <row r="17" spans="1:1" x14ac:dyDescent="0.2">
      <c r="A17" s="240"/>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290</v>
      </c>
    </row>
    <row r="23" spans="1:1" ht="49.5" customHeight="1" x14ac:dyDescent="0.2">
      <c r="A23" s="211" t="s">
        <v>291</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0"/>
  <sheetViews>
    <sheetView workbookViewId="0">
      <pane xSplit="1" topLeftCell="B1" activePane="topRight" state="frozen"/>
      <selection activeCell="A10" sqref="A10"/>
      <selection pane="topRight" activeCell="C20" sqref="C20"/>
    </sheetView>
  </sheetViews>
  <sheetFormatPr defaultColWidth="10.140625" defaultRowHeight="12.75" x14ac:dyDescent="0.2"/>
  <cols>
    <col min="1" max="1" width="45.28515625" style="5" customWidth="1"/>
  </cols>
  <sheetData>
    <row r="1" spans="1:2" ht="24" x14ac:dyDescent="0.2">
      <c r="A1" s="47" t="s">
        <v>50</v>
      </c>
    </row>
    <row r="2" spans="1:2" ht="13.5" customHeight="1" x14ac:dyDescent="0.2">
      <c r="A2"/>
    </row>
    <row r="3" spans="1:2" s="11" customFormat="1" ht="24" customHeight="1" x14ac:dyDescent="0.2">
      <c r="A3" s="135" t="s">
        <v>166</v>
      </c>
    </row>
    <row r="4" spans="1:2" s="11" customFormat="1" ht="12.75" customHeight="1" x14ac:dyDescent="0.2">
      <c r="A4" s="132" t="s">
        <v>264</v>
      </c>
    </row>
    <row r="5" spans="1:2" ht="21.75" customHeight="1" x14ac:dyDescent="0.2">
      <c r="A5" s="160" t="s">
        <v>52</v>
      </c>
      <c r="B5" s="148" t="e">
        <f>'BAR BB| Open rates'!#REF!</f>
        <v>#REF!</v>
      </c>
    </row>
    <row r="6" spans="1:2" ht="21.75" customHeight="1" x14ac:dyDescent="0.2">
      <c r="A6" s="160"/>
      <c r="B6" s="148" t="e">
        <f>'BAR BB| Open rates'!#REF!</f>
        <v>#REF!</v>
      </c>
    </row>
    <row r="7" spans="1:2" s="11" customFormat="1" ht="12.75" customHeight="1" x14ac:dyDescent="0.2">
      <c r="A7" s="33" t="s">
        <v>53</v>
      </c>
      <c r="B7" s="136"/>
    </row>
    <row r="8" spans="1:2" s="11" customFormat="1" ht="12.75" customHeight="1" x14ac:dyDescent="0.2">
      <c r="A8" s="42">
        <v>1</v>
      </c>
      <c r="B8" s="84" t="e">
        <f>'BAR BB| Open rates'!#REF!*0.9*0.87+25</f>
        <v>#REF!</v>
      </c>
    </row>
    <row r="9" spans="1:2" s="11" customFormat="1" ht="12.75" customHeight="1" x14ac:dyDescent="0.2">
      <c r="A9" s="42">
        <v>2</v>
      </c>
      <c r="B9" s="84" t="e">
        <f>'BAR BB| Open rates'!#REF!*0.9*0.87+25</f>
        <v>#REF!</v>
      </c>
    </row>
    <row r="10" spans="1:2" s="11" customFormat="1" ht="12.75" customHeight="1" x14ac:dyDescent="0.2">
      <c r="A10" s="33" t="s">
        <v>54</v>
      </c>
      <c r="B10" s="84"/>
    </row>
    <row r="11" spans="1:2" s="11" customFormat="1" ht="12.75" customHeight="1" x14ac:dyDescent="0.2">
      <c r="A11" s="42">
        <v>1</v>
      </c>
      <c r="B11" s="84" t="e">
        <f>'BAR BB| Open rates'!#REF!*0.9*0.87+25</f>
        <v>#REF!</v>
      </c>
    </row>
    <row r="12" spans="1:2" s="11" customFormat="1" ht="12.75" customHeight="1" x14ac:dyDescent="0.2">
      <c r="A12" s="42">
        <v>2</v>
      </c>
      <c r="B12" s="84" t="e">
        <f>'BAR BB| Open rates'!#REF!*0.9*0.87+25</f>
        <v>#REF!</v>
      </c>
    </row>
    <row r="13" spans="1:2" s="11" customFormat="1" ht="12.75" customHeight="1" x14ac:dyDescent="0.2">
      <c r="A13" s="33" t="s">
        <v>151</v>
      </c>
      <c r="B13" s="84"/>
    </row>
    <row r="14" spans="1:2" s="11" customFormat="1" ht="12.75" customHeight="1" x14ac:dyDescent="0.2">
      <c r="A14" s="42">
        <v>1</v>
      </c>
      <c r="B14" s="84" t="e">
        <f>'BAR BB| Open rates'!#REF!*0.9*0.87+25</f>
        <v>#REF!</v>
      </c>
    </row>
    <row r="15" spans="1:2" s="11" customFormat="1" ht="12.75" customHeight="1" x14ac:dyDescent="0.2">
      <c r="A15" s="42">
        <v>2</v>
      </c>
      <c r="B15" s="84" t="e">
        <f>'BAR BB| Open rates'!#REF!*0.9*0.87+25</f>
        <v>#REF!</v>
      </c>
    </row>
    <row r="16" spans="1:2" s="11" customFormat="1" ht="12.75" customHeight="1" x14ac:dyDescent="0.2">
      <c r="A16" s="123"/>
    </row>
    <row r="17" spans="1:1" x14ac:dyDescent="0.2">
      <c r="A17" s="240" t="s">
        <v>157</v>
      </c>
    </row>
    <row r="18" spans="1:1" x14ac:dyDescent="0.2">
      <c r="A18" s="240"/>
    </row>
    <row r="19" spans="1:1" ht="13.5" thickBot="1" x14ac:dyDescent="0.25">
      <c r="A19" s="123"/>
    </row>
    <row r="20" spans="1:1" s="11" customFormat="1" ht="266.25" customHeight="1" thickBot="1" x14ac:dyDescent="0.25">
      <c r="A20" s="217" t="s">
        <v>294</v>
      </c>
    </row>
    <row r="21" spans="1:1" s="11" customFormat="1" ht="12.75" customHeight="1" x14ac:dyDescent="0.2"/>
    <row r="22" spans="1:1" x14ac:dyDescent="0.2">
      <c r="A22" s="156" t="s">
        <v>80</v>
      </c>
    </row>
    <row r="23" spans="1:1" ht="25.5" customHeight="1" x14ac:dyDescent="0.2">
      <c r="A23" s="211" t="s">
        <v>292</v>
      </c>
    </row>
    <row r="24" spans="1:1" ht="49.5" customHeight="1" x14ac:dyDescent="0.2">
      <c r="A24" s="211" t="s">
        <v>293</v>
      </c>
    </row>
    <row r="25" spans="1:1" ht="12.75" customHeight="1" x14ac:dyDescent="0.2">
      <c r="A25"/>
    </row>
    <row r="26" spans="1:1" x14ac:dyDescent="0.2">
      <c r="A26" s="137" t="s">
        <v>58</v>
      </c>
    </row>
    <row r="27" spans="1:1" s="155" customFormat="1" ht="35.25" customHeight="1" x14ac:dyDescent="0.2">
      <c r="A27" s="138" t="s">
        <v>163</v>
      </c>
    </row>
    <row r="28" spans="1:1" s="155" customFormat="1" ht="35.25" customHeight="1" x14ac:dyDescent="0.2">
      <c r="A28" s="150" t="s">
        <v>188</v>
      </c>
    </row>
    <row r="29" spans="1:1" s="155" customFormat="1" ht="35.25" customHeight="1" x14ac:dyDescent="0.2">
      <c r="A29" s="138" t="s">
        <v>164</v>
      </c>
    </row>
    <row r="30" spans="1:1" s="155" customFormat="1" ht="13.5" customHeight="1" x14ac:dyDescent="0.2">
      <c r="A30" s="138" t="s">
        <v>165</v>
      </c>
    </row>
    <row r="31" spans="1:1" s="155" customFormat="1" ht="35.25" customHeight="1" x14ac:dyDescent="0.2">
      <c r="A31" s="138" t="s">
        <v>162</v>
      </c>
    </row>
    <row r="32" spans="1:1" ht="24" x14ac:dyDescent="0.2">
      <c r="A32" s="145" t="s">
        <v>173</v>
      </c>
    </row>
    <row r="33" spans="1:1" s="155" customFormat="1" ht="26.25" customHeight="1" x14ac:dyDescent="0.2">
      <c r="A33" s="157"/>
    </row>
    <row r="34" spans="1:1" s="155" customFormat="1" ht="12" customHeight="1" x14ac:dyDescent="0.2">
      <c r="A34" s="157"/>
    </row>
    <row r="35" spans="1:1" s="155" customFormat="1" ht="198.75" customHeight="1" x14ac:dyDescent="0.2">
      <c r="A35" s="184" t="s">
        <v>208</v>
      </c>
    </row>
    <row r="36" spans="1:1" x14ac:dyDescent="0.2">
      <c r="A36" s="146"/>
    </row>
    <row r="37" spans="1:1" ht="24" x14ac:dyDescent="0.2">
      <c r="A37" s="156" t="s">
        <v>92</v>
      </c>
    </row>
    <row r="38" spans="1:1" ht="40.5" hidden="1" customHeight="1" x14ac:dyDescent="0.2">
      <c r="A38" s="209" t="s">
        <v>222</v>
      </c>
    </row>
    <row r="39" spans="1:1" s="11" customFormat="1" ht="24" customHeight="1" x14ac:dyDescent="0.2">
      <c r="A39" s="218" t="s">
        <v>276</v>
      </c>
    </row>
    <row r="40" spans="1:1" x14ac:dyDescent="0.2">
      <c r="A40" s="13"/>
    </row>
    <row r="41" spans="1:1" x14ac:dyDescent="0.2">
      <c r="A41" s="139" t="s">
        <v>65</v>
      </c>
    </row>
    <row r="42" spans="1:1" ht="98.25" customHeight="1" x14ac:dyDescent="0.2">
      <c r="A42" s="152" t="s">
        <v>262</v>
      </c>
    </row>
    <row r="43" spans="1:1" x14ac:dyDescent="0.2">
      <c r="A43" s="13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43"/>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229</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7">
        <v>2</v>
      </c>
      <c r="B14" s="84" t="e">
        <f>'BAR BB| Open rates'!#REF!*0.9*0.87+25</f>
        <v>#REF!</v>
      </c>
    </row>
    <row r="15" spans="1:2" s="11" customFormat="1" ht="12.75" customHeight="1" x14ac:dyDescent="0.2">
      <c r="A15" s="123"/>
    </row>
    <row r="16" spans="1:2" x14ac:dyDescent="0.2">
      <c r="A16" s="240" t="s">
        <v>157</v>
      </c>
    </row>
    <row r="17" spans="1:1" x14ac:dyDescent="0.2">
      <c r="A17" s="240"/>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63" t="s">
        <v>170</v>
      </c>
    </row>
    <row r="4" spans="1:22" ht="21.75" hidden="1" customHeight="1" x14ac:dyDescent="0.2">
      <c r="A4" s="164" t="s">
        <v>52</v>
      </c>
      <c r="B4" s="148" t="e">
        <f>'BAR BB| Open rates'!#REF!</f>
        <v>#REF!</v>
      </c>
      <c r="C4" s="148" t="e">
        <f>'BAR BB| Open rates'!#REF!</f>
        <v>#REF!</v>
      </c>
      <c r="D4" s="148" t="e">
        <f>'BAR BB| Open rates'!#REF!</f>
        <v>#REF!</v>
      </c>
      <c r="E4" s="148" t="e">
        <f>'BAR BB| Open rates'!#REF!</f>
        <v>#REF!</v>
      </c>
      <c r="F4" s="148" t="e">
        <f>'BAR BB| Open rates'!#REF!</f>
        <v>#REF!</v>
      </c>
      <c r="G4" s="148" t="e">
        <f>'BAR BB| Open rates'!#REF!</f>
        <v>#REF!</v>
      </c>
      <c r="H4" s="148" t="e">
        <f>'BAR BB| Open rates'!#REF!</f>
        <v>#REF!</v>
      </c>
      <c r="I4" s="148" t="e">
        <f>'BAR BB| Open rates'!#REF!</f>
        <v>#REF!</v>
      </c>
      <c r="J4" s="148" t="e">
        <f>'BAR BB| Open rates'!#REF!</f>
        <v>#REF!</v>
      </c>
      <c r="K4" s="148" t="e">
        <f>'BAR BB| Open rates'!#REF!</f>
        <v>#REF!</v>
      </c>
      <c r="L4" s="148" t="e">
        <f>'BAR BB| Open rates'!#REF!</f>
        <v>#REF!</v>
      </c>
      <c r="M4" s="148" t="e">
        <f>'BAR BB| Open rates'!#REF!</f>
        <v>#REF!</v>
      </c>
      <c r="N4" s="148" t="e">
        <f>'BAR BB| Open rates'!#REF!</f>
        <v>#REF!</v>
      </c>
      <c r="O4" s="148" t="e">
        <f>'BAR BB| Open rates'!#REF!</f>
        <v>#REF!</v>
      </c>
      <c r="P4" s="148" t="e">
        <f>'BAR BB| Open rates'!#REF!</f>
        <v>#REF!</v>
      </c>
      <c r="Q4" s="148" t="e">
        <f>'BAR BB| Open rates'!#REF!</f>
        <v>#REF!</v>
      </c>
      <c r="R4" s="148" t="e">
        <f>'BAR BB| Open rates'!#REF!</f>
        <v>#REF!</v>
      </c>
      <c r="S4" s="148" t="e">
        <f>'BAR BB| Open rates'!#REF!</f>
        <v>#REF!</v>
      </c>
      <c r="T4" s="148" t="e">
        <f>'BAR BB| Open rates'!#REF!</f>
        <v>#REF!</v>
      </c>
      <c r="U4" s="148" t="e">
        <f>'BAR BB| Open rates'!#REF!</f>
        <v>#REF!</v>
      </c>
      <c r="V4" s="148" t="e">
        <f>'BAR BB| Open rates'!#REF!</f>
        <v>#REF!</v>
      </c>
    </row>
    <row r="5" spans="1:22" ht="21.75" hidden="1" customHeight="1" x14ac:dyDescent="0.2">
      <c r="A5" s="160"/>
      <c r="B5" s="148" t="e">
        <f>'BAR BB| Open rates'!#REF!</f>
        <v>#REF!</v>
      </c>
      <c r="C5" s="148" t="e">
        <f>'BAR BB| Open rates'!#REF!</f>
        <v>#REF!</v>
      </c>
      <c r="D5" s="148" t="e">
        <f>'BAR BB| Open rates'!#REF!</f>
        <v>#REF!</v>
      </c>
      <c r="E5" s="148" t="e">
        <f>'BAR BB| Open rates'!#REF!</f>
        <v>#REF!</v>
      </c>
      <c r="F5" s="148" t="e">
        <f>'BAR BB| Open rates'!#REF!</f>
        <v>#REF!</v>
      </c>
      <c r="G5" s="148" t="e">
        <f>'BAR BB| Open rates'!#REF!</f>
        <v>#REF!</v>
      </c>
      <c r="H5" s="148" t="e">
        <f>'BAR BB| Open rates'!#REF!</f>
        <v>#REF!</v>
      </c>
      <c r="I5" s="148" t="e">
        <f>'BAR BB| Open rates'!#REF!</f>
        <v>#REF!</v>
      </c>
      <c r="J5" s="148" t="e">
        <f>'BAR BB| Open rates'!#REF!</f>
        <v>#REF!</v>
      </c>
      <c r="K5" s="148" t="e">
        <f>'BAR BB| Open rates'!#REF!</f>
        <v>#REF!</v>
      </c>
      <c r="L5" s="148" t="e">
        <f>'BAR BB| Open rates'!#REF!</f>
        <v>#REF!</v>
      </c>
      <c r="M5" s="148" t="e">
        <f>'BAR BB| Open rates'!#REF!</f>
        <v>#REF!</v>
      </c>
      <c r="N5" s="148" t="e">
        <f>'BAR BB| Open rates'!#REF!</f>
        <v>#REF!</v>
      </c>
      <c r="O5" s="148" t="e">
        <f>'BAR BB| Open rates'!#REF!</f>
        <v>#REF!</v>
      </c>
      <c r="P5" s="148" t="e">
        <f>'BAR BB| Open rates'!#REF!</f>
        <v>#REF!</v>
      </c>
      <c r="Q5" s="148" t="e">
        <f>'BAR BB| Open rates'!#REF!</f>
        <v>#REF!</v>
      </c>
      <c r="R5" s="148" t="e">
        <f>'BAR BB| Open rates'!#REF!</f>
        <v>#REF!</v>
      </c>
      <c r="S5" s="148" t="e">
        <f>'BAR BB| Open rates'!#REF!</f>
        <v>#REF!</v>
      </c>
      <c r="T5" s="148" t="e">
        <f>'BAR BB| Open rates'!#REF!</f>
        <v>#REF!</v>
      </c>
      <c r="U5" s="148" t="e">
        <f>'BAR BB| Open rates'!#REF!</f>
        <v>#REF!</v>
      </c>
      <c r="V5" s="148" t="e">
        <f>'BAR BB| Open rates'!#REF!</f>
        <v>#REF!</v>
      </c>
    </row>
    <row r="6" spans="1:22" s="11" customFormat="1" ht="12.75" hidden="1" customHeight="1" x14ac:dyDescent="0.2">
      <c r="A6" s="161" t="s">
        <v>53</v>
      </c>
      <c r="B6" s="158"/>
      <c r="C6" s="158"/>
      <c r="D6" s="158"/>
      <c r="E6" s="158"/>
      <c r="F6" s="158"/>
      <c r="G6" s="158"/>
      <c r="H6" s="158"/>
      <c r="I6" s="158"/>
      <c r="J6" s="158"/>
      <c r="K6" s="158"/>
      <c r="L6" s="158"/>
      <c r="M6" s="158"/>
      <c r="N6" s="158"/>
      <c r="O6" s="158"/>
      <c r="P6" s="158"/>
      <c r="Q6" s="158"/>
      <c r="R6" s="158"/>
      <c r="S6" s="158"/>
      <c r="T6" s="158"/>
      <c r="U6" s="158"/>
      <c r="V6" s="158"/>
    </row>
    <row r="7" spans="1:22" s="11" customFormat="1" ht="12.75" hidden="1" customHeight="1" x14ac:dyDescent="0.2">
      <c r="A7" s="162">
        <v>1</v>
      </c>
      <c r="B7" s="159" t="e">
        <f>'BAR BB| Open rates'!#REF!</f>
        <v>#REF!</v>
      </c>
      <c r="C7" s="159" t="e">
        <f>'BAR BB| Open rates'!#REF!</f>
        <v>#REF!</v>
      </c>
      <c r="D7" s="159" t="e">
        <f>'BAR BB| Open rates'!#REF!</f>
        <v>#REF!</v>
      </c>
      <c r="E7" s="159" t="e">
        <f>'BAR BB| Open rates'!#REF!</f>
        <v>#REF!</v>
      </c>
      <c r="F7" s="159" t="e">
        <f>'BAR BB| Open rates'!#REF!</f>
        <v>#REF!</v>
      </c>
      <c r="G7" s="159" t="e">
        <f>'BAR BB| Open rates'!#REF!</f>
        <v>#REF!</v>
      </c>
      <c r="H7" s="159" t="e">
        <f>'BAR BB| Open rates'!#REF!</f>
        <v>#REF!</v>
      </c>
      <c r="I7" s="159" t="e">
        <f>'BAR BB| Open rates'!#REF!</f>
        <v>#REF!</v>
      </c>
      <c r="J7" s="159" t="e">
        <f>'BAR BB| Open rates'!#REF!</f>
        <v>#REF!</v>
      </c>
      <c r="K7" s="159" t="e">
        <f>'BAR BB| Open rates'!#REF!</f>
        <v>#REF!</v>
      </c>
      <c r="L7" s="159" t="e">
        <f>'BAR BB| Open rates'!#REF!</f>
        <v>#REF!</v>
      </c>
      <c r="M7" s="159" t="e">
        <f>'BAR BB| Open rates'!#REF!</f>
        <v>#REF!</v>
      </c>
      <c r="N7" s="159" t="e">
        <f>'BAR BB| Open rates'!#REF!</f>
        <v>#REF!</v>
      </c>
      <c r="O7" s="159" t="e">
        <f>'BAR BB| Open rates'!#REF!</f>
        <v>#REF!</v>
      </c>
      <c r="P7" s="159" t="e">
        <f>'BAR BB| Open rates'!#REF!</f>
        <v>#REF!</v>
      </c>
      <c r="Q7" s="159" t="e">
        <f>'BAR BB| Open rates'!#REF!</f>
        <v>#REF!</v>
      </c>
      <c r="R7" s="159" t="e">
        <f>'BAR BB| Open rates'!#REF!</f>
        <v>#REF!</v>
      </c>
      <c r="S7" s="159" t="e">
        <f>'BAR BB| Open rates'!#REF!</f>
        <v>#REF!</v>
      </c>
      <c r="T7" s="159" t="e">
        <f>'BAR BB| Open rates'!#REF!</f>
        <v>#REF!</v>
      </c>
      <c r="U7" s="159" t="e">
        <f>'BAR BB| Open rates'!#REF!</f>
        <v>#REF!</v>
      </c>
      <c r="V7" s="159" t="e">
        <f>'BAR BB| Open rates'!#REF!</f>
        <v>#REF!</v>
      </c>
    </row>
    <row r="8" spans="1:22" s="11" customFormat="1" ht="12.75" hidden="1" customHeight="1" x14ac:dyDescent="0.2">
      <c r="A8" s="162">
        <v>2</v>
      </c>
      <c r="B8" s="159" t="e">
        <f>'BAR BB| Open rates'!#REF!</f>
        <v>#REF!</v>
      </c>
      <c r="C8" s="159" t="e">
        <f>'BAR BB| Open rates'!#REF!</f>
        <v>#REF!</v>
      </c>
      <c r="D8" s="159" t="e">
        <f>'BAR BB| Open rates'!#REF!</f>
        <v>#REF!</v>
      </c>
      <c r="E8" s="159" t="e">
        <f>'BAR BB| Open rates'!#REF!</f>
        <v>#REF!</v>
      </c>
      <c r="F8" s="159" t="e">
        <f>'BAR BB| Open rates'!#REF!</f>
        <v>#REF!</v>
      </c>
      <c r="G8" s="159" t="e">
        <f>'BAR BB| Open rates'!#REF!</f>
        <v>#REF!</v>
      </c>
      <c r="H8" s="159" t="e">
        <f>'BAR BB| Open rates'!#REF!</f>
        <v>#REF!</v>
      </c>
      <c r="I8" s="159" t="e">
        <f>'BAR BB| Open rates'!#REF!</f>
        <v>#REF!</v>
      </c>
      <c r="J8" s="159" t="e">
        <f>'BAR BB| Open rates'!#REF!</f>
        <v>#REF!</v>
      </c>
      <c r="K8" s="159" t="e">
        <f>'BAR BB| Open rates'!#REF!</f>
        <v>#REF!</v>
      </c>
      <c r="L8" s="159" t="e">
        <f>'BAR BB| Open rates'!#REF!</f>
        <v>#REF!</v>
      </c>
      <c r="M8" s="159" t="e">
        <f>'BAR BB| Open rates'!#REF!</f>
        <v>#REF!</v>
      </c>
      <c r="N8" s="159" t="e">
        <f>'BAR BB| Open rates'!#REF!</f>
        <v>#REF!</v>
      </c>
      <c r="O8" s="159" t="e">
        <f>'BAR BB| Open rates'!#REF!</f>
        <v>#REF!</v>
      </c>
      <c r="P8" s="159" t="e">
        <f>'BAR BB| Open rates'!#REF!</f>
        <v>#REF!</v>
      </c>
      <c r="Q8" s="159" t="e">
        <f>'BAR BB| Open rates'!#REF!</f>
        <v>#REF!</v>
      </c>
      <c r="R8" s="159" t="e">
        <f>'BAR BB| Open rates'!#REF!</f>
        <v>#REF!</v>
      </c>
      <c r="S8" s="159" t="e">
        <f>'BAR BB| Open rates'!#REF!</f>
        <v>#REF!</v>
      </c>
      <c r="T8" s="159" t="e">
        <f>'BAR BB| Open rates'!#REF!</f>
        <v>#REF!</v>
      </c>
      <c r="U8" s="159" t="e">
        <f>'BAR BB| Open rates'!#REF!</f>
        <v>#REF!</v>
      </c>
      <c r="V8" s="159" t="e">
        <f>'BAR BB| Open rates'!#REF!</f>
        <v>#REF!</v>
      </c>
    </row>
    <row r="9" spans="1:22" s="11" customFormat="1" ht="12.75" hidden="1" customHeight="1" x14ac:dyDescent="0.2">
      <c r="A9" s="161" t="s">
        <v>54</v>
      </c>
      <c r="B9" s="159"/>
      <c r="C9" s="159"/>
      <c r="D9" s="159"/>
      <c r="E9" s="159"/>
      <c r="F9" s="159"/>
      <c r="G9" s="159"/>
      <c r="H9" s="159"/>
      <c r="I9" s="159"/>
      <c r="J9" s="159"/>
      <c r="K9" s="159"/>
      <c r="L9" s="159"/>
      <c r="M9" s="159"/>
      <c r="N9" s="159"/>
      <c r="O9" s="159"/>
      <c r="P9" s="159"/>
      <c r="Q9" s="159"/>
      <c r="R9" s="159"/>
      <c r="S9" s="159"/>
      <c r="T9" s="159"/>
      <c r="U9" s="159"/>
      <c r="V9" s="159"/>
    </row>
    <row r="10" spans="1:22" s="11" customFormat="1" ht="12.75" hidden="1" customHeight="1" x14ac:dyDescent="0.2">
      <c r="A10" s="162">
        <v>1</v>
      </c>
      <c r="B10" s="159" t="e">
        <f>'BAR BB| Open rates'!#REF!</f>
        <v>#REF!</v>
      </c>
      <c r="C10" s="159" t="e">
        <f>'BAR BB| Open rates'!#REF!</f>
        <v>#REF!</v>
      </c>
      <c r="D10" s="159" t="e">
        <f>'BAR BB| Open rates'!#REF!</f>
        <v>#REF!</v>
      </c>
      <c r="E10" s="159" t="e">
        <f>'BAR BB| Open rates'!#REF!</f>
        <v>#REF!</v>
      </c>
      <c r="F10" s="159" t="e">
        <f>'BAR BB| Open rates'!#REF!</f>
        <v>#REF!</v>
      </c>
      <c r="G10" s="159" t="e">
        <f>'BAR BB| Open rates'!#REF!</f>
        <v>#REF!</v>
      </c>
      <c r="H10" s="159" t="e">
        <f>'BAR BB| Open rates'!#REF!</f>
        <v>#REF!</v>
      </c>
      <c r="I10" s="159" t="e">
        <f>'BAR BB| Open rates'!#REF!</f>
        <v>#REF!</v>
      </c>
      <c r="J10" s="159" t="e">
        <f>'BAR BB| Open rates'!#REF!</f>
        <v>#REF!</v>
      </c>
      <c r="K10" s="159" t="e">
        <f>'BAR BB| Open rates'!#REF!</f>
        <v>#REF!</v>
      </c>
      <c r="L10" s="159" t="e">
        <f>'BAR BB| Open rates'!#REF!</f>
        <v>#REF!</v>
      </c>
      <c r="M10" s="159" t="e">
        <f>'BAR BB| Open rates'!#REF!</f>
        <v>#REF!</v>
      </c>
      <c r="N10" s="159" t="e">
        <f>'BAR BB| Open rates'!#REF!</f>
        <v>#REF!</v>
      </c>
      <c r="O10" s="159" t="e">
        <f>'BAR BB| Open rates'!#REF!</f>
        <v>#REF!</v>
      </c>
      <c r="P10" s="159" t="e">
        <f>'BAR BB| Open rates'!#REF!</f>
        <v>#REF!</v>
      </c>
      <c r="Q10" s="159" t="e">
        <f>'BAR BB| Open rates'!#REF!</f>
        <v>#REF!</v>
      </c>
      <c r="R10" s="159" t="e">
        <f>'BAR BB| Open rates'!#REF!</f>
        <v>#REF!</v>
      </c>
      <c r="S10" s="159" t="e">
        <f>'BAR BB| Open rates'!#REF!</f>
        <v>#REF!</v>
      </c>
      <c r="T10" s="159" t="e">
        <f>'BAR BB| Open rates'!#REF!</f>
        <v>#REF!</v>
      </c>
      <c r="U10" s="159" t="e">
        <f>'BAR BB| Open rates'!#REF!</f>
        <v>#REF!</v>
      </c>
      <c r="V10" s="159" t="e">
        <f>'BAR BB| Open rates'!#REF!</f>
        <v>#REF!</v>
      </c>
    </row>
    <row r="11" spans="1:22" s="11" customFormat="1" ht="12.75" hidden="1" customHeight="1" x14ac:dyDescent="0.2">
      <c r="A11" s="162">
        <v>2</v>
      </c>
      <c r="B11" s="159" t="e">
        <f>'BAR BB| Open rates'!#REF!</f>
        <v>#REF!</v>
      </c>
      <c r="C11" s="159" t="e">
        <f>'BAR BB| Open rates'!#REF!</f>
        <v>#REF!</v>
      </c>
      <c r="D11" s="159" t="e">
        <f>'BAR BB| Open rates'!#REF!</f>
        <v>#REF!</v>
      </c>
      <c r="E11" s="159" t="e">
        <f>'BAR BB| Open rates'!#REF!</f>
        <v>#REF!</v>
      </c>
      <c r="F11" s="159" t="e">
        <f>'BAR BB| Open rates'!#REF!</f>
        <v>#REF!</v>
      </c>
      <c r="G11" s="159" t="e">
        <f>'BAR BB| Open rates'!#REF!</f>
        <v>#REF!</v>
      </c>
      <c r="H11" s="159" t="e">
        <f>'BAR BB| Open rates'!#REF!</f>
        <v>#REF!</v>
      </c>
      <c r="I11" s="159" t="e">
        <f>'BAR BB| Open rates'!#REF!</f>
        <v>#REF!</v>
      </c>
      <c r="J11" s="159" t="e">
        <f>'BAR BB| Open rates'!#REF!</f>
        <v>#REF!</v>
      </c>
      <c r="K11" s="159" t="e">
        <f>'BAR BB| Open rates'!#REF!</f>
        <v>#REF!</v>
      </c>
      <c r="L11" s="159" t="e">
        <f>'BAR BB| Open rates'!#REF!</f>
        <v>#REF!</v>
      </c>
      <c r="M11" s="159" t="e">
        <f>'BAR BB| Open rates'!#REF!</f>
        <v>#REF!</v>
      </c>
      <c r="N11" s="159" t="e">
        <f>'BAR BB| Open rates'!#REF!</f>
        <v>#REF!</v>
      </c>
      <c r="O11" s="159" t="e">
        <f>'BAR BB| Open rates'!#REF!</f>
        <v>#REF!</v>
      </c>
      <c r="P11" s="159" t="e">
        <f>'BAR BB| Open rates'!#REF!</f>
        <v>#REF!</v>
      </c>
      <c r="Q11" s="159" t="e">
        <f>'BAR BB| Open rates'!#REF!</f>
        <v>#REF!</v>
      </c>
      <c r="R11" s="159" t="e">
        <f>'BAR BB| Open rates'!#REF!</f>
        <v>#REF!</v>
      </c>
      <c r="S11" s="159" t="e">
        <f>'BAR BB| Open rates'!#REF!</f>
        <v>#REF!</v>
      </c>
      <c r="T11" s="159" t="e">
        <f>'BAR BB| Open rates'!#REF!</f>
        <v>#REF!</v>
      </c>
      <c r="U11" s="159" t="e">
        <f>'BAR BB| Open rates'!#REF!</f>
        <v>#REF!</v>
      </c>
      <c r="V11" s="159" t="e">
        <f>'BAR BB| Open rates'!#REF!</f>
        <v>#REF!</v>
      </c>
    </row>
    <row r="12" spans="1:22" s="11" customFormat="1" ht="12.75" hidden="1" customHeight="1" x14ac:dyDescent="0.2">
      <c r="A12" s="161" t="s">
        <v>151</v>
      </c>
      <c r="B12" s="159"/>
      <c r="C12" s="159"/>
      <c r="D12" s="159"/>
      <c r="E12" s="159"/>
      <c r="F12" s="159"/>
      <c r="G12" s="159"/>
      <c r="H12" s="159"/>
      <c r="I12" s="159"/>
      <c r="J12" s="159"/>
      <c r="K12" s="159"/>
      <c r="L12" s="159"/>
      <c r="M12" s="159"/>
      <c r="N12" s="159"/>
      <c r="O12" s="159"/>
      <c r="P12" s="159"/>
      <c r="Q12" s="159"/>
      <c r="R12" s="159"/>
      <c r="S12" s="159"/>
      <c r="T12" s="159"/>
      <c r="U12" s="159"/>
      <c r="V12" s="159"/>
    </row>
    <row r="13" spans="1:22" s="11" customFormat="1" ht="12.75" hidden="1" customHeight="1" x14ac:dyDescent="0.2">
      <c r="A13" s="162">
        <v>1</v>
      </c>
      <c r="B13" s="159" t="e">
        <f>'BAR BB| Open rates'!#REF!</f>
        <v>#REF!</v>
      </c>
      <c r="C13" s="159" t="e">
        <f>'BAR BB| Open rates'!#REF!</f>
        <v>#REF!</v>
      </c>
      <c r="D13" s="159" t="e">
        <f>'BAR BB| Open rates'!#REF!</f>
        <v>#REF!</v>
      </c>
      <c r="E13" s="159" t="e">
        <f>'BAR BB| Open rates'!#REF!</f>
        <v>#REF!</v>
      </c>
      <c r="F13" s="159" t="e">
        <f>'BAR BB| Open rates'!#REF!</f>
        <v>#REF!</v>
      </c>
      <c r="G13" s="159" t="e">
        <f>'BAR BB| Open rates'!#REF!</f>
        <v>#REF!</v>
      </c>
      <c r="H13" s="159" t="e">
        <f>'BAR BB| Open rates'!#REF!</f>
        <v>#REF!</v>
      </c>
      <c r="I13" s="159" t="e">
        <f>'BAR BB| Open rates'!#REF!</f>
        <v>#REF!</v>
      </c>
      <c r="J13" s="159" t="e">
        <f>'BAR BB| Open rates'!#REF!</f>
        <v>#REF!</v>
      </c>
      <c r="K13" s="159" t="e">
        <f>'BAR BB| Open rates'!#REF!</f>
        <v>#REF!</v>
      </c>
      <c r="L13" s="159" t="e">
        <f>'BAR BB| Open rates'!#REF!</f>
        <v>#REF!</v>
      </c>
      <c r="M13" s="159" t="e">
        <f>'BAR BB| Open rates'!#REF!</f>
        <v>#REF!</v>
      </c>
      <c r="N13" s="159" t="e">
        <f>'BAR BB| Open rates'!#REF!</f>
        <v>#REF!</v>
      </c>
      <c r="O13" s="159" t="e">
        <f>'BAR BB| Open rates'!#REF!</f>
        <v>#REF!</v>
      </c>
      <c r="P13" s="159" t="e">
        <f>'BAR BB| Open rates'!#REF!</f>
        <v>#REF!</v>
      </c>
      <c r="Q13" s="159" t="e">
        <f>'BAR BB| Open rates'!#REF!</f>
        <v>#REF!</v>
      </c>
      <c r="R13" s="159" t="e">
        <f>'BAR BB| Open rates'!#REF!</f>
        <v>#REF!</v>
      </c>
      <c r="S13" s="159" t="e">
        <f>'BAR BB| Open rates'!#REF!</f>
        <v>#REF!</v>
      </c>
      <c r="T13" s="159" t="e">
        <f>'BAR BB| Open rates'!#REF!</f>
        <v>#REF!</v>
      </c>
      <c r="U13" s="159" t="e">
        <f>'BAR BB| Open rates'!#REF!</f>
        <v>#REF!</v>
      </c>
      <c r="V13" s="159" t="e">
        <f>'BAR BB| Open rates'!#REF!</f>
        <v>#REF!</v>
      </c>
    </row>
    <row r="14" spans="1:22" s="11" customFormat="1" ht="12.75" hidden="1" customHeight="1" thickBot="1" x14ac:dyDescent="0.25">
      <c r="A14" s="162">
        <v>2</v>
      </c>
      <c r="B14" s="159" t="e">
        <f>'BAR BB| Open rates'!#REF!</f>
        <v>#REF!</v>
      </c>
      <c r="C14" s="159" t="e">
        <f>'BAR BB| Open rates'!#REF!</f>
        <v>#REF!</v>
      </c>
      <c r="D14" s="159" t="e">
        <f>'BAR BB| Open rates'!#REF!</f>
        <v>#REF!</v>
      </c>
      <c r="E14" s="159" t="e">
        <f>'BAR BB| Open rates'!#REF!</f>
        <v>#REF!</v>
      </c>
      <c r="F14" s="159" t="e">
        <f>'BAR BB| Open rates'!#REF!</f>
        <v>#REF!</v>
      </c>
      <c r="G14" s="159" t="e">
        <f>'BAR BB| Open rates'!#REF!</f>
        <v>#REF!</v>
      </c>
      <c r="H14" s="159" t="e">
        <f>'BAR BB| Open rates'!#REF!</f>
        <v>#REF!</v>
      </c>
      <c r="I14" s="159" t="e">
        <f>'BAR BB| Open rates'!#REF!</f>
        <v>#REF!</v>
      </c>
      <c r="J14" s="159" t="e">
        <f>'BAR BB| Open rates'!#REF!</f>
        <v>#REF!</v>
      </c>
      <c r="K14" s="159" t="e">
        <f>'BAR BB| Open rates'!#REF!</f>
        <v>#REF!</v>
      </c>
      <c r="L14" s="159" t="e">
        <f>'BAR BB| Open rates'!#REF!</f>
        <v>#REF!</v>
      </c>
      <c r="M14" s="159" t="e">
        <f>'BAR BB| Open rates'!#REF!</f>
        <v>#REF!</v>
      </c>
      <c r="N14" s="159" t="e">
        <f>'BAR BB| Open rates'!#REF!</f>
        <v>#REF!</v>
      </c>
      <c r="O14" s="159" t="e">
        <f>'BAR BB| Open rates'!#REF!</f>
        <v>#REF!</v>
      </c>
      <c r="P14" s="159" t="e">
        <f>'BAR BB| Open rates'!#REF!</f>
        <v>#REF!</v>
      </c>
      <c r="Q14" s="159" t="e">
        <f>'BAR BB| Open rates'!#REF!</f>
        <v>#REF!</v>
      </c>
      <c r="R14" s="159" t="e">
        <f>'BAR BB| Open rates'!#REF!</f>
        <v>#REF!</v>
      </c>
      <c r="S14" s="159" t="e">
        <f>'BAR BB| Open rates'!#REF!</f>
        <v>#REF!</v>
      </c>
      <c r="T14" s="159" t="e">
        <f>'BAR BB| Open rates'!#REF!</f>
        <v>#REF!</v>
      </c>
      <c r="U14" s="159" t="e">
        <f>'BAR BB| Open rates'!#REF!</f>
        <v>#REF!</v>
      </c>
      <c r="V14" s="159" t="e">
        <f>'BAR BB| Open rates'!#REF!</f>
        <v>#REF!</v>
      </c>
    </row>
    <row r="15" spans="1:22" s="11" customFormat="1" ht="12.75" hidden="1" customHeight="1" x14ac:dyDescent="0.2">
      <c r="A15" s="166" t="s">
        <v>167</v>
      </c>
      <c r="B15" s="185">
        <v>2700</v>
      </c>
      <c r="C15" s="187">
        <v>3500</v>
      </c>
      <c r="D15" s="187">
        <v>3500</v>
      </c>
      <c r="E15" s="187">
        <v>3500</v>
      </c>
      <c r="F15" s="187">
        <v>3500</v>
      </c>
      <c r="G15" s="187">
        <v>3500</v>
      </c>
      <c r="H15" s="187">
        <v>3500</v>
      </c>
      <c r="I15" s="187">
        <v>3500</v>
      </c>
      <c r="J15" s="187">
        <v>3500</v>
      </c>
      <c r="K15" s="187">
        <v>3500</v>
      </c>
      <c r="L15" s="187">
        <v>3500</v>
      </c>
      <c r="M15" s="187">
        <v>3500</v>
      </c>
      <c r="N15" s="187">
        <v>3500</v>
      </c>
      <c r="O15" s="187">
        <v>3500</v>
      </c>
      <c r="P15" s="187">
        <v>3500</v>
      </c>
      <c r="Q15" s="187">
        <v>3500</v>
      </c>
      <c r="R15" s="185">
        <v>2700</v>
      </c>
      <c r="S15" s="185">
        <v>2700</v>
      </c>
      <c r="T15" s="185">
        <v>2700</v>
      </c>
      <c r="U15" s="185">
        <v>2700</v>
      </c>
      <c r="V15" s="185">
        <v>2700</v>
      </c>
    </row>
    <row r="16" spans="1:22" s="11" customFormat="1" ht="12.75" hidden="1" customHeight="1" x14ac:dyDescent="0.2">
      <c r="A16" s="162" t="s">
        <v>168</v>
      </c>
      <c r="B16" s="182">
        <f t="shared" ref="B16:V16" si="0">B15*2</f>
        <v>5400</v>
      </c>
      <c r="C16" s="186">
        <f t="shared" si="0"/>
        <v>7000</v>
      </c>
      <c r="D16" s="186">
        <f t="shared" si="0"/>
        <v>7000</v>
      </c>
      <c r="E16" s="186">
        <f t="shared" si="0"/>
        <v>7000</v>
      </c>
      <c r="F16" s="186">
        <f t="shared" si="0"/>
        <v>7000</v>
      </c>
      <c r="G16" s="186">
        <f t="shared" si="0"/>
        <v>7000</v>
      </c>
      <c r="H16" s="186">
        <f t="shared" si="0"/>
        <v>7000</v>
      </c>
      <c r="I16" s="186">
        <f t="shared" si="0"/>
        <v>7000</v>
      </c>
      <c r="J16" s="186">
        <f t="shared" si="0"/>
        <v>7000</v>
      </c>
      <c r="K16" s="186">
        <f t="shared" si="0"/>
        <v>7000</v>
      </c>
      <c r="L16" s="186">
        <f t="shared" si="0"/>
        <v>7000</v>
      </c>
      <c r="M16" s="186">
        <f t="shared" si="0"/>
        <v>7000</v>
      </c>
      <c r="N16" s="186">
        <f t="shared" si="0"/>
        <v>7000</v>
      </c>
      <c r="O16" s="182">
        <f t="shared" si="0"/>
        <v>7000</v>
      </c>
      <c r="P16" s="182">
        <f t="shared" si="0"/>
        <v>7000</v>
      </c>
      <c r="Q16" s="182">
        <f t="shared" si="0"/>
        <v>7000</v>
      </c>
      <c r="R16" s="182">
        <f t="shared" si="0"/>
        <v>5400</v>
      </c>
      <c r="S16" s="182">
        <f t="shared" si="0"/>
        <v>5400</v>
      </c>
      <c r="T16" s="182">
        <f t="shared" si="0"/>
        <v>5400</v>
      </c>
      <c r="U16" s="182">
        <f t="shared" si="0"/>
        <v>5400</v>
      </c>
      <c r="V16" s="182">
        <f t="shared" si="0"/>
        <v>5400</v>
      </c>
    </row>
    <row r="17" spans="1:22" s="11" customFormat="1" ht="12.75" hidden="1" customHeight="1" thickBot="1" x14ac:dyDescent="0.25">
      <c r="A17" s="165" t="s">
        <v>169</v>
      </c>
      <c r="B17" s="182">
        <f t="shared" ref="B17:V17" si="1">4000+B15</f>
        <v>6700</v>
      </c>
      <c r="C17" s="186">
        <f t="shared" si="1"/>
        <v>7500</v>
      </c>
      <c r="D17" s="186">
        <f t="shared" si="1"/>
        <v>7500</v>
      </c>
      <c r="E17" s="186">
        <f t="shared" si="1"/>
        <v>7500</v>
      </c>
      <c r="F17" s="186">
        <f t="shared" si="1"/>
        <v>7500</v>
      </c>
      <c r="G17" s="186">
        <f t="shared" si="1"/>
        <v>7500</v>
      </c>
      <c r="H17" s="186">
        <f t="shared" si="1"/>
        <v>7500</v>
      </c>
      <c r="I17" s="186">
        <f t="shared" si="1"/>
        <v>7500</v>
      </c>
      <c r="J17" s="186">
        <f t="shared" si="1"/>
        <v>7500</v>
      </c>
      <c r="K17" s="186">
        <f t="shared" si="1"/>
        <v>7500</v>
      </c>
      <c r="L17" s="186">
        <f t="shared" si="1"/>
        <v>7500</v>
      </c>
      <c r="M17" s="186">
        <f t="shared" si="1"/>
        <v>7500</v>
      </c>
      <c r="N17" s="186">
        <f t="shared" si="1"/>
        <v>7500</v>
      </c>
      <c r="O17" s="182">
        <f t="shared" si="1"/>
        <v>7500</v>
      </c>
      <c r="P17" s="182">
        <f t="shared" si="1"/>
        <v>7500</v>
      </c>
      <c r="Q17" s="182">
        <f t="shared" si="1"/>
        <v>7500</v>
      </c>
      <c r="R17" s="182">
        <f t="shared" si="1"/>
        <v>6700</v>
      </c>
      <c r="S17" s="182">
        <f t="shared" si="1"/>
        <v>6700</v>
      </c>
      <c r="T17" s="182">
        <f t="shared" si="1"/>
        <v>6700</v>
      </c>
      <c r="U17" s="182">
        <f t="shared" si="1"/>
        <v>6700</v>
      </c>
      <c r="V17" s="182">
        <f t="shared" si="1"/>
        <v>6700</v>
      </c>
    </row>
    <row r="18" spans="1:22" s="11" customFormat="1" ht="24" hidden="1" customHeight="1" x14ac:dyDescent="0.2">
      <c r="A18" s="135" t="s">
        <v>166</v>
      </c>
    </row>
    <row r="19" spans="1:22" s="11" customFormat="1" ht="12.75" hidden="1" customHeight="1" x14ac:dyDescent="0.2">
      <c r="A19" s="132"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6"/>
      <c r="C22" s="136"/>
      <c r="D22" s="136"/>
      <c r="E22" s="136"/>
      <c r="F22" s="136"/>
      <c r="G22" s="136"/>
      <c r="H22" s="136"/>
      <c r="I22" s="136"/>
      <c r="J22" s="136"/>
      <c r="K22" s="136"/>
      <c r="L22" s="136"/>
      <c r="M22" s="136"/>
      <c r="N22" s="136"/>
      <c r="O22" s="136"/>
      <c r="P22" s="136"/>
      <c r="Q22" s="136"/>
      <c r="R22" s="136"/>
      <c r="S22" s="136"/>
      <c r="T22" s="136"/>
      <c r="U22" s="136"/>
      <c r="V22" s="136"/>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7">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8" t="s">
        <v>172</v>
      </c>
    </row>
    <row r="32" spans="1:22" s="11" customFormat="1" ht="12.75" hidden="1" customHeight="1" thickBot="1" x14ac:dyDescent="0.25">
      <c r="A32" s="166" t="s">
        <v>167</v>
      </c>
      <c r="B32" s="183">
        <f t="shared" ref="B32:V32" si="5">B15*0.85</f>
        <v>2295</v>
      </c>
      <c r="C32" s="183">
        <f t="shared" si="5"/>
        <v>2975</v>
      </c>
      <c r="D32" s="183">
        <f t="shared" si="5"/>
        <v>2975</v>
      </c>
      <c r="E32" s="183">
        <f t="shared" si="5"/>
        <v>2975</v>
      </c>
      <c r="F32" s="183">
        <f t="shared" si="5"/>
        <v>2975</v>
      </c>
      <c r="G32" s="183">
        <f t="shared" si="5"/>
        <v>2975</v>
      </c>
      <c r="H32" s="183">
        <f t="shared" si="5"/>
        <v>2975</v>
      </c>
      <c r="I32" s="183">
        <f t="shared" si="5"/>
        <v>2975</v>
      </c>
      <c r="J32" s="183">
        <f t="shared" si="5"/>
        <v>2975</v>
      </c>
      <c r="K32" s="183">
        <f t="shared" si="5"/>
        <v>2975</v>
      </c>
      <c r="L32" s="183">
        <f t="shared" si="5"/>
        <v>2975</v>
      </c>
      <c r="M32" s="183">
        <f t="shared" si="5"/>
        <v>2975</v>
      </c>
      <c r="N32" s="183">
        <f t="shared" si="5"/>
        <v>2975</v>
      </c>
      <c r="O32" s="183">
        <f t="shared" si="5"/>
        <v>2975</v>
      </c>
      <c r="P32" s="183">
        <f t="shared" si="5"/>
        <v>2975</v>
      </c>
      <c r="Q32" s="183">
        <f t="shared" si="5"/>
        <v>2975</v>
      </c>
      <c r="R32" s="183">
        <f t="shared" si="5"/>
        <v>2295</v>
      </c>
      <c r="S32" s="183">
        <f t="shared" si="5"/>
        <v>2295</v>
      </c>
      <c r="T32" s="183">
        <f t="shared" si="5"/>
        <v>2295</v>
      </c>
      <c r="U32" s="183">
        <f t="shared" si="5"/>
        <v>2295</v>
      </c>
      <c r="V32" s="183">
        <f t="shared" si="5"/>
        <v>2295</v>
      </c>
    </row>
    <row r="33" spans="1:22" s="11" customFormat="1" ht="12.75" hidden="1" customHeight="1" x14ac:dyDescent="0.2">
      <c r="A33" s="162" t="s">
        <v>168</v>
      </c>
      <c r="B33" s="183">
        <f t="shared" ref="B33:V33" si="6">B16*0.85</f>
        <v>4590</v>
      </c>
      <c r="C33" s="183">
        <f t="shared" si="6"/>
        <v>5950</v>
      </c>
      <c r="D33" s="183">
        <f t="shared" si="6"/>
        <v>5950</v>
      </c>
      <c r="E33" s="183">
        <f t="shared" si="6"/>
        <v>5950</v>
      </c>
      <c r="F33" s="183">
        <f t="shared" si="6"/>
        <v>5950</v>
      </c>
      <c r="G33" s="183">
        <f t="shared" si="6"/>
        <v>5950</v>
      </c>
      <c r="H33" s="183">
        <f t="shared" si="6"/>
        <v>5950</v>
      </c>
      <c r="I33" s="183">
        <f t="shared" si="6"/>
        <v>5950</v>
      </c>
      <c r="J33" s="183">
        <f t="shared" si="6"/>
        <v>5950</v>
      </c>
      <c r="K33" s="183">
        <f t="shared" si="6"/>
        <v>5950</v>
      </c>
      <c r="L33" s="183">
        <f t="shared" si="6"/>
        <v>5950</v>
      </c>
      <c r="M33" s="183">
        <f t="shared" si="6"/>
        <v>5950</v>
      </c>
      <c r="N33" s="183">
        <f t="shared" si="6"/>
        <v>5950</v>
      </c>
      <c r="O33" s="183">
        <f t="shared" si="6"/>
        <v>5950</v>
      </c>
      <c r="P33" s="183">
        <f t="shared" si="6"/>
        <v>5950</v>
      </c>
      <c r="Q33" s="183">
        <f t="shared" si="6"/>
        <v>5950</v>
      </c>
      <c r="R33" s="183">
        <f t="shared" si="6"/>
        <v>4590</v>
      </c>
      <c r="S33" s="183">
        <f t="shared" si="6"/>
        <v>4590</v>
      </c>
      <c r="T33" s="183">
        <f t="shared" si="6"/>
        <v>4590</v>
      </c>
      <c r="U33" s="183">
        <f t="shared" si="6"/>
        <v>4590</v>
      </c>
      <c r="V33" s="183">
        <f t="shared" si="6"/>
        <v>4590</v>
      </c>
    </row>
    <row r="34" spans="1:22" s="11" customFormat="1" ht="12.75" hidden="1" customHeight="1" x14ac:dyDescent="0.2">
      <c r="A34" s="123"/>
    </row>
    <row r="35" spans="1:22" s="11" customFormat="1" ht="24" customHeight="1" x14ac:dyDescent="0.2">
      <c r="A35" s="135" t="s">
        <v>166</v>
      </c>
    </row>
    <row r="36" spans="1:22" s="11" customFormat="1" ht="12.75" customHeight="1" x14ac:dyDescent="0.2">
      <c r="A36" s="132"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6"/>
      <c r="C39" s="136"/>
      <c r="D39" s="136"/>
      <c r="E39" s="136"/>
      <c r="F39" s="136"/>
      <c r="G39" s="136"/>
      <c r="H39" s="136"/>
      <c r="I39" s="136"/>
      <c r="J39" s="136"/>
      <c r="K39" s="136"/>
      <c r="L39" s="136"/>
      <c r="M39" s="136"/>
      <c r="N39" s="136"/>
      <c r="O39" s="136"/>
      <c r="P39" s="136"/>
      <c r="Q39" s="136"/>
      <c r="R39" s="136"/>
      <c r="S39" s="136"/>
      <c r="T39" s="136"/>
      <c r="U39" s="136"/>
      <c r="V39" s="136"/>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40" t="s">
        <v>157</v>
      </c>
    </row>
    <row r="50" spans="1:8" x14ac:dyDescent="0.2">
      <c r="A50" s="240"/>
    </row>
    <row r="51" spans="1:8" x14ac:dyDescent="0.2">
      <c r="A51" s="123"/>
    </row>
    <row r="52" spans="1:8" s="11" customFormat="1" ht="12.75" customHeight="1" x14ac:dyDescent="0.2">
      <c r="A52" s="277" t="s">
        <v>207</v>
      </c>
      <c r="B52" s="278"/>
      <c r="C52" s="278"/>
      <c r="D52" s="278"/>
      <c r="E52" s="278"/>
      <c r="F52" s="278"/>
      <c r="G52" s="278"/>
      <c r="H52" s="278"/>
    </row>
    <row r="53" spans="1:8" s="11" customFormat="1" ht="12.75" customHeight="1" x14ac:dyDescent="0.2">
      <c r="A53" s="277"/>
      <c r="B53" s="278"/>
      <c r="C53" s="278"/>
      <c r="D53" s="278"/>
      <c r="E53" s="278"/>
      <c r="F53" s="278"/>
      <c r="G53" s="278"/>
      <c r="H53" s="278"/>
    </row>
    <row r="54" spans="1:8" s="11" customFormat="1" ht="12.75" customHeight="1" x14ac:dyDescent="0.2">
      <c r="A54" s="277"/>
      <c r="B54" s="278"/>
      <c r="C54" s="278"/>
      <c r="D54" s="278"/>
      <c r="E54" s="278"/>
      <c r="F54" s="278"/>
      <c r="G54" s="278"/>
      <c r="H54" s="278"/>
    </row>
    <row r="55" spans="1:8" s="11" customFormat="1" ht="12.75" customHeight="1" x14ac:dyDescent="0.2">
      <c r="A55" s="277"/>
      <c r="B55" s="278"/>
      <c r="C55" s="278"/>
      <c r="D55" s="278"/>
      <c r="E55" s="278"/>
      <c r="F55" s="278"/>
      <c r="G55" s="278"/>
      <c r="H55" s="278"/>
    </row>
    <row r="56" spans="1:8" s="11" customFormat="1" ht="12.75" customHeight="1" x14ac:dyDescent="0.2">
      <c r="A56" s="277"/>
      <c r="B56" s="278"/>
      <c r="C56" s="278"/>
      <c r="D56" s="278"/>
      <c r="E56" s="278"/>
      <c r="F56" s="278"/>
      <c r="G56" s="278"/>
      <c r="H56" s="278"/>
    </row>
    <row r="57" spans="1:8" s="11" customFormat="1" ht="12.75" customHeight="1" x14ac:dyDescent="0.2">
      <c r="A57" s="277"/>
      <c r="B57" s="278"/>
      <c r="C57" s="278"/>
      <c r="D57" s="278"/>
      <c r="E57" s="278"/>
      <c r="F57" s="278"/>
      <c r="G57" s="278"/>
      <c r="H57" s="278"/>
    </row>
    <row r="58" spans="1:8" s="11" customFormat="1" ht="12.75" customHeight="1" x14ac:dyDescent="0.2"/>
    <row r="59" spans="1:8" x14ac:dyDescent="0.2">
      <c r="A59" s="156" t="s">
        <v>80</v>
      </c>
    </row>
    <row r="60" spans="1:8" ht="34.5" customHeight="1" x14ac:dyDescent="0.2">
      <c r="A60" s="150" t="s">
        <v>209</v>
      </c>
    </row>
    <row r="61" spans="1:8" ht="34.5" customHeight="1" x14ac:dyDescent="0.2">
      <c r="A61" s="150" t="s">
        <v>225</v>
      </c>
    </row>
    <row r="62" spans="1:8" ht="12.75" customHeight="1" x14ac:dyDescent="0.2">
      <c r="A62"/>
    </row>
    <row r="63" spans="1:8" x14ac:dyDescent="0.2">
      <c r="A63" s="137" t="s">
        <v>58</v>
      </c>
    </row>
    <row r="64" spans="1:8" s="155" customFormat="1" ht="35.25" customHeight="1" x14ac:dyDescent="0.2">
      <c r="A64" s="138" t="s">
        <v>163</v>
      </c>
    </row>
    <row r="65" spans="1:1" s="155" customFormat="1" ht="35.25" customHeight="1" x14ac:dyDescent="0.2">
      <c r="A65" s="150" t="s">
        <v>188</v>
      </c>
    </row>
    <row r="66" spans="1:1" s="155" customFormat="1" ht="35.25" customHeight="1" x14ac:dyDescent="0.2">
      <c r="A66" s="138" t="s">
        <v>164</v>
      </c>
    </row>
    <row r="67" spans="1:1" s="155" customFormat="1" ht="13.5" customHeight="1" x14ac:dyDescent="0.2">
      <c r="A67" s="138" t="s">
        <v>165</v>
      </c>
    </row>
    <row r="68" spans="1:1" s="155" customFormat="1" ht="35.25" customHeight="1" x14ac:dyDescent="0.2">
      <c r="A68" s="138" t="s">
        <v>162</v>
      </c>
    </row>
    <row r="69" spans="1:1" ht="24" x14ac:dyDescent="0.2">
      <c r="A69" s="145" t="s">
        <v>173</v>
      </c>
    </row>
    <row r="70" spans="1:1" s="155" customFormat="1" ht="26.25" customHeight="1" x14ac:dyDescent="0.2">
      <c r="A70" s="157" t="s">
        <v>90</v>
      </c>
    </row>
    <row r="71" spans="1:1" s="155" customFormat="1" ht="12" customHeight="1" x14ac:dyDescent="0.2">
      <c r="A71" s="157"/>
    </row>
    <row r="72" spans="1:1" s="155" customFormat="1" ht="217.5" customHeight="1" x14ac:dyDescent="0.2">
      <c r="A72" s="184" t="s">
        <v>208</v>
      </c>
    </row>
    <row r="73" spans="1:1" s="155" customFormat="1" ht="13.5" customHeight="1" x14ac:dyDescent="0.2">
      <c r="A73" s="138"/>
    </row>
    <row r="74" spans="1:1" x14ac:dyDescent="0.2">
      <c r="A74" s="145"/>
    </row>
    <row r="75" spans="1:1" x14ac:dyDescent="0.2">
      <c r="A75" s="146"/>
    </row>
    <row r="76" spans="1:1" ht="24" x14ac:dyDescent="0.2">
      <c r="A76" s="156" t="s">
        <v>92</v>
      </c>
    </row>
    <row r="77" spans="1:1" ht="36" hidden="1" x14ac:dyDescent="0.2">
      <c r="A77" s="173" t="s">
        <v>222</v>
      </c>
    </row>
    <row r="78" spans="1:1" s="11" customFormat="1" ht="50.25" customHeight="1" x14ac:dyDescent="0.2">
      <c r="A78" s="173" t="s">
        <v>210</v>
      </c>
    </row>
    <row r="79" spans="1:1" s="11" customFormat="1" ht="38.25" customHeight="1" x14ac:dyDescent="0.2">
      <c r="A79" s="173" t="s">
        <v>211</v>
      </c>
    </row>
    <row r="80" spans="1:1" x14ac:dyDescent="0.2">
      <c r="A80" s="13"/>
    </row>
    <row r="81" spans="1:1" x14ac:dyDescent="0.2">
      <c r="A81" s="139" t="s">
        <v>65</v>
      </c>
    </row>
    <row r="82" spans="1:1" ht="108" customHeight="1" x14ac:dyDescent="0.2">
      <c r="A82" s="152" t="s">
        <v>226</v>
      </c>
    </row>
    <row r="83" spans="1:1" x14ac:dyDescent="0.2">
      <c r="A83" s="133"/>
    </row>
    <row r="84" spans="1:1" x14ac:dyDescent="0.2">
      <c r="A84" s="143"/>
    </row>
    <row r="85" spans="1:1" x14ac:dyDescent="0.2">
      <c r="A85" s="143"/>
    </row>
    <row r="86" spans="1:1" x14ac:dyDescent="0.2">
      <c r="A86" s="143"/>
    </row>
    <row r="87" spans="1:1" x14ac:dyDescent="0.2">
      <c r="A87" s="143"/>
    </row>
    <row r="88" spans="1:1" x14ac:dyDescent="0.2">
      <c r="A88" s="143"/>
    </row>
    <row r="89" spans="1:1" x14ac:dyDescent="0.2">
      <c r="A89" s="143"/>
    </row>
    <row r="90" spans="1:1" x14ac:dyDescent="0.2">
      <c r="A90" s="143"/>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231"/>
  <sheetViews>
    <sheetView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230</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rates'!#REF!*0.9*0.85</f>
        <v>#REF!</v>
      </c>
    </row>
    <row r="8" spans="1:2" s="11" customFormat="1" ht="12.75" customHeight="1" x14ac:dyDescent="0.2">
      <c r="A8" s="42">
        <v>2</v>
      </c>
      <c r="B8" s="84" t="e">
        <f>'BAR BB| Open rates'!#REF!*0.9*0.85</f>
        <v>#REF!</v>
      </c>
    </row>
    <row r="9" spans="1:2" s="11" customFormat="1" ht="12.75" customHeight="1" x14ac:dyDescent="0.2">
      <c r="A9" s="33" t="s">
        <v>54</v>
      </c>
      <c r="B9" s="84"/>
    </row>
    <row r="10" spans="1:2" s="11" customFormat="1" ht="12.75" customHeight="1" x14ac:dyDescent="0.2">
      <c r="A10" s="42">
        <v>1</v>
      </c>
      <c r="B10" s="84" t="e">
        <f>'BAR BB| Open rates'!#REF!*0.9*0.85</f>
        <v>#REF!</v>
      </c>
    </row>
    <row r="11" spans="1:2" s="11" customFormat="1" ht="12.75" customHeight="1" x14ac:dyDescent="0.2">
      <c r="A11" s="42">
        <v>2</v>
      </c>
      <c r="B11" s="84" t="e">
        <f>'BAR BB| Open rates'!#REF!*0.9*0.85</f>
        <v>#REF!</v>
      </c>
    </row>
    <row r="12" spans="1:2" s="11" customFormat="1" ht="12.75" customHeight="1" x14ac:dyDescent="0.2">
      <c r="A12" s="33" t="s">
        <v>151</v>
      </c>
      <c r="B12" s="84"/>
    </row>
    <row r="13" spans="1:2" s="11" customFormat="1" ht="12.75" customHeight="1" x14ac:dyDescent="0.2">
      <c r="A13" s="42">
        <v>1</v>
      </c>
      <c r="B13" s="84" t="e">
        <f>'BAR BB| Open rates'!#REF!*0.9*0.85</f>
        <v>#REF!</v>
      </c>
    </row>
    <row r="14" spans="1:2" s="11" customFormat="1" ht="12.75" customHeight="1" x14ac:dyDescent="0.2">
      <c r="A14" s="167">
        <v>2</v>
      </c>
      <c r="B14" s="84" t="e">
        <f>'BAR BB| Open rates'!#REF!*0.9*0.85</f>
        <v>#REF!</v>
      </c>
    </row>
    <row r="15" spans="1:2" s="11" customFormat="1" ht="12.75" customHeight="1" x14ac:dyDescent="0.2">
      <c r="A15" s="123"/>
    </row>
    <row r="16" spans="1:2" x14ac:dyDescent="0.2">
      <c r="A16" s="240" t="s">
        <v>157</v>
      </c>
    </row>
    <row r="17" spans="1:1" x14ac:dyDescent="0.2">
      <c r="A17" s="240"/>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19" workbookViewId="0">
      <pane xSplit="1" topLeftCell="B1" activePane="topRight" state="frozen"/>
      <selection activeCell="A10" sqref="A10"/>
      <selection pane="topRight" activeCell="A18" sqref="A18"/>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265</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rates'!#REF!*0.9*0.9</f>
        <v>#REF!</v>
      </c>
    </row>
    <row r="8" spans="1:2" s="11" customFormat="1" ht="12.75" customHeight="1" x14ac:dyDescent="0.2">
      <c r="A8" s="42">
        <v>2</v>
      </c>
      <c r="B8" s="84" t="e">
        <f>'BAR BB| Open rates'!#REF!*0.9*0.9</f>
        <v>#REF!</v>
      </c>
    </row>
    <row r="9" spans="1:2" s="11" customFormat="1" ht="12.75" customHeight="1" x14ac:dyDescent="0.2">
      <c r="A9" s="33" t="s">
        <v>54</v>
      </c>
      <c r="B9" s="84"/>
    </row>
    <row r="10" spans="1:2" s="11" customFormat="1" ht="12.75" customHeight="1" x14ac:dyDescent="0.2">
      <c r="A10" s="42">
        <v>1</v>
      </c>
      <c r="B10" s="84" t="e">
        <f>'BAR BB| Open rates'!#REF!*0.9*0.9</f>
        <v>#REF!</v>
      </c>
    </row>
    <row r="11" spans="1:2" s="11" customFormat="1" ht="12.75" customHeight="1" x14ac:dyDescent="0.2">
      <c r="A11" s="42">
        <v>2</v>
      </c>
      <c r="B11" s="84" t="e">
        <f>'BAR BB| Open rates'!#REF!*0.9*0.9</f>
        <v>#REF!</v>
      </c>
    </row>
    <row r="12" spans="1:2" s="11" customFormat="1" ht="12.75" customHeight="1" x14ac:dyDescent="0.2">
      <c r="A12" s="33" t="s">
        <v>151</v>
      </c>
      <c r="B12" s="84"/>
    </row>
    <row r="13" spans="1:2" s="11" customFormat="1" ht="12.75" customHeight="1" x14ac:dyDescent="0.2">
      <c r="A13" s="42">
        <v>1</v>
      </c>
      <c r="B13" s="84" t="e">
        <f>'BAR BB| Open rates'!#REF!*0.9*0.9</f>
        <v>#REF!</v>
      </c>
    </row>
    <row r="14" spans="1:2" s="11" customFormat="1" ht="12.75" customHeight="1" x14ac:dyDescent="0.2">
      <c r="A14" s="167">
        <v>2</v>
      </c>
      <c r="B14" s="84" t="e">
        <f>'BAR BB| Open rates'!#REF!*0.9*0.9</f>
        <v>#REF!</v>
      </c>
    </row>
    <row r="15" spans="1:2" x14ac:dyDescent="0.2">
      <c r="A15" s="240" t="s">
        <v>157</v>
      </c>
    </row>
    <row r="16" spans="1:2" x14ac:dyDescent="0.2">
      <c r="A16" s="240"/>
    </row>
    <row r="17" spans="1:1" ht="13.5" thickBot="1" x14ac:dyDescent="0.25">
      <c r="A17" s="123"/>
    </row>
    <row r="18" spans="1:1" s="11" customFormat="1" ht="266.25" customHeight="1" thickBot="1" x14ac:dyDescent="0.25">
      <c r="A18" s="217" t="s">
        <v>294</v>
      </c>
    </row>
    <row r="19" spans="1:1" s="11" customFormat="1" ht="12.75" customHeight="1" x14ac:dyDescent="0.2"/>
    <row r="20" spans="1:1" x14ac:dyDescent="0.2">
      <c r="A20" s="156" t="s">
        <v>80</v>
      </c>
    </row>
    <row r="21" spans="1:1" ht="25.5" customHeight="1" x14ac:dyDescent="0.2">
      <c r="A21" s="211" t="s">
        <v>292</v>
      </c>
    </row>
    <row r="22" spans="1:1" ht="49.5" customHeight="1" x14ac:dyDescent="0.2">
      <c r="A22" s="211" t="s">
        <v>293</v>
      </c>
    </row>
    <row r="23" spans="1:1" ht="12.75" customHeight="1" x14ac:dyDescent="0.2">
      <c r="A23"/>
    </row>
    <row r="24" spans="1:1" x14ac:dyDescent="0.2">
      <c r="A24" s="137" t="s">
        <v>58</v>
      </c>
    </row>
    <row r="25" spans="1:1" s="155" customFormat="1" ht="35.25" customHeight="1" x14ac:dyDescent="0.2">
      <c r="A25" s="138" t="s">
        <v>163</v>
      </c>
    </row>
    <row r="26" spans="1:1" s="155" customFormat="1" ht="35.25" customHeight="1" x14ac:dyDescent="0.2">
      <c r="A26" s="150" t="s">
        <v>188</v>
      </c>
    </row>
    <row r="27" spans="1:1" s="155" customFormat="1" ht="35.25" customHeight="1" x14ac:dyDescent="0.2">
      <c r="A27" s="138" t="s">
        <v>164</v>
      </c>
    </row>
    <row r="28" spans="1:1" s="155" customFormat="1" ht="13.5" customHeight="1" x14ac:dyDescent="0.2">
      <c r="A28" s="138" t="s">
        <v>165</v>
      </c>
    </row>
    <row r="29" spans="1:1" s="155" customFormat="1" ht="35.25" customHeight="1" x14ac:dyDescent="0.2">
      <c r="A29" s="138" t="s">
        <v>162</v>
      </c>
    </row>
    <row r="30" spans="1:1" ht="24" x14ac:dyDescent="0.2">
      <c r="A30" s="145" t="s">
        <v>173</v>
      </c>
    </row>
    <row r="31" spans="1:1" s="155" customFormat="1" ht="26.25" customHeight="1" x14ac:dyDescent="0.2">
      <c r="A31" s="157"/>
    </row>
    <row r="32" spans="1:1" s="155" customFormat="1" ht="12" customHeight="1" x14ac:dyDescent="0.2">
      <c r="A32" s="157"/>
    </row>
    <row r="33" spans="1:1" s="155" customFormat="1" ht="198.75" customHeight="1" x14ac:dyDescent="0.2">
      <c r="A33" s="184" t="s">
        <v>208</v>
      </c>
    </row>
    <row r="34" spans="1:1" x14ac:dyDescent="0.2">
      <c r="A34" s="146"/>
    </row>
    <row r="35" spans="1:1" ht="24" x14ac:dyDescent="0.2">
      <c r="A35" s="156" t="s">
        <v>92</v>
      </c>
    </row>
    <row r="36" spans="1:1" ht="40.5" hidden="1" customHeight="1" x14ac:dyDescent="0.2">
      <c r="A36" s="209" t="s">
        <v>222</v>
      </c>
    </row>
    <row r="37" spans="1:1" s="11" customFormat="1" ht="24" customHeight="1" x14ac:dyDescent="0.2">
      <c r="A37" s="218" t="s">
        <v>276</v>
      </c>
    </row>
    <row r="38" spans="1:1" x14ac:dyDescent="0.2">
      <c r="A38" s="13"/>
    </row>
    <row r="39" spans="1:1" x14ac:dyDescent="0.2">
      <c r="A39" s="139" t="s">
        <v>65</v>
      </c>
    </row>
    <row r="40" spans="1:1" ht="98.25" customHeight="1" x14ac:dyDescent="0.2">
      <c r="A40" s="152" t="s">
        <v>262</v>
      </c>
    </row>
    <row r="41" spans="1:1" x14ac:dyDescent="0.2">
      <c r="A41" s="133"/>
    </row>
    <row r="42" spans="1:1" x14ac:dyDescent="0.2">
      <c r="A42" s="14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8"/>
  <sheetViews>
    <sheetView topLeftCell="A4" workbookViewId="0">
      <pane xSplit="1" topLeftCell="B1" activePane="topRight" state="frozen"/>
      <selection activeCell="A10" sqref="A10"/>
      <selection pane="topRight" activeCell="A19" sqref="A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5" t="s">
        <v>166</v>
      </c>
    </row>
    <row r="3" spans="1:2" s="11" customFormat="1" ht="12.75" customHeight="1" x14ac:dyDescent="0.2">
      <c r="A3" s="132" t="s">
        <v>171</v>
      </c>
    </row>
    <row r="4" spans="1:2" ht="21.75" customHeight="1" x14ac:dyDescent="0.2">
      <c r="A4" s="160" t="s">
        <v>52</v>
      </c>
      <c r="B4" s="148" t="e">
        <f>'BAR BB| Open rates'!#REF!</f>
        <v>#REF!</v>
      </c>
    </row>
    <row r="5" spans="1:2" ht="21.75" customHeight="1" x14ac:dyDescent="0.2">
      <c r="A5" s="160"/>
      <c r="B5" s="148" t="e">
        <f>'BAR BB| Open rates'!#REF!</f>
        <v>#REF!</v>
      </c>
    </row>
    <row r="6" spans="1:2" s="11" customFormat="1" ht="12.75" customHeight="1" x14ac:dyDescent="0.2">
      <c r="A6" s="33" t="s">
        <v>53</v>
      </c>
      <c r="B6" s="136"/>
    </row>
    <row r="7" spans="1:2" s="11" customFormat="1" ht="12.75" customHeight="1" x14ac:dyDescent="0.2">
      <c r="A7" s="42">
        <v>1</v>
      </c>
      <c r="B7" s="84" t="e">
        <f>'BAR BB| Open rates'!#REF!*0.9</f>
        <v>#REF!</v>
      </c>
    </row>
    <row r="8" spans="1:2" s="11" customFormat="1" ht="12.75" customHeight="1" x14ac:dyDescent="0.2">
      <c r="A8" s="42">
        <v>2</v>
      </c>
      <c r="B8" s="84" t="e">
        <f>'BAR BB| Open rates'!#REF!*0.9</f>
        <v>#REF!</v>
      </c>
    </row>
    <row r="9" spans="1:2" s="11" customFormat="1" ht="12.75" customHeight="1" x14ac:dyDescent="0.2">
      <c r="A9" s="33" t="s">
        <v>54</v>
      </c>
      <c r="B9" s="84"/>
    </row>
    <row r="10" spans="1:2" s="11" customFormat="1" ht="12.75" customHeight="1" x14ac:dyDescent="0.2">
      <c r="A10" s="42">
        <v>1</v>
      </c>
      <c r="B10" s="84" t="e">
        <f>'BAR BB| Open rates'!#REF!*0.9</f>
        <v>#REF!</v>
      </c>
    </row>
    <row r="11" spans="1:2" s="11" customFormat="1" ht="12.75" customHeight="1" x14ac:dyDescent="0.2">
      <c r="A11" s="42">
        <v>2</v>
      </c>
      <c r="B11" s="84" t="e">
        <f>'BAR BB| Open rates'!#REF!*0.9</f>
        <v>#REF!</v>
      </c>
    </row>
    <row r="12" spans="1:2" s="11" customFormat="1" ht="12.75" customHeight="1" x14ac:dyDescent="0.2">
      <c r="A12" s="33" t="s">
        <v>151</v>
      </c>
      <c r="B12" s="84"/>
    </row>
    <row r="13" spans="1:2" s="11" customFormat="1" ht="12.75" customHeight="1" x14ac:dyDescent="0.2">
      <c r="A13" s="42">
        <v>1</v>
      </c>
      <c r="B13" s="84" t="e">
        <f>'BAR BB| Open rates'!#REF!*0.9</f>
        <v>#REF!</v>
      </c>
    </row>
    <row r="14" spans="1:2" s="11" customFormat="1" ht="12.75" customHeight="1" x14ac:dyDescent="0.2">
      <c r="A14" s="42">
        <v>2</v>
      </c>
      <c r="B14" s="84" t="e">
        <f>'BAR BB| Open rates'!#REF!*0.9</f>
        <v>#REF!</v>
      </c>
    </row>
    <row r="15" spans="1:2" s="11" customFormat="1" ht="12.75" customHeight="1" x14ac:dyDescent="0.2">
      <c r="A15" s="123"/>
    </row>
    <row r="16" spans="1:2" x14ac:dyDescent="0.2">
      <c r="A16" s="240" t="s">
        <v>157</v>
      </c>
    </row>
    <row r="17" spans="1:1" x14ac:dyDescent="0.2">
      <c r="A17" s="240"/>
    </row>
    <row r="18" spans="1:1" ht="13.5" thickBot="1" x14ac:dyDescent="0.25">
      <c r="A18" s="123"/>
    </row>
    <row r="19" spans="1:1" s="11" customFormat="1" ht="266.25" customHeight="1" thickBot="1" x14ac:dyDescent="0.25">
      <c r="A19" s="217" t="s">
        <v>294</v>
      </c>
    </row>
    <row r="20" spans="1:1" s="11" customFormat="1" ht="12.75" customHeight="1" x14ac:dyDescent="0.2"/>
    <row r="21" spans="1:1" x14ac:dyDescent="0.2">
      <c r="A21" s="156" t="s">
        <v>80</v>
      </c>
    </row>
    <row r="22" spans="1:1" ht="25.5" customHeight="1" x14ac:dyDescent="0.2">
      <c r="A22" s="211" t="s">
        <v>292</v>
      </c>
    </row>
    <row r="23" spans="1:1" ht="49.5" customHeight="1" x14ac:dyDescent="0.2">
      <c r="A23" s="211" t="s">
        <v>293</v>
      </c>
    </row>
    <row r="24" spans="1:1" ht="12.75" customHeight="1" x14ac:dyDescent="0.2">
      <c r="A24"/>
    </row>
    <row r="25" spans="1:1" x14ac:dyDescent="0.2">
      <c r="A25" s="137" t="s">
        <v>58</v>
      </c>
    </row>
    <row r="26" spans="1:1" s="155" customFormat="1" ht="35.25" customHeight="1" x14ac:dyDescent="0.2">
      <c r="A26" s="138" t="s">
        <v>163</v>
      </c>
    </row>
    <row r="27" spans="1:1" s="155" customFormat="1" ht="35.25" customHeight="1" x14ac:dyDescent="0.2">
      <c r="A27" s="150" t="s">
        <v>188</v>
      </c>
    </row>
    <row r="28" spans="1:1" s="155" customFormat="1" ht="35.25" customHeight="1" x14ac:dyDescent="0.2">
      <c r="A28" s="138" t="s">
        <v>164</v>
      </c>
    </row>
    <row r="29" spans="1:1" s="155" customFormat="1" ht="13.5" customHeight="1" x14ac:dyDescent="0.2">
      <c r="A29" s="138" t="s">
        <v>165</v>
      </c>
    </row>
    <row r="30" spans="1:1" s="155" customFormat="1" ht="35.25" customHeight="1" x14ac:dyDescent="0.2">
      <c r="A30" s="138" t="s">
        <v>162</v>
      </c>
    </row>
    <row r="31" spans="1:1" ht="24" x14ac:dyDescent="0.2">
      <c r="A31" s="145" t="s">
        <v>173</v>
      </c>
    </row>
    <row r="32" spans="1:1" s="155" customFormat="1" ht="26.25" customHeight="1" x14ac:dyDescent="0.2">
      <c r="A32" s="157"/>
    </row>
    <row r="33" spans="1:1" s="155" customFormat="1" ht="12" customHeight="1" x14ac:dyDescent="0.2">
      <c r="A33" s="157"/>
    </row>
    <row r="34" spans="1:1" s="155" customFormat="1" ht="198.75" customHeight="1" x14ac:dyDescent="0.2">
      <c r="A34" s="184" t="s">
        <v>208</v>
      </c>
    </row>
    <row r="35" spans="1:1" x14ac:dyDescent="0.2">
      <c r="A35" s="146"/>
    </row>
    <row r="36" spans="1:1" ht="24" x14ac:dyDescent="0.2">
      <c r="A36" s="156" t="s">
        <v>92</v>
      </c>
    </row>
    <row r="37" spans="1:1" ht="40.5" hidden="1" customHeight="1" x14ac:dyDescent="0.2">
      <c r="A37" s="209" t="s">
        <v>222</v>
      </c>
    </row>
    <row r="38" spans="1:1" s="11" customFormat="1" ht="24" customHeight="1" x14ac:dyDescent="0.2">
      <c r="A38" s="218" t="s">
        <v>276</v>
      </c>
    </row>
    <row r="39" spans="1:1" x14ac:dyDescent="0.2">
      <c r="A39" s="13"/>
    </row>
    <row r="40" spans="1:1" x14ac:dyDescent="0.2">
      <c r="A40" s="139" t="s">
        <v>65</v>
      </c>
    </row>
    <row r="41" spans="1:1" ht="98.25" customHeight="1" x14ac:dyDescent="0.2">
      <c r="A41" s="152" t="s">
        <v>262</v>
      </c>
    </row>
    <row r="42" spans="1:1" x14ac:dyDescent="0.2">
      <c r="A42" s="133"/>
    </row>
    <row r="43" spans="1:1" x14ac:dyDescent="0.2">
      <c r="A43" s="143"/>
    </row>
    <row r="44" spans="1:1" x14ac:dyDescent="0.2">
      <c r="A44" s="143"/>
    </row>
    <row r="45" spans="1:1" x14ac:dyDescent="0.2">
      <c r="A45" s="143"/>
    </row>
    <row r="46" spans="1:1" x14ac:dyDescent="0.2">
      <c r="A46" s="143"/>
    </row>
    <row r="47" spans="1:1" x14ac:dyDescent="0.2">
      <c r="A47" s="143"/>
    </row>
    <row r="48" spans="1:1" x14ac:dyDescent="0.2">
      <c r="A48" s="143"/>
    </row>
    <row r="49" spans="1:1" x14ac:dyDescent="0.2">
      <c r="A49" s="143"/>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5" t="s">
        <v>244</v>
      </c>
    </row>
    <row r="3" spans="1:2" s="11" customFormat="1" ht="21.75" customHeight="1" x14ac:dyDescent="0.2">
      <c r="A3" s="200" t="s">
        <v>238</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C47"/>
  <sheetViews>
    <sheetView zoomScaleNormal="100" workbookViewId="0">
      <pane xSplit="1" ySplit="4" topLeftCell="B5" activePane="bottomRight" state="frozen"/>
      <selection pane="topRight" activeCell="B1" sqref="B1"/>
      <selection pane="bottomLeft" activeCell="A5" sqref="A5"/>
      <selection pane="bottomRight" activeCell="E25" sqref="E25"/>
    </sheetView>
  </sheetViews>
  <sheetFormatPr defaultColWidth="10.140625" defaultRowHeight="12" x14ac:dyDescent="0.2"/>
  <cols>
    <col min="1" max="1" width="42" style="1" customWidth="1"/>
    <col min="2" max="16384" width="10.140625" style="2"/>
  </cols>
  <sheetData>
    <row r="1" spans="1:55" s="5" customFormat="1" ht="25.5" customHeight="1" x14ac:dyDescent="0.2">
      <c r="A1" s="47" t="s">
        <v>50</v>
      </c>
    </row>
    <row r="2" spans="1:55" s="5" customFormat="1" ht="12.75" x14ac:dyDescent="0.2">
      <c r="A2" s="6" t="s">
        <v>227</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f>
        <v>7120</v>
      </c>
      <c r="C6" s="84">
        <f>'BAR BB| Open rates'!C6*0.8</f>
        <v>5600</v>
      </c>
      <c r="D6" s="84">
        <f>'BAR BB| Open rates'!D6*0.8</f>
        <v>4800</v>
      </c>
      <c r="E6" s="84">
        <f>'BAR BB| Open rates'!E6*0.8</f>
        <v>13520</v>
      </c>
      <c r="F6" s="84">
        <f>'BAR BB| Open rates'!F6*0.8</f>
        <v>4480</v>
      </c>
      <c r="G6" s="84">
        <f>'BAR BB| Open rates'!G6*0.8</f>
        <v>7280</v>
      </c>
      <c r="H6" s="84">
        <f>'BAR BB| Open rates'!H6*0.8</f>
        <v>6320</v>
      </c>
      <c r="I6" s="84">
        <f>'BAR BB| Open rates'!I6*0.8</f>
        <v>5600</v>
      </c>
      <c r="J6" s="84">
        <f>'BAR BB| Open rates'!J6*0.8</f>
        <v>6320</v>
      </c>
      <c r="K6" s="84">
        <f>'BAR BB| Open rates'!K6*0.8</f>
        <v>5600</v>
      </c>
      <c r="L6" s="84">
        <f>'BAR BB| Open rates'!L6*0.8</f>
        <v>6320</v>
      </c>
      <c r="M6" s="84">
        <f>'BAR BB| Open rates'!M6*0.8</f>
        <v>5600</v>
      </c>
      <c r="N6" s="84">
        <f>'BAR BB| Open rates'!N6*0.8</f>
        <v>6320</v>
      </c>
      <c r="O6" s="84">
        <f>'BAR BB| Open rates'!O6*0.8</f>
        <v>5600</v>
      </c>
      <c r="P6" s="84">
        <f>'BAR BB| Open rates'!P6*0.8</f>
        <v>6320</v>
      </c>
      <c r="Q6" s="84">
        <f>'BAR BB| Open rates'!Q6*0.8</f>
        <v>5600</v>
      </c>
      <c r="R6" s="84">
        <f>'BAR BB| Open rates'!R6*0.8</f>
        <v>6320</v>
      </c>
      <c r="S6" s="84">
        <f>'BAR BB| Open rates'!S6*0.8</f>
        <v>5600</v>
      </c>
      <c r="T6" s="84">
        <f>'BAR BB| Open rates'!T6*0.8</f>
        <v>6320</v>
      </c>
      <c r="U6" s="84">
        <f>'BAR BB| Open rates'!U6*0.8</f>
        <v>5600</v>
      </c>
      <c r="V6" s="84">
        <f>'BAR BB| Open rates'!V6*0.8</f>
        <v>5600</v>
      </c>
      <c r="W6" s="84">
        <f>'BAR BB| Open rates'!W6*0.8</f>
        <v>6320</v>
      </c>
      <c r="X6" s="84">
        <f>'BAR BB| Open rates'!X6*0.8</f>
        <v>5600</v>
      </c>
      <c r="Y6" s="84">
        <f>'BAR BB| Open rates'!Y6*0.8</f>
        <v>6320</v>
      </c>
      <c r="Z6" s="84">
        <f>'BAR BB| Open rates'!Z6*0.8</f>
        <v>5600</v>
      </c>
      <c r="AA6" s="84">
        <f>'BAR BB| Open rates'!AA6*0.8</f>
        <v>6320</v>
      </c>
      <c r="AB6" s="84">
        <f>'BAR BB| Open rates'!AB6*0.8</f>
        <v>5600</v>
      </c>
      <c r="AC6" s="84">
        <f>'BAR BB| Open rates'!AC6*0.8</f>
        <v>6320</v>
      </c>
      <c r="AD6" s="84">
        <f>'BAR BB| Open rates'!AD6*0.8</f>
        <v>5600</v>
      </c>
      <c r="AE6" s="84">
        <f>'BAR BB| Open rates'!AE6*0.8</f>
        <v>5600</v>
      </c>
      <c r="AF6" s="84">
        <f>'BAR BB| Open rates'!AF6*0.8</f>
        <v>6320</v>
      </c>
      <c r="AG6" s="84">
        <f>'BAR BB| Open rates'!AG6*0.8</f>
        <v>5600</v>
      </c>
      <c r="AH6" s="84">
        <f>'BAR BB| Open rates'!AH6*0.8</f>
        <v>6320</v>
      </c>
      <c r="AI6" s="84">
        <f>'BAR BB| Open rates'!AI6*0.8</f>
        <v>5600</v>
      </c>
      <c r="AJ6" s="84">
        <f>'BAR BB| Open rates'!AJ6*0.8</f>
        <v>6320</v>
      </c>
      <c r="AK6" s="84">
        <f>'BAR BB| Open rates'!AK6*0.8</f>
        <v>5600</v>
      </c>
      <c r="AL6" s="84">
        <f>'BAR BB| Open rates'!AL6*0.8</f>
        <v>6320</v>
      </c>
      <c r="AM6" s="84">
        <f>'BAR BB| Open rates'!AM6*0.8</f>
        <v>5600</v>
      </c>
      <c r="AN6" s="84">
        <f>'BAR BB| Open rates'!AN6*0.8</f>
        <v>5600</v>
      </c>
      <c r="AO6" s="84">
        <f>'BAR BB| Open rates'!AO6*0.8</f>
        <v>4480</v>
      </c>
      <c r="AP6" s="84">
        <f>'BAR BB| Open rates'!AP6*0.8</f>
        <v>5280</v>
      </c>
      <c r="AQ6" s="84">
        <f>'BAR BB| Open rates'!AQ6*0.8</f>
        <v>4480</v>
      </c>
      <c r="AR6" s="84">
        <f>'BAR BB| Open rates'!AR6*0.8</f>
        <v>5280</v>
      </c>
      <c r="AS6" s="84">
        <f>'BAR BB| Open rates'!AS6*0.8</f>
        <v>4480</v>
      </c>
      <c r="AT6" s="84">
        <f>'BAR BB| Open rates'!AT6*0.8</f>
        <v>5280</v>
      </c>
      <c r="AU6" s="84">
        <f>'BAR BB| Open rates'!AU6*0.8</f>
        <v>4480</v>
      </c>
      <c r="AV6" s="84">
        <f>'BAR BB| Open rates'!AV6*0.8</f>
        <v>5280</v>
      </c>
      <c r="AW6" s="84">
        <f>'BAR BB| Open rates'!AW6*0.8</f>
        <v>4480</v>
      </c>
      <c r="AX6" s="84">
        <f>'BAR BB| Open rates'!AX6*0.8</f>
        <v>4480</v>
      </c>
      <c r="AY6" s="84">
        <f>'BAR BB| Open rates'!AY6*0.8</f>
        <v>5280</v>
      </c>
      <c r="AZ6" s="84">
        <f>'BAR BB| Open rates'!AZ6*0.8</f>
        <v>4480</v>
      </c>
      <c r="BA6" s="84">
        <f>'BAR BB| Open rates'!BA6*0.8</f>
        <v>5280</v>
      </c>
      <c r="BB6" s="84">
        <f>'BAR BB| Open rates'!BB6*0.8</f>
        <v>4480</v>
      </c>
      <c r="BC6" s="84">
        <f>'BAR BB| Open rates'!BC6*0.8</f>
        <v>5280</v>
      </c>
    </row>
    <row r="7" spans="1:55" s="14" customFormat="1" ht="12" customHeight="1" x14ac:dyDescent="0.2">
      <c r="A7" s="42">
        <v>2</v>
      </c>
      <c r="B7" s="84">
        <f>'BAR BB| Open rates'!B7*0.8</f>
        <v>8320</v>
      </c>
      <c r="C7" s="84">
        <f>'BAR BB| Open rates'!C7*0.8</f>
        <v>6800</v>
      </c>
      <c r="D7" s="84">
        <f>'BAR BB| Open rates'!D7*0.8</f>
        <v>6000</v>
      </c>
      <c r="E7" s="84">
        <f>'BAR BB| Open rates'!E7*0.8</f>
        <v>14720</v>
      </c>
      <c r="F7" s="84">
        <f>'BAR BB| Open rates'!F7*0.8</f>
        <v>5680</v>
      </c>
      <c r="G7" s="84">
        <f>'BAR BB| Open rates'!G7*0.8</f>
        <v>8480</v>
      </c>
      <c r="H7" s="84">
        <f>'BAR BB| Open rates'!H7*0.8</f>
        <v>7520</v>
      </c>
      <c r="I7" s="84">
        <f>'BAR BB| Open rates'!I7*0.8</f>
        <v>6800</v>
      </c>
      <c r="J7" s="84">
        <f>'BAR BB| Open rates'!J7*0.8</f>
        <v>7520</v>
      </c>
      <c r="K7" s="84">
        <f>'BAR BB| Open rates'!K7*0.8</f>
        <v>6800</v>
      </c>
      <c r="L7" s="84">
        <f>'BAR BB| Open rates'!L7*0.8</f>
        <v>7520</v>
      </c>
      <c r="M7" s="84">
        <f>'BAR BB| Open rates'!M7*0.8</f>
        <v>6800</v>
      </c>
      <c r="N7" s="84">
        <f>'BAR BB| Open rates'!N7*0.8</f>
        <v>7520</v>
      </c>
      <c r="O7" s="84">
        <f>'BAR BB| Open rates'!O7*0.8</f>
        <v>6800</v>
      </c>
      <c r="P7" s="84">
        <f>'BAR BB| Open rates'!P7*0.8</f>
        <v>7520</v>
      </c>
      <c r="Q7" s="84">
        <f>'BAR BB| Open rates'!Q7*0.8</f>
        <v>6800</v>
      </c>
      <c r="R7" s="84">
        <f>'BAR BB| Open rates'!R7*0.8</f>
        <v>7520</v>
      </c>
      <c r="S7" s="84">
        <f>'BAR BB| Open rates'!S7*0.8</f>
        <v>6800</v>
      </c>
      <c r="T7" s="84">
        <f>'BAR BB| Open rates'!T7*0.8</f>
        <v>7520</v>
      </c>
      <c r="U7" s="84">
        <f>'BAR BB| Open rates'!U7*0.8</f>
        <v>6800</v>
      </c>
      <c r="V7" s="84">
        <f>'BAR BB| Open rates'!V7*0.8</f>
        <v>6800</v>
      </c>
      <c r="W7" s="84">
        <f>'BAR BB| Open rates'!W7*0.8</f>
        <v>7520</v>
      </c>
      <c r="X7" s="84">
        <f>'BAR BB| Open rates'!X7*0.8</f>
        <v>6800</v>
      </c>
      <c r="Y7" s="84">
        <f>'BAR BB| Open rates'!Y7*0.8</f>
        <v>7520</v>
      </c>
      <c r="Z7" s="84">
        <f>'BAR BB| Open rates'!Z7*0.8</f>
        <v>6800</v>
      </c>
      <c r="AA7" s="84">
        <f>'BAR BB| Open rates'!AA7*0.8</f>
        <v>7520</v>
      </c>
      <c r="AB7" s="84">
        <f>'BAR BB| Open rates'!AB7*0.8</f>
        <v>6800</v>
      </c>
      <c r="AC7" s="84">
        <f>'BAR BB| Open rates'!AC7*0.8</f>
        <v>7520</v>
      </c>
      <c r="AD7" s="84">
        <f>'BAR BB| Open rates'!AD7*0.8</f>
        <v>6800</v>
      </c>
      <c r="AE7" s="84">
        <f>'BAR BB| Open rates'!AE7*0.8</f>
        <v>6800</v>
      </c>
      <c r="AF7" s="84">
        <f>'BAR BB| Open rates'!AF7*0.8</f>
        <v>7520</v>
      </c>
      <c r="AG7" s="84">
        <f>'BAR BB| Open rates'!AG7*0.8</f>
        <v>6800</v>
      </c>
      <c r="AH7" s="84">
        <f>'BAR BB| Open rates'!AH7*0.8</f>
        <v>7520</v>
      </c>
      <c r="AI7" s="84">
        <f>'BAR BB| Open rates'!AI7*0.8</f>
        <v>6800</v>
      </c>
      <c r="AJ7" s="84">
        <f>'BAR BB| Open rates'!AJ7*0.8</f>
        <v>7520</v>
      </c>
      <c r="AK7" s="84">
        <f>'BAR BB| Open rates'!AK7*0.8</f>
        <v>6800</v>
      </c>
      <c r="AL7" s="84">
        <f>'BAR BB| Open rates'!AL7*0.8</f>
        <v>7520</v>
      </c>
      <c r="AM7" s="84">
        <f>'BAR BB| Open rates'!AM7*0.8</f>
        <v>6800</v>
      </c>
      <c r="AN7" s="84">
        <f>'BAR BB| Open rates'!AN7*0.8</f>
        <v>6800</v>
      </c>
      <c r="AO7" s="84">
        <f>'BAR BB| Open rates'!AO7*0.8</f>
        <v>5680</v>
      </c>
      <c r="AP7" s="84">
        <f>'BAR BB| Open rates'!AP7*0.8</f>
        <v>6480</v>
      </c>
      <c r="AQ7" s="84">
        <f>'BAR BB| Open rates'!AQ7*0.8</f>
        <v>5680</v>
      </c>
      <c r="AR7" s="84">
        <f>'BAR BB| Open rates'!AR7*0.8</f>
        <v>6480</v>
      </c>
      <c r="AS7" s="84">
        <f>'BAR BB| Open rates'!AS7*0.8</f>
        <v>5680</v>
      </c>
      <c r="AT7" s="84">
        <f>'BAR BB| Open rates'!AT7*0.8</f>
        <v>6480</v>
      </c>
      <c r="AU7" s="84">
        <f>'BAR BB| Open rates'!AU7*0.8</f>
        <v>5680</v>
      </c>
      <c r="AV7" s="84">
        <f>'BAR BB| Open rates'!AV7*0.8</f>
        <v>6480</v>
      </c>
      <c r="AW7" s="84">
        <f>'BAR BB| Open rates'!AW7*0.8</f>
        <v>5680</v>
      </c>
      <c r="AX7" s="84">
        <f>'BAR BB| Open rates'!AX7*0.8</f>
        <v>5680</v>
      </c>
      <c r="AY7" s="84">
        <f>'BAR BB| Open rates'!AY7*0.8</f>
        <v>6480</v>
      </c>
      <c r="AZ7" s="84">
        <f>'BAR BB| Open rates'!AZ7*0.8</f>
        <v>5680</v>
      </c>
      <c r="BA7" s="84">
        <f>'BAR BB| Open rates'!BA7*0.8</f>
        <v>6480</v>
      </c>
      <c r="BB7" s="84">
        <f>'BAR BB| Open rates'!BB7*0.8</f>
        <v>5680</v>
      </c>
      <c r="BC7" s="84">
        <f>'BAR BB| Open rates'!BC7*0.8</f>
        <v>6480</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f>
        <v>8720</v>
      </c>
      <c r="C9" s="84">
        <f>'BAR BB| Open rates'!C9*0.8</f>
        <v>7200</v>
      </c>
      <c r="D9" s="84">
        <f>'BAR BB| Open rates'!D9*0.8</f>
        <v>6400</v>
      </c>
      <c r="E9" s="84">
        <f>'BAR BB| Open rates'!E9*0.8</f>
        <v>15120</v>
      </c>
      <c r="F9" s="84">
        <f>'BAR BB| Open rates'!F9*0.8</f>
        <v>6080</v>
      </c>
      <c r="G9" s="84">
        <f>'BAR BB| Open rates'!G9*0.8</f>
        <v>8880</v>
      </c>
      <c r="H9" s="84">
        <f>'BAR BB| Open rates'!H9*0.8</f>
        <v>7920</v>
      </c>
      <c r="I9" s="84">
        <f>'BAR BB| Open rates'!I9*0.8</f>
        <v>7200</v>
      </c>
      <c r="J9" s="84">
        <f>'BAR BB| Open rates'!J9*0.8</f>
        <v>7920</v>
      </c>
      <c r="K9" s="84">
        <f>'BAR BB| Open rates'!K9*0.8</f>
        <v>7200</v>
      </c>
      <c r="L9" s="84">
        <f>'BAR BB| Open rates'!L9*0.8</f>
        <v>7920</v>
      </c>
      <c r="M9" s="84">
        <f>'BAR BB| Open rates'!M9*0.8</f>
        <v>7200</v>
      </c>
      <c r="N9" s="84">
        <f>'BAR BB| Open rates'!N9*0.8</f>
        <v>7920</v>
      </c>
      <c r="O9" s="84">
        <f>'BAR BB| Open rates'!O9*0.8</f>
        <v>7200</v>
      </c>
      <c r="P9" s="84">
        <f>'BAR BB| Open rates'!P9*0.8</f>
        <v>7920</v>
      </c>
      <c r="Q9" s="84">
        <f>'BAR BB| Open rates'!Q9*0.8</f>
        <v>7200</v>
      </c>
      <c r="R9" s="84">
        <f>'BAR BB| Open rates'!R9*0.8</f>
        <v>7920</v>
      </c>
      <c r="S9" s="84">
        <f>'BAR BB| Open rates'!S9*0.8</f>
        <v>7200</v>
      </c>
      <c r="T9" s="84">
        <f>'BAR BB| Open rates'!T9*0.8</f>
        <v>7920</v>
      </c>
      <c r="U9" s="84">
        <f>'BAR BB| Open rates'!U9*0.8</f>
        <v>7200</v>
      </c>
      <c r="V9" s="84">
        <f>'BAR BB| Open rates'!V9*0.8</f>
        <v>7200</v>
      </c>
      <c r="W9" s="84">
        <f>'BAR BB| Open rates'!W9*0.8</f>
        <v>7920</v>
      </c>
      <c r="X9" s="84">
        <f>'BAR BB| Open rates'!X9*0.8</f>
        <v>7200</v>
      </c>
      <c r="Y9" s="84">
        <f>'BAR BB| Open rates'!Y9*0.8</f>
        <v>7920</v>
      </c>
      <c r="Z9" s="84">
        <f>'BAR BB| Open rates'!Z9*0.8</f>
        <v>7200</v>
      </c>
      <c r="AA9" s="84">
        <f>'BAR BB| Open rates'!AA9*0.8</f>
        <v>7920</v>
      </c>
      <c r="AB9" s="84">
        <f>'BAR BB| Open rates'!AB9*0.8</f>
        <v>7200</v>
      </c>
      <c r="AC9" s="84">
        <f>'BAR BB| Open rates'!AC9*0.8</f>
        <v>7920</v>
      </c>
      <c r="AD9" s="84">
        <f>'BAR BB| Open rates'!AD9*0.8</f>
        <v>7200</v>
      </c>
      <c r="AE9" s="84">
        <f>'BAR BB| Open rates'!AE9*0.8</f>
        <v>7200</v>
      </c>
      <c r="AF9" s="84">
        <f>'BAR BB| Open rates'!AF9*0.8</f>
        <v>7920</v>
      </c>
      <c r="AG9" s="84">
        <f>'BAR BB| Open rates'!AG9*0.8</f>
        <v>7200</v>
      </c>
      <c r="AH9" s="84">
        <f>'BAR BB| Open rates'!AH9*0.8</f>
        <v>7920</v>
      </c>
      <c r="AI9" s="84">
        <f>'BAR BB| Open rates'!AI9*0.8</f>
        <v>7200</v>
      </c>
      <c r="AJ9" s="84">
        <f>'BAR BB| Open rates'!AJ9*0.8</f>
        <v>7920</v>
      </c>
      <c r="AK9" s="84">
        <f>'BAR BB| Open rates'!AK9*0.8</f>
        <v>7200</v>
      </c>
      <c r="AL9" s="84">
        <f>'BAR BB| Open rates'!AL9*0.8</f>
        <v>7920</v>
      </c>
      <c r="AM9" s="84">
        <f>'BAR BB| Open rates'!AM9*0.8</f>
        <v>7200</v>
      </c>
      <c r="AN9" s="84">
        <f>'BAR BB| Open rates'!AN9*0.8</f>
        <v>7200</v>
      </c>
      <c r="AO9" s="84">
        <f>'BAR BB| Open rates'!AO9*0.8</f>
        <v>6080</v>
      </c>
      <c r="AP9" s="84">
        <f>'BAR BB| Open rates'!AP9*0.8</f>
        <v>6880</v>
      </c>
      <c r="AQ9" s="84">
        <f>'BAR BB| Open rates'!AQ9*0.8</f>
        <v>6080</v>
      </c>
      <c r="AR9" s="84">
        <f>'BAR BB| Open rates'!AR9*0.8</f>
        <v>6880</v>
      </c>
      <c r="AS9" s="84">
        <f>'BAR BB| Open rates'!AS9*0.8</f>
        <v>6080</v>
      </c>
      <c r="AT9" s="84">
        <f>'BAR BB| Open rates'!AT9*0.8</f>
        <v>6880</v>
      </c>
      <c r="AU9" s="84">
        <f>'BAR BB| Open rates'!AU9*0.8</f>
        <v>6080</v>
      </c>
      <c r="AV9" s="84">
        <f>'BAR BB| Open rates'!AV9*0.8</f>
        <v>6880</v>
      </c>
      <c r="AW9" s="84">
        <f>'BAR BB| Open rates'!AW9*0.8</f>
        <v>6080</v>
      </c>
      <c r="AX9" s="84">
        <f>'BAR BB| Open rates'!AX9*0.8</f>
        <v>6080</v>
      </c>
      <c r="AY9" s="84">
        <f>'BAR BB| Open rates'!AY9*0.8</f>
        <v>6880</v>
      </c>
      <c r="AZ9" s="84">
        <f>'BAR BB| Open rates'!AZ9*0.8</f>
        <v>6080</v>
      </c>
      <c r="BA9" s="84">
        <f>'BAR BB| Open rates'!BA9*0.8</f>
        <v>6880</v>
      </c>
      <c r="BB9" s="84">
        <f>'BAR BB| Open rates'!BB9*0.8</f>
        <v>6080</v>
      </c>
      <c r="BC9" s="84">
        <f>'BAR BB| Open rates'!BC9*0.8</f>
        <v>6880</v>
      </c>
    </row>
    <row r="10" spans="1:55" s="14" customFormat="1" ht="12" customHeight="1" x14ac:dyDescent="0.2">
      <c r="A10" s="149">
        <v>2</v>
      </c>
      <c r="B10" s="84">
        <f>'BAR BB| Open rates'!B10*0.8</f>
        <v>9920</v>
      </c>
      <c r="C10" s="84">
        <f>'BAR BB| Open rates'!C10*0.8</f>
        <v>8400</v>
      </c>
      <c r="D10" s="84">
        <f>'BAR BB| Open rates'!D10*0.8</f>
        <v>7600</v>
      </c>
      <c r="E10" s="84">
        <f>'BAR BB| Open rates'!E10*0.8</f>
        <v>16320</v>
      </c>
      <c r="F10" s="84">
        <f>'BAR BB| Open rates'!F10*0.8</f>
        <v>7280</v>
      </c>
      <c r="G10" s="84">
        <f>'BAR BB| Open rates'!G10*0.8</f>
        <v>10080</v>
      </c>
      <c r="H10" s="84">
        <f>'BAR BB| Open rates'!H10*0.8</f>
        <v>9120</v>
      </c>
      <c r="I10" s="84">
        <f>'BAR BB| Open rates'!I10*0.8</f>
        <v>8400</v>
      </c>
      <c r="J10" s="84">
        <f>'BAR BB| Open rates'!J10*0.8</f>
        <v>9120</v>
      </c>
      <c r="K10" s="84">
        <f>'BAR BB| Open rates'!K10*0.8</f>
        <v>8400</v>
      </c>
      <c r="L10" s="84">
        <f>'BAR BB| Open rates'!L10*0.8</f>
        <v>9120</v>
      </c>
      <c r="M10" s="84">
        <f>'BAR BB| Open rates'!M10*0.8</f>
        <v>8400</v>
      </c>
      <c r="N10" s="84">
        <f>'BAR BB| Open rates'!N10*0.8</f>
        <v>9120</v>
      </c>
      <c r="O10" s="84">
        <f>'BAR BB| Open rates'!O10*0.8</f>
        <v>8400</v>
      </c>
      <c r="P10" s="84">
        <f>'BAR BB| Open rates'!P10*0.8</f>
        <v>9120</v>
      </c>
      <c r="Q10" s="84">
        <f>'BAR BB| Open rates'!Q10*0.8</f>
        <v>8400</v>
      </c>
      <c r="R10" s="84">
        <f>'BAR BB| Open rates'!R10*0.8</f>
        <v>9120</v>
      </c>
      <c r="S10" s="84">
        <f>'BAR BB| Open rates'!S10*0.8</f>
        <v>8400</v>
      </c>
      <c r="T10" s="84">
        <f>'BAR BB| Open rates'!T10*0.8</f>
        <v>9120</v>
      </c>
      <c r="U10" s="84">
        <f>'BAR BB| Open rates'!U10*0.8</f>
        <v>8400</v>
      </c>
      <c r="V10" s="84">
        <f>'BAR BB| Open rates'!V10*0.8</f>
        <v>8400</v>
      </c>
      <c r="W10" s="84">
        <f>'BAR BB| Open rates'!W10*0.8</f>
        <v>9120</v>
      </c>
      <c r="X10" s="84">
        <f>'BAR BB| Open rates'!X10*0.8</f>
        <v>8400</v>
      </c>
      <c r="Y10" s="84">
        <f>'BAR BB| Open rates'!Y10*0.8</f>
        <v>9120</v>
      </c>
      <c r="Z10" s="84">
        <f>'BAR BB| Open rates'!Z10*0.8</f>
        <v>8400</v>
      </c>
      <c r="AA10" s="84">
        <f>'BAR BB| Open rates'!AA10*0.8</f>
        <v>9120</v>
      </c>
      <c r="AB10" s="84">
        <f>'BAR BB| Open rates'!AB10*0.8</f>
        <v>8400</v>
      </c>
      <c r="AC10" s="84">
        <f>'BAR BB| Open rates'!AC10*0.8</f>
        <v>9120</v>
      </c>
      <c r="AD10" s="84">
        <f>'BAR BB| Open rates'!AD10*0.8</f>
        <v>8400</v>
      </c>
      <c r="AE10" s="84">
        <f>'BAR BB| Open rates'!AE10*0.8</f>
        <v>8400</v>
      </c>
      <c r="AF10" s="84">
        <f>'BAR BB| Open rates'!AF10*0.8</f>
        <v>9120</v>
      </c>
      <c r="AG10" s="84">
        <f>'BAR BB| Open rates'!AG10*0.8</f>
        <v>8400</v>
      </c>
      <c r="AH10" s="84">
        <f>'BAR BB| Open rates'!AH10*0.8</f>
        <v>9120</v>
      </c>
      <c r="AI10" s="84">
        <f>'BAR BB| Open rates'!AI10*0.8</f>
        <v>8400</v>
      </c>
      <c r="AJ10" s="84">
        <f>'BAR BB| Open rates'!AJ10*0.8</f>
        <v>9120</v>
      </c>
      <c r="AK10" s="84">
        <f>'BAR BB| Open rates'!AK10*0.8</f>
        <v>8400</v>
      </c>
      <c r="AL10" s="84">
        <f>'BAR BB| Open rates'!AL10*0.8</f>
        <v>9120</v>
      </c>
      <c r="AM10" s="84">
        <f>'BAR BB| Open rates'!AM10*0.8</f>
        <v>8400</v>
      </c>
      <c r="AN10" s="84">
        <f>'BAR BB| Open rates'!AN10*0.8</f>
        <v>8400</v>
      </c>
      <c r="AO10" s="84">
        <f>'BAR BB| Open rates'!AO10*0.8</f>
        <v>7280</v>
      </c>
      <c r="AP10" s="84">
        <f>'BAR BB| Open rates'!AP10*0.8</f>
        <v>8080</v>
      </c>
      <c r="AQ10" s="84">
        <f>'BAR BB| Open rates'!AQ10*0.8</f>
        <v>7280</v>
      </c>
      <c r="AR10" s="84">
        <f>'BAR BB| Open rates'!AR10*0.8</f>
        <v>8080</v>
      </c>
      <c r="AS10" s="84">
        <f>'BAR BB| Open rates'!AS10*0.8</f>
        <v>7280</v>
      </c>
      <c r="AT10" s="84">
        <f>'BAR BB| Open rates'!AT10*0.8</f>
        <v>8080</v>
      </c>
      <c r="AU10" s="84">
        <f>'BAR BB| Open rates'!AU10*0.8</f>
        <v>7280</v>
      </c>
      <c r="AV10" s="84">
        <f>'BAR BB| Open rates'!AV10*0.8</f>
        <v>8080</v>
      </c>
      <c r="AW10" s="84">
        <f>'BAR BB| Open rates'!AW10*0.8</f>
        <v>7280</v>
      </c>
      <c r="AX10" s="84">
        <f>'BAR BB| Open rates'!AX10*0.8</f>
        <v>7280</v>
      </c>
      <c r="AY10" s="84">
        <f>'BAR BB| Open rates'!AY10*0.8</f>
        <v>8080</v>
      </c>
      <c r="AZ10" s="84">
        <f>'BAR BB| Open rates'!AZ10*0.8</f>
        <v>7280</v>
      </c>
      <c r="BA10" s="84">
        <f>'BAR BB| Open rates'!BA10*0.8</f>
        <v>8080</v>
      </c>
      <c r="BB10" s="84">
        <f>'BAR BB| Open rates'!BB10*0.8</f>
        <v>7280</v>
      </c>
      <c r="BC10" s="84">
        <f>'BAR BB| Open rates'!BC10*0.8</f>
        <v>8080</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f>
        <v>9520</v>
      </c>
      <c r="C12" s="84">
        <f>'BAR BB| Open rates'!C12*0.8</f>
        <v>8000</v>
      </c>
      <c r="D12" s="84">
        <f>'BAR BB| Open rates'!D12*0.8</f>
        <v>7200</v>
      </c>
      <c r="E12" s="84">
        <f>'BAR BB| Open rates'!E12*0.8</f>
        <v>15920</v>
      </c>
      <c r="F12" s="84">
        <f>'BAR BB| Open rates'!F12*0.8</f>
        <v>6880</v>
      </c>
      <c r="G12" s="84">
        <f>'BAR BB| Open rates'!G12*0.8</f>
        <v>9680</v>
      </c>
      <c r="H12" s="84">
        <f>'BAR BB| Open rates'!H12*0.8</f>
        <v>8720</v>
      </c>
      <c r="I12" s="84">
        <f>'BAR BB| Open rates'!I12*0.8</f>
        <v>8000</v>
      </c>
      <c r="J12" s="84">
        <f>'BAR BB| Open rates'!J12*0.8</f>
        <v>8720</v>
      </c>
      <c r="K12" s="84">
        <f>'BAR BB| Open rates'!K12*0.8</f>
        <v>8000</v>
      </c>
      <c r="L12" s="84">
        <f>'BAR BB| Open rates'!L12*0.8</f>
        <v>8720</v>
      </c>
      <c r="M12" s="84">
        <f>'BAR BB| Open rates'!M12*0.8</f>
        <v>8000</v>
      </c>
      <c r="N12" s="84">
        <f>'BAR BB| Open rates'!N12*0.8</f>
        <v>8720</v>
      </c>
      <c r="O12" s="84">
        <f>'BAR BB| Open rates'!O12*0.8</f>
        <v>8000</v>
      </c>
      <c r="P12" s="84">
        <f>'BAR BB| Open rates'!P12*0.8</f>
        <v>8720</v>
      </c>
      <c r="Q12" s="84">
        <f>'BAR BB| Open rates'!Q12*0.8</f>
        <v>8000</v>
      </c>
      <c r="R12" s="84">
        <f>'BAR BB| Open rates'!R12*0.8</f>
        <v>8720</v>
      </c>
      <c r="S12" s="84">
        <f>'BAR BB| Open rates'!S12*0.8</f>
        <v>8000</v>
      </c>
      <c r="T12" s="84">
        <f>'BAR BB| Open rates'!T12*0.8</f>
        <v>8720</v>
      </c>
      <c r="U12" s="84">
        <f>'BAR BB| Open rates'!U12*0.8</f>
        <v>8000</v>
      </c>
      <c r="V12" s="84">
        <f>'BAR BB| Open rates'!V12*0.8</f>
        <v>8000</v>
      </c>
      <c r="W12" s="84">
        <f>'BAR BB| Open rates'!W12*0.8</f>
        <v>8720</v>
      </c>
      <c r="X12" s="84">
        <f>'BAR BB| Open rates'!X12*0.8</f>
        <v>8000</v>
      </c>
      <c r="Y12" s="84">
        <f>'BAR BB| Open rates'!Y12*0.8</f>
        <v>8720</v>
      </c>
      <c r="Z12" s="84">
        <f>'BAR BB| Open rates'!Z12*0.8</f>
        <v>8000</v>
      </c>
      <c r="AA12" s="84">
        <f>'BAR BB| Open rates'!AA12*0.8</f>
        <v>8720</v>
      </c>
      <c r="AB12" s="84">
        <f>'BAR BB| Open rates'!AB12*0.8</f>
        <v>8000</v>
      </c>
      <c r="AC12" s="84">
        <f>'BAR BB| Open rates'!AC12*0.8</f>
        <v>8720</v>
      </c>
      <c r="AD12" s="84">
        <f>'BAR BB| Open rates'!AD12*0.8</f>
        <v>8000</v>
      </c>
      <c r="AE12" s="84">
        <f>'BAR BB| Open rates'!AE12*0.8</f>
        <v>8000</v>
      </c>
      <c r="AF12" s="84">
        <f>'BAR BB| Open rates'!AF12*0.8</f>
        <v>8720</v>
      </c>
      <c r="AG12" s="84">
        <f>'BAR BB| Open rates'!AG12*0.8</f>
        <v>8000</v>
      </c>
      <c r="AH12" s="84">
        <f>'BAR BB| Open rates'!AH12*0.8</f>
        <v>8720</v>
      </c>
      <c r="AI12" s="84">
        <f>'BAR BB| Open rates'!AI12*0.8</f>
        <v>8000</v>
      </c>
      <c r="AJ12" s="84">
        <f>'BAR BB| Open rates'!AJ12*0.8</f>
        <v>8720</v>
      </c>
      <c r="AK12" s="84">
        <f>'BAR BB| Open rates'!AK12*0.8</f>
        <v>8000</v>
      </c>
      <c r="AL12" s="84">
        <f>'BAR BB| Open rates'!AL12*0.8</f>
        <v>8720</v>
      </c>
      <c r="AM12" s="84">
        <f>'BAR BB| Open rates'!AM12*0.8</f>
        <v>8000</v>
      </c>
      <c r="AN12" s="84">
        <f>'BAR BB| Open rates'!AN12*0.8</f>
        <v>8000</v>
      </c>
      <c r="AO12" s="84">
        <f>'BAR BB| Open rates'!AO12*0.8</f>
        <v>6880</v>
      </c>
      <c r="AP12" s="84">
        <f>'BAR BB| Open rates'!AP12*0.8</f>
        <v>7680</v>
      </c>
      <c r="AQ12" s="84">
        <f>'BAR BB| Open rates'!AQ12*0.8</f>
        <v>6880</v>
      </c>
      <c r="AR12" s="84">
        <f>'BAR BB| Open rates'!AR12*0.8</f>
        <v>7680</v>
      </c>
      <c r="AS12" s="84">
        <f>'BAR BB| Open rates'!AS12*0.8</f>
        <v>6880</v>
      </c>
      <c r="AT12" s="84">
        <f>'BAR BB| Open rates'!AT12*0.8</f>
        <v>7680</v>
      </c>
      <c r="AU12" s="84">
        <f>'BAR BB| Open rates'!AU12*0.8</f>
        <v>6880</v>
      </c>
      <c r="AV12" s="84">
        <f>'BAR BB| Open rates'!AV12*0.8</f>
        <v>7680</v>
      </c>
      <c r="AW12" s="84">
        <f>'BAR BB| Open rates'!AW12*0.8</f>
        <v>6880</v>
      </c>
      <c r="AX12" s="84">
        <f>'BAR BB| Open rates'!AX12*0.8</f>
        <v>6880</v>
      </c>
      <c r="AY12" s="84">
        <f>'BAR BB| Open rates'!AY12*0.8</f>
        <v>7680</v>
      </c>
      <c r="AZ12" s="84">
        <f>'BAR BB| Open rates'!AZ12*0.8</f>
        <v>6880</v>
      </c>
      <c r="BA12" s="84">
        <f>'BAR BB| Open rates'!BA12*0.8</f>
        <v>7680</v>
      </c>
      <c r="BB12" s="84">
        <f>'BAR BB| Open rates'!BB12*0.8</f>
        <v>6880</v>
      </c>
      <c r="BC12" s="84">
        <f>'BAR BB| Open rates'!BC12*0.8</f>
        <v>7680</v>
      </c>
    </row>
    <row r="13" spans="1:55" s="14" customFormat="1" ht="12" customHeight="1" x14ac:dyDescent="0.2">
      <c r="A13" s="149">
        <v>2</v>
      </c>
      <c r="B13" s="84">
        <f>'BAR BB| Open rates'!B13*0.8</f>
        <v>10720</v>
      </c>
      <c r="C13" s="84">
        <f>'BAR BB| Open rates'!C13*0.8</f>
        <v>9200</v>
      </c>
      <c r="D13" s="84">
        <f>'BAR BB| Open rates'!D13*0.8</f>
        <v>8400</v>
      </c>
      <c r="E13" s="84">
        <f>'BAR BB| Open rates'!E13*0.8</f>
        <v>17120</v>
      </c>
      <c r="F13" s="84">
        <f>'BAR BB| Open rates'!F13*0.8</f>
        <v>8080</v>
      </c>
      <c r="G13" s="84">
        <f>'BAR BB| Open rates'!G13*0.8</f>
        <v>10880</v>
      </c>
      <c r="H13" s="84">
        <f>'BAR BB| Open rates'!H13*0.8</f>
        <v>9920</v>
      </c>
      <c r="I13" s="84">
        <f>'BAR BB| Open rates'!I13*0.8</f>
        <v>9200</v>
      </c>
      <c r="J13" s="84">
        <f>'BAR BB| Open rates'!J13*0.8</f>
        <v>9920</v>
      </c>
      <c r="K13" s="84">
        <f>'BAR BB| Open rates'!K13*0.8</f>
        <v>9200</v>
      </c>
      <c r="L13" s="84">
        <f>'BAR BB| Open rates'!L13*0.8</f>
        <v>9920</v>
      </c>
      <c r="M13" s="84">
        <f>'BAR BB| Open rates'!M13*0.8</f>
        <v>9200</v>
      </c>
      <c r="N13" s="84">
        <f>'BAR BB| Open rates'!N13*0.8</f>
        <v>9920</v>
      </c>
      <c r="O13" s="84">
        <f>'BAR BB| Open rates'!O13*0.8</f>
        <v>9200</v>
      </c>
      <c r="P13" s="84">
        <f>'BAR BB| Open rates'!P13*0.8</f>
        <v>9920</v>
      </c>
      <c r="Q13" s="84">
        <f>'BAR BB| Open rates'!Q13*0.8</f>
        <v>9200</v>
      </c>
      <c r="R13" s="84">
        <f>'BAR BB| Open rates'!R13*0.8</f>
        <v>9920</v>
      </c>
      <c r="S13" s="84">
        <f>'BAR BB| Open rates'!S13*0.8</f>
        <v>9200</v>
      </c>
      <c r="T13" s="84">
        <f>'BAR BB| Open rates'!T13*0.8</f>
        <v>9920</v>
      </c>
      <c r="U13" s="84">
        <f>'BAR BB| Open rates'!U13*0.8</f>
        <v>9200</v>
      </c>
      <c r="V13" s="84">
        <f>'BAR BB| Open rates'!V13*0.8</f>
        <v>9200</v>
      </c>
      <c r="W13" s="84">
        <f>'BAR BB| Open rates'!W13*0.8</f>
        <v>9920</v>
      </c>
      <c r="X13" s="84">
        <f>'BAR BB| Open rates'!X13*0.8</f>
        <v>9200</v>
      </c>
      <c r="Y13" s="84">
        <f>'BAR BB| Open rates'!Y13*0.8</f>
        <v>9920</v>
      </c>
      <c r="Z13" s="84">
        <f>'BAR BB| Open rates'!Z13*0.8</f>
        <v>9200</v>
      </c>
      <c r="AA13" s="84">
        <f>'BAR BB| Open rates'!AA13*0.8</f>
        <v>9920</v>
      </c>
      <c r="AB13" s="84">
        <f>'BAR BB| Open rates'!AB13*0.8</f>
        <v>9200</v>
      </c>
      <c r="AC13" s="84">
        <f>'BAR BB| Open rates'!AC13*0.8</f>
        <v>9920</v>
      </c>
      <c r="AD13" s="84">
        <f>'BAR BB| Open rates'!AD13*0.8</f>
        <v>9200</v>
      </c>
      <c r="AE13" s="84">
        <f>'BAR BB| Open rates'!AE13*0.8</f>
        <v>9200</v>
      </c>
      <c r="AF13" s="84">
        <f>'BAR BB| Open rates'!AF13*0.8</f>
        <v>9920</v>
      </c>
      <c r="AG13" s="84">
        <f>'BAR BB| Open rates'!AG13*0.8</f>
        <v>9200</v>
      </c>
      <c r="AH13" s="84">
        <f>'BAR BB| Open rates'!AH13*0.8</f>
        <v>9920</v>
      </c>
      <c r="AI13" s="84">
        <f>'BAR BB| Open rates'!AI13*0.8</f>
        <v>9200</v>
      </c>
      <c r="AJ13" s="84">
        <f>'BAR BB| Open rates'!AJ13*0.8</f>
        <v>9920</v>
      </c>
      <c r="AK13" s="84">
        <f>'BAR BB| Open rates'!AK13*0.8</f>
        <v>9200</v>
      </c>
      <c r="AL13" s="84">
        <f>'BAR BB| Open rates'!AL13*0.8</f>
        <v>9920</v>
      </c>
      <c r="AM13" s="84">
        <f>'BAR BB| Open rates'!AM13*0.8</f>
        <v>9200</v>
      </c>
      <c r="AN13" s="84">
        <f>'BAR BB| Open rates'!AN13*0.8</f>
        <v>9200</v>
      </c>
      <c r="AO13" s="84">
        <f>'BAR BB| Open rates'!AO13*0.8</f>
        <v>8080</v>
      </c>
      <c r="AP13" s="84">
        <f>'BAR BB| Open rates'!AP13*0.8</f>
        <v>8880</v>
      </c>
      <c r="AQ13" s="84">
        <f>'BAR BB| Open rates'!AQ13*0.8</f>
        <v>8080</v>
      </c>
      <c r="AR13" s="84">
        <f>'BAR BB| Open rates'!AR13*0.8</f>
        <v>8880</v>
      </c>
      <c r="AS13" s="84">
        <f>'BAR BB| Open rates'!AS13*0.8</f>
        <v>8080</v>
      </c>
      <c r="AT13" s="84">
        <f>'BAR BB| Open rates'!AT13*0.8</f>
        <v>8880</v>
      </c>
      <c r="AU13" s="84">
        <f>'BAR BB| Open rates'!AU13*0.8</f>
        <v>8080</v>
      </c>
      <c r="AV13" s="84">
        <f>'BAR BB| Open rates'!AV13*0.8</f>
        <v>8880</v>
      </c>
      <c r="AW13" s="84">
        <f>'BAR BB| Open rates'!AW13*0.8</f>
        <v>8080</v>
      </c>
      <c r="AX13" s="84">
        <f>'BAR BB| Open rates'!AX13*0.8</f>
        <v>8080</v>
      </c>
      <c r="AY13" s="84">
        <f>'BAR BB| Open rates'!AY13*0.8</f>
        <v>8880</v>
      </c>
      <c r="AZ13" s="84">
        <f>'BAR BB| Open rates'!AZ13*0.8</f>
        <v>8080</v>
      </c>
      <c r="BA13" s="84">
        <f>'BAR BB| Open rates'!BA13*0.8</f>
        <v>8880</v>
      </c>
      <c r="BB13" s="84">
        <f>'BAR BB| Open rates'!BB13*0.8</f>
        <v>8080</v>
      </c>
      <c r="BC13" s="84">
        <f>'BAR BB| Open rates'!BC13*0.8</f>
        <v>8880</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f>
        <v>12400</v>
      </c>
      <c r="C15" s="84">
        <f>'BAR BB| Open rates'!C15*0.8</f>
        <v>10880</v>
      </c>
      <c r="D15" s="84">
        <f>'BAR BB| Open rates'!D15*0.8</f>
        <v>10080</v>
      </c>
      <c r="E15" s="84">
        <f>'BAR BB| Open rates'!E15*0.8</f>
        <v>18800</v>
      </c>
      <c r="F15" s="84">
        <f>'BAR BB| Open rates'!F15*0.8</f>
        <v>9760</v>
      </c>
      <c r="G15" s="84">
        <f>'BAR BB| Open rates'!G15*0.8</f>
        <v>13360</v>
      </c>
      <c r="H15" s="84">
        <f>'BAR BB| Open rates'!H15*0.8</f>
        <v>12400</v>
      </c>
      <c r="I15" s="84">
        <f>'BAR BB| Open rates'!I15*0.8</f>
        <v>11680</v>
      </c>
      <c r="J15" s="84">
        <f>'BAR BB| Open rates'!J15*0.8</f>
        <v>12400</v>
      </c>
      <c r="K15" s="84">
        <f>'BAR BB| Open rates'!K15*0.8</f>
        <v>11680</v>
      </c>
      <c r="L15" s="84">
        <f>'BAR BB| Open rates'!L15*0.8</f>
        <v>12400</v>
      </c>
      <c r="M15" s="84">
        <f>'BAR BB| Open rates'!M15*0.8</f>
        <v>11680</v>
      </c>
      <c r="N15" s="84">
        <f>'BAR BB| Open rates'!N15*0.8</f>
        <v>12400</v>
      </c>
      <c r="O15" s="84">
        <f>'BAR BB| Open rates'!O15*0.8</f>
        <v>11680</v>
      </c>
      <c r="P15" s="84">
        <f>'BAR BB| Open rates'!P15*0.8</f>
        <v>12400</v>
      </c>
      <c r="Q15" s="84">
        <f>'BAR BB| Open rates'!Q15*0.8</f>
        <v>11680</v>
      </c>
      <c r="R15" s="84">
        <f>'BAR BB| Open rates'!R15*0.8</f>
        <v>12400</v>
      </c>
      <c r="S15" s="84">
        <f>'BAR BB| Open rates'!S15*0.8</f>
        <v>11680</v>
      </c>
      <c r="T15" s="84">
        <f>'BAR BB| Open rates'!T15*0.8</f>
        <v>12400</v>
      </c>
      <c r="U15" s="84">
        <f>'BAR BB| Open rates'!U15*0.8</f>
        <v>11680</v>
      </c>
      <c r="V15" s="84">
        <f>'BAR BB| Open rates'!V15*0.8</f>
        <v>11680</v>
      </c>
      <c r="W15" s="84">
        <f>'BAR BB| Open rates'!W15*0.8</f>
        <v>12400</v>
      </c>
      <c r="X15" s="84">
        <f>'BAR BB| Open rates'!X15*0.8</f>
        <v>11680</v>
      </c>
      <c r="Y15" s="84">
        <f>'BAR BB| Open rates'!Y15*0.8</f>
        <v>12400</v>
      </c>
      <c r="Z15" s="84">
        <f>'BAR BB| Open rates'!Z15*0.8</f>
        <v>11680</v>
      </c>
      <c r="AA15" s="84">
        <f>'BAR BB| Open rates'!AA15*0.8</f>
        <v>12400</v>
      </c>
      <c r="AB15" s="84">
        <f>'BAR BB| Open rates'!AB15*0.8</f>
        <v>11680</v>
      </c>
      <c r="AC15" s="84">
        <f>'BAR BB| Open rates'!AC15*0.8</f>
        <v>12400</v>
      </c>
      <c r="AD15" s="84">
        <f>'BAR BB| Open rates'!AD15*0.8</f>
        <v>11680</v>
      </c>
      <c r="AE15" s="84">
        <f>'BAR BB| Open rates'!AE15*0.8</f>
        <v>10880</v>
      </c>
      <c r="AF15" s="84">
        <f>'BAR BB| Open rates'!AF15*0.8</f>
        <v>11600</v>
      </c>
      <c r="AG15" s="84">
        <f>'BAR BB| Open rates'!AG15*0.8</f>
        <v>10880</v>
      </c>
      <c r="AH15" s="84">
        <f>'BAR BB| Open rates'!AH15*0.8</f>
        <v>11600</v>
      </c>
      <c r="AI15" s="84">
        <f>'BAR BB| Open rates'!AI15*0.8</f>
        <v>10880</v>
      </c>
      <c r="AJ15" s="84">
        <f>'BAR BB| Open rates'!AJ15*0.8</f>
        <v>11600</v>
      </c>
      <c r="AK15" s="84">
        <f>'BAR BB| Open rates'!AK15*0.8</f>
        <v>10880</v>
      </c>
      <c r="AL15" s="84">
        <f>'BAR BB| Open rates'!AL15*0.8</f>
        <v>11600</v>
      </c>
      <c r="AM15" s="84">
        <f>'BAR BB| Open rates'!AM15*0.8</f>
        <v>10880</v>
      </c>
      <c r="AN15" s="84">
        <f>'BAR BB| Open rates'!AN15*0.8</f>
        <v>10880</v>
      </c>
      <c r="AO15" s="84">
        <f>'BAR BB| Open rates'!AO15*0.8</f>
        <v>9760</v>
      </c>
      <c r="AP15" s="84">
        <f>'BAR BB| Open rates'!AP15*0.8</f>
        <v>10560</v>
      </c>
      <c r="AQ15" s="84">
        <f>'BAR BB| Open rates'!AQ15*0.8</f>
        <v>9760</v>
      </c>
      <c r="AR15" s="84">
        <f>'BAR BB| Open rates'!AR15*0.8</f>
        <v>10560</v>
      </c>
      <c r="AS15" s="84">
        <f>'BAR BB| Open rates'!AS15*0.8</f>
        <v>9760</v>
      </c>
      <c r="AT15" s="84">
        <f>'BAR BB| Open rates'!AT15*0.8</f>
        <v>10560</v>
      </c>
      <c r="AU15" s="84">
        <f>'BAR BB| Open rates'!AU15*0.8</f>
        <v>9760</v>
      </c>
      <c r="AV15" s="84">
        <f>'BAR BB| Open rates'!AV15*0.8</f>
        <v>10560</v>
      </c>
      <c r="AW15" s="84">
        <f>'BAR BB| Open rates'!AW15*0.8</f>
        <v>9760</v>
      </c>
      <c r="AX15" s="84">
        <f>'BAR BB| Open rates'!AX15*0.8</f>
        <v>9760</v>
      </c>
      <c r="AY15" s="84">
        <f>'BAR BB| Open rates'!AY15*0.8</f>
        <v>10560</v>
      </c>
      <c r="AZ15" s="84">
        <f>'BAR BB| Open rates'!AZ15*0.8</f>
        <v>9760</v>
      </c>
      <c r="BA15" s="84">
        <f>'BAR BB| Open rates'!BA15*0.8</f>
        <v>10560</v>
      </c>
      <c r="BB15" s="84">
        <f>'BAR BB| Open rates'!BB15*0.8</f>
        <v>9760</v>
      </c>
      <c r="BC15" s="84">
        <f>'BAR BB| Open rates'!BC15*0.8</f>
        <v>10560</v>
      </c>
    </row>
    <row r="16" spans="1:55" s="14" customFormat="1" ht="12" customHeight="1" x14ac:dyDescent="0.2">
      <c r="A16" s="42">
        <v>2</v>
      </c>
      <c r="B16" s="84">
        <f>'BAR BB| Open rates'!B16*0.8</f>
        <v>13600</v>
      </c>
      <c r="C16" s="84">
        <f>'BAR BB| Open rates'!C16*0.8</f>
        <v>12080</v>
      </c>
      <c r="D16" s="84">
        <f>'BAR BB| Open rates'!D16*0.8</f>
        <v>11280</v>
      </c>
      <c r="E16" s="84">
        <f>'BAR BB| Open rates'!E16*0.8</f>
        <v>20000</v>
      </c>
      <c r="F16" s="84">
        <f>'BAR BB| Open rates'!F16*0.8</f>
        <v>10960</v>
      </c>
      <c r="G16" s="84">
        <f>'BAR BB| Open rates'!G16*0.8</f>
        <v>14560</v>
      </c>
      <c r="H16" s="84">
        <f>'BAR BB| Open rates'!H16*0.8</f>
        <v>13600</v>
      </c>
      <c r="I16" s="84">
        <f>'BAR BB| Open rates'!I16*0.8</f>
        <v>12880</v>
      </c>
      <c r="J16" s="84">
        <f>'BAR BB| Open rates'!J16*0.8</f>
        <v>13600</v>
      </c>
      <c r="K16" s="84">
        <f>'BAR BB| Open rates'!K16*0.8</f>
        <v>12880</v>
      </c>
      <c r="L16" s="84">
        <f>'BAR BB| Open rates'!L16*0.8</f>
        <v>13600</v>
      </c>
      <c r="M16" s="84">
        <f>'BAR BB| Open rates'!M16*0.8</f>
        <v>12880</v>
      </c>
      <c r="N16" s="84">
        <f>'BAR BB| Open rates'!N16*0.8</f>
        <v>13600</v>
      </c>
      <c r="O16" s="84">
        <f>'BAR BB| Open rates'!O16*0.8</f>
        <v>12880</v>
      </c>
      <c r="P16" s="84">
        <f>'BAR BB| Open rates'!P16*0.8</f>
        <v>13600</v>
      </c>
      <c r="Q16" s="84">
        <f>'BAR BB| Open rates'!Q16*0.8</f>
        <v>12880</v>
      </c>
      <c r="R16" s="84">
        <f>'BAR BB| Open rates'!R16*0.8</f>
        <v>13600</v>
      </c>
      <c r="S16" s="84">
        <f>'BAR BB| Open rates'!S16*0.8</f>
        <v>12880</v>
      </c>
      <c r="T16" s="84">
        <f>'BAR BB| Open rates'!T16*0.8</f>
        <v>13600</v>
      </c>
      <c r="U16" s="84">
        <f>'BAR BB| Open rates'!U16*0.8</f>
        <v>12880</v>
      </c>
      <c r="V16" s="84">
        <f>'BAR BB| Open rates'!V16*0.8</f>
        <v>12880</v>
      </c>
      <c r="W16" s="84">
        <f>'BAR BB| Open rates'!W16*0.8</f>
        <v>13600</v>
      </c>
      <c r="X16" s="84">
        <f>'BAR BB| Open rates'!X16*0.8</f>
        <v>12880</v>
      </c>
      <c r="Y16" s="84">
        <f>'BAR BB| Open rates'!Y16*0.8</f>
        <v>13600</v>
      </c>
      <c r="Z16" s="84">
        <f>'BAR BB| Open rates'!Z16*0.8</f>
        <v>12880</v>
      </c>
      <c r="AA16" s="84">
        <f>'BAR BB| Open rates'!AA16*0.8</f>
        <v>13600</v>
      </c>
      <c r="AB16" s="84">
        <f>'BAR BB| Open rates'!AB16*0.8</f>
        <v>12880</v>
      </c>
      <c r="AC16" s="84">
        <f>'BAR BB| Open rates'!AC16*0.8</f>
        <v>13600</v>
      </c>
      <c r="AD16" s="84">
        <f>'BAR BB| Open rates'!AD16*0.8</f>
        <v>12880</v>
      </c>
      <c r="AE16" s="84">
        <f>'BAR BB| Open rates'!AE16*0.8</f>
        <v>12080</v>
      </c>
      <c r="AF16" s="84">
        <f>'BAR BB| Open rates'!AF16*0.8</f>
        <v>12800</v>
      </c>
      <c r="AG16" s="84">
        <f>'BAR BB| Open rates'!AG16*0.8</f>
        <v>12080</v>
      </c>
      <c r="AH16" s="84">
        <f>'BAR BB| Open rates'!AH16*0.8</f>
        <v>12800</v>
      </c>
      <c r="AI16" s="84">
        <f>'BAR BB| Open rates'!AI16*0.8</f>
        <v>12080</v>
      </c>
      <c r="AJ16" s="84">
        <f>'BAR BB| Open rates'!AJ16*0.8</f>
        <v>12800</v>
      </c>
      <c r="AK16" s="84">
        <f>'BAR BB| Open rates'!AK16*0.8</f>
        <v>12080</v>
      </c>
      <c r="AL16" s="84">
        <f>'BAR BB| Open rates'!AL16*0.8</f>
        <v>12800</v>
      </c>
      <c r="AM16" s="84">
        <f>'BAR BB| Open rates'!AM16*0.8</f>
        <v>12080</v>
      </c>
      <c r="AN16" s="84">
        <f>'BAR BB| Open rates'!AN16*0.8</f>
        <v>12080</v>
      </c>
      <c r="AO16" s="84">
        <f>'BAR BB| Open rates'!AO16*0.8</f>
        <v>10960</v>
      </c>
      <c r="AP16" s="84">
        <f>'BAR BB| Open rates'!AP16*0.8</f>
        <v>11760</v>
      </c>
      <c r="AQ16" s="84">
        <f>'BAR BB| Open rates'!AQ16*0.8</f>
        <v>10960</v>
      </c>
      <c r="AR16" s="84">
        <f>'BAR BB| Open rates'!AR16*0.8</f>
        <v>11760</v>
      </c>
      <c r="AS16" s="84">
        <f>'BAR BB| Open rates'!AS16*0.8</f>
        <v>10960</v>
      </c>
      <c r="AT16" s="84">
        <f>'BAR BB| Open rates'!AT16*0.8</f>
        <v>11760</v>
      </c>
      <c r="AU16" s="84">
        <f>'BAR BB| Open rates'!AU16*0.8</f>
        <v>10960</v>
      </c>
      <c r="AV16" s="84">
        <f>'BAR BB| Open rates'!AV16*0.8</f>
        <v>11760</v>
      </c>
      <c r="AW16" s="84">
        <f>'BAR BB| Open rates'!AW16*0.8</f>
        <v>10960</v>
      </c>
      <c r="AX16" s="84">
        <f>'BAR BB| Open rates'!AX16*0.8</f>
        <v>10960</v>
      </c>
      <c r="AY16" s="84">
        <f>'BAR BB| Open rates'!AY16*0.8</f>
        <v>11760</v>
      </c>
      <c r="AZ16" s="84">
        <f>'BAR BB| Open rates'!AZ16*0.8</f>
        <v>10960</v>
      </c>
      <c r="BA16" s="84">
        <f>'BAR BB| Open rates'!BA16*0.8</f>
        <v>11760</v>
      </c>
      <c r="BB16" s="84">
        <f>'BAR BB| Open rates'!BB16*0.8</f>
        <v>10960</v>
      </c>
      <c r="BC16" s="84">
        <f>'BAR BB| Open rates'!BC16*0.8</f>
        <v>11760</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f>
        <v>12800</v>
      </c>
      <c r="C18" s="84">
        <f>'BAR BB| Open rates'!C18*0.8</f>
        <v>11280</v>
      </c>
      <c r="D18" s="84">
        <f>'BAR BB| Open rates'!D18*0.8</f>
        <v>10480</v>
      </c>
      <c r="E18" s="84">
        <f>'BAR BB| Open rates'!E18*0.8</f>
        <v>19200</v>
      </c>
      <c r="F18" s="84">
        <f>'BAR BB| Open rates'!F18*0.8</f>
        <v>10160</v>
      </c>
      <c r="G18" s="84">
        <f>'BAR BB| Open rates'!G18*0.8</f>
        <v>14960</v>
      </c>
      <c r="H18" s="84">
        <f>'BAR BB| Open rates'!H18*0.8</f>
        <v>14000</v>
      </c>
      <c r="I18" s="84">
        <f>'BAR BB| Open rates'!I18*0.8</f>
        <v>13280</v>
      </c>
      <c r="J18" s="84">
        <f>'BAR BB| Open rates'!J18*0.8</f>
        <v>14000</v>
      </c>
      <c r="K18" s="84">
        <f>'BAR BB| Open rates'!K18*0.8</f>
        <v>13280</v>
      </c>
      <c r="L18" s="84">
        <f>'BAR BB| Open rates'!L18*0.8</f>
        <v>14000</v>
      </c>
      <c r="M18" s="84">
        <f>'BAR BB| Open rates'!M18*0.8</f>
        <v>13280</v>
      </c>
      <c r="N18" s="84">
        <f>'BAR BB| Open rates'!N18*0.8</f>
        <v>14000</v>
      </c>
      <c r="O18" s="84">
        <f>'BAR BB| Open rates'!O18*0.8</f>
        <v>13280</v>
      </c>
      <c r="P18" s="84">
        <f>'BAR BB| Open rates'!P18*0.8</f>
        <v>14000</v>
      </c>
      <c r="Q18" s="84">
        <f>'BAR BB| Open rates'!Q18*0.8</f>
        <v>13280</v>
      </c>
      <c r="R18" s="84">
        <f>'BAR BB| Open rates'!R18*0.8</f>
        <v>14000</v>
      </c>
      <c r="S18" s="84">
        <f>'BAR BB| Open rates'!S18*0.8</f>
        <v>13280</v>
      </c>
      <c r="T18" s="84">
        <f>'BAR BB| Open rates'!T18*0.8</f>
        <v>14000</v>
      </c>
      <c r="U18" s="84">
        <f>'BAR BB| Open rates'!U18*0.8</f>
        <v>13280</v>
      </c>
      <c r="V18" s="84">
        <f>'BAR BB| Open rates'!V18*0.8</f>
        <v>13280</v>
      </c>
      <c r="W18" s="84">
        <f>'BAR BB| Open rates'!W18*0.8</f>
        <v>14000</v>
      </c>
      <c r="X18" s="84">
        <f>'BAR BB| Open rates'!X18*0.8</f>
        <v>13280</v>
      </c>
      <c r="Y18" s="84">
        <f>'BAR BB| Open rates'!Y18*0.8</f>
        <v>14000</v>
      </c>
      <c r="Z18" s="84">
        <f>'BAR BB| Open rates'!Z18*0.8</f>
        <v>13280</v>
      </c>
      <c r="AA18" s="84">
        <f>'BAR BB| Open rates'!AA18*0.8</f>
        <v>14000</v>
      </c>
      <c r="AB18" s="84">
        <f>'BAR BB| Open rates'!AB18*0.8</f>
        <v>13280</v>
      </c>
      <c r="AC18" s="84">
        <f>'BAR BB| Open rates'!AC18*0.8</f>
        <v>14000</v>
      </c>
      <c r="AD18" s="84">
        <f>'BAR BB| Open rates'!AD18*0.8</f>
        <v>13280</v>
      </c>
      <c r="AE18" s="84">
        <f>'BAR BB| Open rates'!AE18*0.8</f>
        <v>11280</v>
      </c>
      <c r="AF18" s="84">
        <f>'BAR BB| Open rates'!AF18*0.8</f>
        <v>12000</v>
      </c>
      <c r="AG18" s="84">
        <f>'BAR BB| Open rates'!AG18*0.8</f>
        <v>11280</v>
      </c>
      <c r="AH18" s="84">
        <f>'BAR BB| Open rates'!AH18*0.8</f>
        <v>12000</v>
      </c>
      <c r="AI18" s="84">
        <f>'BAR BB| Open rates'!AI18*0.8</f>
        <v>11280</v>
      </c>
      <c r="AJ18" s="84">
        <f>'BAR BB| Open rates'!AJ18*0.8</f>
        <v>12000</v>
      </c>
      <c r="AK18" s="84">
        <f>'BAR BB| Open rates'!AK18*0.8</f>
        <v>11280</v>
      </c>
      <c r="AL18" s="84">
        <f>'BAR BB| Open rates'!AL18*0.8</f>
        <v>12000</v>
      </c>
      <c r="AM18" s="84">
        <f>'BAR BB| Open rates'!AM18*0.8</f>
        <v>11280</v>
      </c>
      <c r="AN18" s="84">
        <f>'BAR BB| Open rates'!AN18*0.8</f>
        <v>11280</v>
      </c>
      <c r="AO18" s="84">
        <f>'BAR BB| Open rates'!AO18*0.8</f>
        <v>10160</v>
      </c>
      <c r="AP18" s="84">
        <f>'BAR BB| Open rates'!AP18*0.8</f>
        <v>10960</v>
      </c>
      <c r="AQ18" s="84">
        <f>'BAR BB| Open rates'!AQ18*0.8</f>
        <v>10160</v>
      </c>
      <c r="AR18" s="84">
        <f>'BAR BB| Open rates'!AR18*0.8</f>
        <v>10960</v>
      </c>
      <c r="AS18" s="84">
        <f>'BAR BB| Open rates'!AS18*0.8</f>
        <v>10160</v>
      </c>
      <c r="AT18" s="84">
        <f>'BAR BB| Open rates'!AT18*0.8</f>
        <v>10960</v>
      </c>
      <c r="AU18" s="84">
        <f>'BAR BB| Open rates'!AU18*0.8</f>
        <v>10160</v>
      </c>
      <c r="AV18" s="84">
        <f>'BAR BB| Open rates'!AV18*0.8</f>
        <v>10960</v>
      </c>
      <c r="AW18" s="84">
        <f>'BAR BB| Open rates'!AW18*0.8</f>
        <v>10160</v>
      </c>
      <c r="AX18" s="84">
        <f>'BAR BB| Open rates'!AX18*0.8</f>
        <v>10160</v>
      </c>
      <c r="AY18" s="84">
        <f>'BAR BB| Open rates'!AY18*0.8</f>
        <v>10960</v>
      </c>
      <c r="AZ18" s="84">
        <f>'BAR BB| Open rates'!AZ18*0.8</f>
        <v>10160</v>
      </c>
      <c r="BA18" s="84">
        <f>'BAR BB| Open rates'!BA18*0.8</f>
        <v>10960</v>
      </c>
      <c r="BB18" s="84">
        <f>'BAR BB| Open rates'!BB18*0.8</f>
        <v>10160</v>
      </c>
      <c r="BC18" s="84">
        <f>'BAR BB| Open rates'!BC18*0.8</f>
        <v>10960</v>
      </c>
    </row>
    <row r="19" spans="1:55" s="14" customFormat="1" ht="12" customHeight="1" x14ac:dyDescent="0.2">
      <c r="A19" s="42">
        <v>2</v>
      </c>
      <c r="B19" s="84">
        <f>'BAR BB| Open rates'!B19*0.8</f>
        <v>14000</v>
      </c>
      <c r="C19" s="84">
        <f>'BAR BB| Open rates'!C19*0.8</f>
        <v>12480</v>
      </c>
      <c r="D19" s="84">
        <f>'BAR BB| Open rates'!D19*0.8</f>
        <v>11680</v>
      </c>
      <c r="E19" s="84">
        <f>'BAR BB| Open rates'!E19*0.8</f>
        <v>20400</v>
      </c>
      <c r="F19" s="84">
        <f>'BAR BB| Open rates'!F19*0.8</f>
        <v>11360</v>
      </c>
      <c r="G19" s="84">
        <f>'BAR BB| Open rates'!G19*0.8</f>
        <v>16160</v>
      </c>
      <c r="H19" s="84">
        <f>'BAR BB| Open rates'!H19*0.8</f>
        <v>15200</v>
      </c>
      <c r="I19" s="84">
        <f>'BAR BB| Open rates'!I19*0.8</f>
        <v>14480</v>
      </c>
      <c r="J19" s="84">
        <f>'BAR BB| Open rates'!J19*0.8</f>
        <v>15200</v>
      </c>
      <c r="K19" s="84">
        <f>'BAR BB| Open rates'!K19*0.8</f>
        <v>14480</v>
      </c>
      <c r="L19" s="84">
        <f>'BAR BB| Open rates'!L19*0.8</f>
        <v>15200</v>
      </c>
      <c r="M19" s="84">
        <f>'BAR BB| Open rates'!M19*0.8</f>
        <v>14480</v>
      </c>
      <c r="N19" s="84">
        <f>'BAR BB| Open rates'!N19*0.8</f>
        <v>15200</v>
      </c>
      <c r="O19" s="84">
        <f>'BAR BB| Open rates'!O19*0.8</f>
        <v>14480</v>
      </c>
      <c r="P19" s="84">
        <f>'BAR BB| Open rates'!P19*0.8</f>
        <v>15200</v>
      </c>
      <c r="Q19" s="84">
        <f>'BAR BB| Open rates'!Q19*0.8</f>
        <v>14480</v>
      </c>
      <c r="R19" s="84">
        <f>'BAR BB| Open rates'!R19*0.8</f>
        <v>15200</v>
      </c>
      <c r="S19" s="84">
        <f>'BAR BB| Open rates'!S19*0.8</f>
        <v>14480</v>
      </c>
      <c r="T19" s="84">
        <f>'BAR BB| Open rates'!T19*0.8</f>
        <v>15200</v>
      </c>
      <c r="U19" s="84">
        <f>'BAR BB| Open rates'!U19*0.8</f>
        <v>14480</v>
      </c>
      <c r="V19" s="84">
        <f>'BAR BB| Open rates'!V19*0.8</f>
        <v>14480</v>
      </c>
      <c r="W19" s="84">
        <f>'BAR BB| Open rates'!W19*0.8</f>
        <v>15200</v>
      </c>
      <c r="X19" s="84">
        <f>'BAR BB| Open rates'!X19*0.8</f>
        <v>14480</v>
      </c>
      <c r="Y19" s="84">
        <f>'BAR BB| Open rates'!Y19*0.8</f>
        <v>15200</v>
      </c>
      <c r="Z19" s="84">
        <f>'BAR BB| Open rates'!Z19*0.8</f>
        <v>14480</v>
      </c>
      <c r="AA19" s="84">
        <f>'BAR BB| Open rates'!AA19*0.8</f>
        <v>15200</v>
      </c>
      <c r="AB19" s="84">
        <f>'BAR BB| Open rates'!AB19*0.8</f>
        <v>14480</v>
      </c>
      <c r="AC19" s="84">
        <f>'BAR BB| Open rates'!AC19*0.8</f>
        <v>15200</v>
      </c>
      <c r="AD19" s="84">
        <f>'BAR BB| Open rates'!AD19*0.8</f>
        <v>14480</v>
      </c>
      <c r="AE19" s="84">
        <f>'BAR BB| Open rates'!AE19*0.8</f>
        <v>12480</v>
      </c>
      <c r="AF19" s="84">
        <f>'BAR BB| Open rates'!AF19*0.8</f>
        <v>13200</v>
      </c>
      <c r="AG19" s="84">
        <f>'BAR BB| Open rates'!AG19*0.8</f>
        <v>12480</v>
      </c>
      <c r="AH19" s="84">
        <f>'BAR BB| Open rates'!AH19*0.8</f>
        <v>13200</v>
      </c>
      <c r="AI19" s="84">
        <f>'BAR BB| Open rates'!AI19*0.8</f>
        <v>12480</v>
      </c>
      <c r="AJ19" s="84">
        <f>'BAR BB| Open rates'!AJ19*0.8</f>
        <v>13200</v>
      </c>
      <c r="AK19" s="84">
        <f>'BAR BB| Open rates'!AK19*0.8</f>
        <v>12480</v>
      </c>
      <c r="AL19" s="84">
        <f>'BAR BB| Open rates'!AL19*0.8</f>
        <v>13200</v>
      </c>
      <c r="AM19" s="84">
        <f>'BAR BB| Open rates'!AM19*0.8</f>
        <v>12480</v>
      </c>
      <c r="AN19" s="84">
        <f>'BAR BB| Open rates'!AN19*0.8</f>
        <v>12480</v>
      </c>
      <c r="AO19" s="84">
        <f>'BAR BB| Open rates'!AO19*0.8</f>
        <v>11360</v>
      </c>
      <c r="AP19" s="84">
        <f>'BAR BB| Open rates'!AP19*0.8</f>
        <v>12160</v>
      </c>
      <c r="AQ19" s="84">
        <f>'BAR BB| Open rates'!AQ19*0.8</f>
        <v>11360</v>
      </c>
      <c r="AR19" s="84">
        <f>'BAR BB| Open rates'!AR19*0.8</f>
        <v>12160</v>
      </c>
      <c r="AS19" s="84">
        <f>'BAR BB| Open rates'!AS19*0.8</f>
        <v>11360</v>
      </c>
      <c r="AT19" s="84">
        <f>'BAR BB| Open rates'!AT19*0.8</f>
        <v>12160</v>
      </c>
      <c r="AU19" s="84">
        <f>'BAR BB| Open rates'!AU19*0.8</f>
        <v>11360</v>
      </c>
      <c r="AV19" s="84">
        <f>'BAR BB| Open rates'!AV19*0.8</f>
        <v>12160</v>
      </c>
      <c r="AW19" s="84">
        <f>'BAR BB| Open rates'!AW19*0.8</f>
        <v>11360</v>
      </c>
      <c r="AX19" s="84">
        <f>'BAR BB| Open rates'!AX19*0.8</f>
        <v>11360</v>
      </c>
      <c r="AY19" s="84">
        <f>'BAR BB| Open rates'!AY19*0.8</f>
        <v>12160</v>
      </c>
      <c r="AZ19" s="84">
        <f>'BAR BB| Open rates'!AZ19*0.8</f>
        <v>11360</v>
      </c>
      <c r="BA19" s="84">
        <f>'BAR BB| Open rates'!BA19*0.8</f>
        <v>12160</v>
      </c>
      <c r="BB19" s="84">
        <f>'BAR BB| Open rates'!BB19*0.8</f>
        <v>11360</v>
      </c>
      <c r="BC19" s="84">
        <f>'BAR BB| Open rates'!BC19*0.8</f>
        <v>12160</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f>
        <v>14320</v>
      </c>
      <c r="C21" s="84">
        <f>'BAR BB| Open rates'!C21*0.8</f>
        <v>12800</v>
      </c>
      <c r="D21" s="84">
        <f>'BAR BB| Open rates'!D21*0.8</f>
        <v>12000</v>
      </c>
      <c r="E21" s="84">
        <f>'BAR BB| Open rates'!E21*0.8</f>
        <v>20720</v>
      </c>
      <c r="F21" s="84">
        <f>'BAR BB| Open rates'!F21*0.8</f>
        <v>11680</v>
      </c>
      <c r="G21" s="84">
        <f>'BAR BB| Open rates'!G21*0.8</f>
        <v>19280</v>
      </c>
      <c r="H21" s="84">
        <f>'BAR BB| Open rates'!H21*0.8</f>
        <v>18320</v>
      </c>
      <c r="I21" s="84">
        <f>'BAR BB| Open rates'!I21*0.8</f>
        <v>17600</v>
      </c>
      <c r="J21" s="84">
        <f>'BAR BB| Open rates'!J21*0.8</f>
        <v>18320</v>
      </c>
      <c r="K21" s="84">
        <f>'BAR BB| Open rates'!K21*0.8</f>
        <v>17600</v>
      </c>
      <c r="L21" s="84">
        <f>'BAR BB| Open rates'!L21*0.8</f>
        <v>18320</v>
      </c>
      <c r="M21" s="84">
        <f>'BAR BB| Open rates'!M21*0.8</f>
        <v>17600</v>
      </c>
      <c r="N21" s="84">
        <f>'BAR BB| Open rates'!N21*0.8</f>
        <v>18320</v>
      </c>
      <c r="O21" s="84">
        <f>'BAR BB| Open rates'!O21*0.8</f>
        <v>17600</v>
      </c>
      <c r="P21" s="84">
        <f>'BAR BB| Open rates'!P21*0.8</f>
        <v>18320</v>
      </c>
      <c r="Q21" s="84">
        <f>'BAR BB| Open rates'!Q21*0.8</f>
        <v>17600</v>
      </c>
      <c r="R21" s="84">
        <f>'BAR BB| Open rates'!R21*0.8</f>
        <v>18320</v>
      </c>
      <c r="S21" s="84">
        <f>'BAR BB| Open rates'!S21*0.8</f>
        <v>17600</v>
      </c>
      <c r="T21" s="84">
        <f>'BAR BB| Open rates'!T21*0.8</f>
        <v>18320</v>
      </c>
      <c r="U21" s="84">
        <f>'BAR BB| Open rates'!U21*0.8</f>
        <v>17600</v>
      </c>
      <c r="V21" s="84">
        <f>'BAR BB| Open rates'!V21*0.8</f>
        <v>17600</v>
      </c>
      <c r="W21" s="84">
        <f>'BAR BB| Open rates'!W21*0.8</f>
        <v>18320</v>
      </c>
      <c r="X21" s="84">
        <f>'BAR BB| Open rates'!X21*0.8</f>
        <v>17600</v>
      </c>
      <c r="Y21" s="84">
        <f>'BAR BB| Open rates'!Y21*0.8</f>
        <v>18320</v>
      </c>
      <c r="Z21" s="84">
        <f>'BAR BB| Open rates'!Z21*0.8</f>
        <v>17600</v>
      </c>
      <c r="AA21" s="84">
        <f>'BAR BB| Open rates'!AA21*0.8</f>
        <v>18320</v>
      </c>
      <c r="AB21" s="84">
        <f>'BAR BB| Open rates'!AB21*0.8</f>
        <v>17600</v>
      </c>
      <c r="AC21" s="84">
        <f>'BAR BB| Open rates'!AC21*0.8</f>
        <v>18320</v>
      </c>
      <c r="AD21" s="84">
        <f>'BAR BB| Open rates'!AD21*0.8</f>
        <v>17600</v>
      </c>
      <c r="AE21" s="84">
        <f>'BAR BB| Open rates'!AE21*0.8</f>
        <v>12800</v>
      </c>
      <c r="AF21" s="84">
        <f>'BAR BB| Open rates'!AF21*0.8</f>
        <v>13520</v>
      </c>
      <c r="AG21" s="84">
        <f>'BAR BB| Open rates'!AG21*0.8</f>
        <v>12800</v>
      </c>
      <c r="AH21" s="84">
        <f>'BAR BB| Open rates'!AH21*0.8</f>
        <v>13520</v>
      </c>
      <c r="AI21" s="84">
        <f>'BAR BB| Open rates'!AI21*0.8</f>
        <v>12800</v>
      </c>
      <c r="AJ21" s="84">
        <f>'BAR BB| Open rates'!AJ21*0.8</f>
        <v>13520</v>
      </c>
      <c r="AK21" s="84">
        <f>'BAR BB| Open rates'!AK21*0.8</f>
        <v>12800</v>
      </c>
      <c r="AL21" s="84">
        <f>'BAR BB| Open rates'!AL21*0.8</f>
        <v>13520</v>
      </c>
      <c r="AM21" s="84">
        <f>'BAR BB| Open rates'!AM21*0.8</f>
        <v>12800</v>
      </c>
      <c r="AN21" s="84">
        <f>'BAR BB| Open rates'!AN21*0.8</f>
        <v>12800</v>
      </c>
      <c r="AO21" s="84">
        <f>'BAR BB| Open rates'!AO21*0.8</f>
        <v>11680</v>
      </c>
      <c r="AP21" s="84">
        <f>'BAR BB| Open rates'!AP21*0.8</f>
        <v>12480</v>
      </c>
      <c r="AQ21" s="84">
        <f>'BAR BB| Open rates'!AQ21*0.8</f>
        <v>11680</v>
      </c>
      <c r="AR21" s="84">
        <f>'BAR BB| Open rates'!AR21*0.8</f>
        <v>12480</v>
      </c>
      <c r="AS21" s="84">
        <f>'BAR BB| Open rates'!AS21*0.8</f>
        <v>11680</v>
      </c>
      <c r="AT21" s="84">
        <f>'BAR BB| Open rates'!AT21*0.8</f>
        <v>12480</v>
      </c>
      <c r="AU21" s="84">
        <f>'BAR BB| Open rates'!AU21*0.8</f>
        <v>11680</v>
      </c>
      <c r="AV21" s="84">
        <f>'BAR BB| Open rates'!AV21*0.8</f>
        <v>12480</v>
      </c>
      <c r="AW21" s="84">
        <f>'BAR BB| Open rates'!AW21*0.8</f>
        <v>11680</v>
      </c>
      <c r="AX21" s="84">
        <f>'BAR BB| Open rates'!AX21*0.8</f>
        <v>11680</v>
      </c>
      <c r="AY21" s="84">
        <f>'BAR BB| Open rates'!AY21*0.8</f>
        <v>12480</v>
      </c>
      <c r="AZ21" s="84">
        <f>'BAR BB| Open rates'!AZ21*0.8</f>
        <v>11680</v>
      </c>
      <c r="BA21" s="84">
        <f>'BAR BB| Open rates'!BA21*0.8</f>
        <v>12480</v>
      </c>
      <c r="BB21" s="84">
        <f>'BAR BB| Open rates'!BB21*0.8</f>
        <v>11680</v>
      </c>
      <c r="BC21" s="84">
        <f>'BAR BB| Open rates'!BC21*0.8</f>
        <v>12480</v>
      </c>
    </row>
    <row r="22" spans="1:55" s="14" customFormat="1" ht="12" customHeight="1" x14ac:dyDescent="0.2">
      <c r="A22" s="42">
        <v>2</v>
      </c>
      <c r="B22" s="84">
        <f>'BAR BB| Open rates'!B22*0.8</f>
        <v>15520</v>
      </c>
      <c r="C22" s="84">
        <f>'BAR BB| Open rates'!C22*0.8</f>
        <v>14000</v>
      </c>
      <c r="D22" s="84">
        <f>'BAR BB| Open rates'!D22*0.8</f>
        <v>13200</v>
      </c>
      <c r="E22" s="84">
        <f>'BAR BB| Open rates'!E22*0.8</f>
        <v>21920</v>
      </c>
      <c r="F22" s="84">
        <f>'BAR BB| Open rates'!F22*0.8</f>
        <v>12880</v>
      </c>
      <c r="G22" s="84">
        <f>'BAR BB| Open rates'!G22*0.8</f>
        <v>20480</v>
      </c>
      <c r="H22" s="84">
        <f>'BAR BB| Open rates'!H22*0.8</f>
        <v>19520</v>
      </c>
      <c r="I22" s="84">
        <f>'BAR BB| Open rates'!I22*0.8</f>
        <v>18800</v>
      </c>
      <c r="J22" s="84">
        <f>'BAR BB| Open rates'!J22*0.8</f>
        <v>19520</v>
      </c>
      <c r="K22" s="84">
        <f>'BAR BB| Open rates'!K22*0.8</f>
        <v>18800</v>
      </c>
      <c r="L22" s="84">
        <f>'BAR BB| Open rates'!L22*0.8</f>
        <v>19520</v>
      </c>
      <c r="M22" s="84">
        <f>'BAR BB| Open rates'!M22*0.8</f>
        <v>18800</v>
      </c>
      <c r="N22" s="84">
        <f>'BAR BB| Open rates'!N22*0.8</f>
        <v>19520</v>
      </c>
      <c r="O22" s="84">
        <f>'BAR BB| Open rates'!O22*0.8</f>
        <v>18800</v>
      </c>
      <c r="P22" s="84">
        <f>'BAR BB| Open rates'!P22*0.8</f>
        <v>19520</v>
      </c>
      <c r="Q22" s="84">
        <f>'BAR BB| Open rates'!Q22*0.8</f>
        <v>18800</v>
      </c>
      <c r="R22" s="84">
        <f>'BAR BB| Open rates'!R22*0.8</f>
        <v>19520</v>
      </c>
      <c r="S22" s="84">
        <f>'BAR BB| Open rates'!S22*0.8</f>
        <v>18800</v>
      </c>
      <c r="T22" s="84">
        <f>'BAR BB| Open rates'!T22*0.8</f>
        <v>19520</v>
      </c>
      <c r="U22" s="84">
        <f>'BAR BB| Open rates'!U22*0.8</f>
        <v>18800</v>
      </c>
      <c r="V22" s="84">
        <f>'BAR BB| Open rates'!V22*0.8</f>
        <v>18800</v>
      </c>
      <c r="W22" s="84">
        <f>'BAR BB| Open rates'!W22*0.8</f>
        <v>19520</v>
      </c>
      <c r="X22" s="84">
        <f>'BAR BB| Open rates'!X22*0.8</f>
        <v>18800</v>
      </c>
      <c r="Y22" s="84">
        <f>'BAR BB| Open rates'!Y22*0.8</f>
        <v>19520</v>
      </c>
      <c r="Z22" s="84">
        <f>'BAR BB| Open rates'!Z22*0.8</f>
        <v>18800</v>
      </c>
      <c r="AA22" s="84">
        <f>'BAR BB| Open rates'!AA22*0.8</f>
        <v>19520</v>
      </c>
      <c r="AB22" s="84">
        <f>'BAR BB| Open rates'!AB22*0.8</f>
        <v>18800</v>
      </c>
      <c r="AC22" s="84">
        <f>'BAR BB| Open rates'!AC22*0.8</f>
        <v>19520</v>
      </c>
      <c r="AD22" s="84">
        <f>'BAR BB| Open rates'!AD22*0.8</f>
        <v>18800</v>
      </c>
      <c r="AE22" s="84">
        <f>'BAR BB| Open rates'!AE22*0.8</f>
        <v>14000</v>
      </c>
      <c r="AF22" s="84">
        <f>'BAR BB| Open rates'!AF22*0.8</f>
        <v>14720</v>
      </c>
      <c r="AG22" s="84">
        <f>'BAR BB| Open rates'!AG22*0.8</f>
        <v>14000</v>
      </c>
      <c r="AH22" s="84">
        <f>'BAR BB| Open rates'!AH22*0.8</f>
        <v>14720</v>
      </c>
      <c r="AI22" s="84">
        <f>'BAR BB| Open rates'!AI22*0.8</f>
        <v>14000</v>
      </c>
      <c r="AJ22" s="84">
        <f>'BAR BB| Open rates'!AJ22*0.8</f>
        <v>14720</v>
      </c>
      <c r="AK22" s="84">
        <f>'BAR BB| Open rates'!AK22*0.8</f>
        <v>14000</v>
      </c>
      <c r="AL22" s="84">
        <f>'BAR BB| Open rates'!AL22*0.8</f>
        <v>14720</v>
      </c>
      <c r="AM22" s="84">
        <f>'BAR BB| Open rates'!AM22*0.8</f>
        <v>14000</v>
      </c>
      <c r="AN22" s="84">
        <f>'BAR BB| Open rates'!AN22*0.8</f>
        <v>14000</v>
      </c>
      <c r="AO22" s="84">
        <f>'BAR BB| Open rates'!AO22*0.8</f>
        <v>12880</v>
      </c>
      <c r="AP22" s="84">
        <f>'BAR BB| Open rates'!AP22*0.8</f>
        <v>13680</v>
      </c>
      <c r="AQ22" s="84">
        <f>'BAR BB| Open rates'!AQ22*0.8</f>
        <v>12880</v>
      </c>
      <c r="AR22" s="84">
        <f>'BAR BB| Open rates'!AR22*0.8</f>
        <v>13680</v>
      </c>
      <c r="AS22" s="84">
        <f>'BAR BB| Open rates'!AS22*0.8</f>
        <v>12880</v>
      </c>
      <c r="AT22" s="84">
        <f>'BAR BB| Open rates'!AT22*0.8</f>
        <v>13680</v>
      </c>
      <c r="AU22" s="84">
        <f>'BAR BB| Open rates'!AU22*0.8</f>
        <v>12880</v>
      </c>
      <c r="AV22" s="84">
        <f>'BAR BB| Open rates'!AV22*0.8</f>
        <v>13680</v>
      </c>
      <c r="AW22" s="84">
        <f>'BAR BB| Open rates'!AW22*0.8</f>
        <v>12880</v>
      </c>
      <c r="AX22" s="84">
        <f>'BAR BB| Open rates'!AX22*0.8</f>
        <v>12880</v>
      </c>
      <c r="AY22" s="84">
        <f>'BAR BB| Open rates'!AY22*0.8</f>
        <v>13680</v>
      </c>
      <c r="AZ22" s="84">
        <f>'BAR BB| Open rates'!AZ22*0.8</f>
        <v>12880</v>
      </c>
      <c r="BA22" s="84">
        <f>'BAR BB| Open rates'!BA22*0.8</f>
        <v>13680</v>
      </c>
      <c r="BB22" s="84">
        <f>'BAR BB| Open rates'!BB22*0.8</f>
        <v>12880</v>
      </c>
      <c r="BC22" s="84">
        <f>'BAR BB| Open rates'!BC22*0.8</f>
        <v>13680</v>
      </c>
    </row>
    <row r="23" spans="1:55" s="14" customFormat="1" ht="12" customHeight="1" x14ac:dyDescent="0.2">
      <c r="A23" s="42">
        <v>3</v>
      </c>
      <c r="B23" s="84">
        <f>'BAR BB| Open rates'!B23*0.8</f>
        <v>16720</v>
      </c>
      <c r="C23" s="84">
        <f>'BAR BB| Open rates'!C23*0.8</f>
        <v>15200</v>
      </c>
      <c r="D23" s="84">
        <f>'BAR BB| Open rates'!D23*0.8</f>
        <v>14400</v>
      </c>
      <c r="E23" s="84">
        <f>'BAR BB| Open rates'!E23*0.8</f>
        <v>23120</v>
      </c>
      <c r="F23" s="84">
        <f>'BAR BB| Open rates'!F23*0.8</f>
        <v>14080</v>
      </c>
      <c r="G23" s="84">
        <f>'BAR BB| Open rates'!G23*0.8</f>
        <v>21680</v>
      </c>
      <c r="H23" s="84">
        <f>'BAR BB| Open rates'!H23*0.8</f>
        <v>20720</v>
      </c>
      <c r="I23" s="84">
        <f>'BAR BB| Open rates'!I23*0.8</f>
        <v>20000</v>
      </c>
      <c r="J23" s="84">
        <f>'BAR BB| Open rates'!J23*0.8</f>
        <v>20720</v>
      </c>
      <c r="K23" s="84">
        <f>'BAR BB| Open rates'!K23*0.8</f>
        <v>20000</v>
      </c>
      <c r="L23" s="84">
        <f>'BAR BB| Open rates'!L23*0.8</f>
        <v>20720</v>
      </c>
      <c r="M23" s="84">
        <f>'BAR BB| Open rates'!M23*0.8</f>
        <v>20000</v>
      </c>
      <c r="N23" s="84">
        <f>'BAR BB| Open rates'!N23*0.8</f>
        <v>20720</v>
      </c>
      <c r="O23" s="84">
        <f>'BAR BB| Open rates'!O23*0.8</f>
        <v>20000</v>
      </c>
      <c r="P23" s="84">
        <f>'BAR BB| Open rates'!P23*0.8</f>
        <v>20720</v>
      </c>
      <c r="Q23" s="84">
        <f>'BAR BB| Open rates'!Q23*0.8</f>
        <v>20000</v>
      </c>
      <c r="R23" s="84">
        <f>'BAR BB| Open rates'!R23*0.8</f>
        <v>20720</v>
      </c>
      <c r="S23" s="84">
        <f>'BAR BB| Open rates'!S23*0.8</f>
        <v>20000</v>
      </c>
      <c r="T23" s="84">
        <f>'BAR BB| Open rates'!T23*0.8</f>
        <v>20720</v>
      </c>
      <c r="U23" s="84">
        <f>'BAR BB| Open rates'!U23*0.8</f>
        <v>20000</v>
      </c>
      <c r="V23" s="84">
        <f>'BAR BB| Open rates'!V23*0.8</f>
        <v>20000</v>
      </c>
      <c r="W23" s="84">
        <f>'BAR BB| Open rates'!W23*0.8</f>
        <v>20720</v>
      </c>
      <c r="X23" s="84">
        <f>'BAR BB| Open rates'!X23*0.8</f>
        <v>20000</v>
      </c>
      <c r="Y23" s="84">
        <f>'BAR BB| Open rates'!Y23*0.8</f>
        <v>20720</v>
      </c>
      <c r="Z23" s="84">
        <f>'BAR BB| Open rates'!Z23*0.8</f>
        <v>20000</v>
      </c>
      <c r="AA23" s="84">
        <f>'BAR BB| Open rates'!AA23*0.8</f>
        <v>20720</v>
      </c>
      <c r="AB23" s="84">
        <f>'BAR BB| Open rates'!AB23*0.8</f>
        <v>20000</v>
      </c>
      <c r="AC23" s="84">
        <f>'BAR BB| Open rates'!AC23*0.8</f>
        <v>20720</v>
      </c>
      <c r="AD23" s="84">
        <f>'BAR BB| Open rates'!AD23*0.8</f>
        <v>20000</v>
      </c>
      <c r="AE23" s="84">
        <f>'BAR BB| Open rates'!AE23*0.8</f>
        <v>15200</v>
      </c>
      <c r="AF23" s="84">
        <f>'BAR BB| Open rates'!AF23*0.8</f>
        <v>15920</v>
      </c>
      <c r="AG23" s="84">
        <f>'BAR BB| Open rates'!AG23*0.8</f>
        <v>15200</v>
      </c>
      <c r="AH23" s="84">
        <f>'BAR BB| Open rates'!AH23*0.8</f>
        <v>15920</v>
      </c>
      <c r="AI23" s="84">
        <f>'BAR BB| Open rates'!AI23*0.8</f>
        <v>15200</v>
      </c>
      <c r="AJ23" s="84">
        <f>'BAR BB| Open rates'!AJ23*0.8</f>
        <v>15920</v>
      </c>
      <c r="AK23" s="84">
        <f>'BAR BB| Open rates'!AK23*0.8</f>
        <v>15200</v>
      </c>
      <c r="AL23" s="84">
        <f>'BAR BB| Open rates'!AL23*0.8</f>
        <v>15920</v>
      </c>
      <c r="AM23" s="84">
        <f>'BAR BB| Open rates'!AM23*0.8</f>
        <v>15200</v>
      </c>
      <c r="AN23" s="84">
        <f>'BAR BB| Open rates'!AN23*0.8</f>
        <v>15200</v>
      </c>
      <c r="AO23" s="84">
        <f>'BAR BB| Open rates'!AO23*0.8</f>
        <v>14080</v>
      </c>
      <c r="AP23" s="84">
        <f>'BAR BB| Open rates'!AP23*0.8</f>
        <v>14880</v>
      </c>
      <c r="AQ23" s="84">
        <f>'BAR BB| Open rates'!AQ23*0.8</f>
        <v>14080</v>
      </c>
      <c r="AR23" s="84">
        <f>'BAR BB| Open rates'!AR23*0.8</f>
        <v>14880</v>
      </c>
      <c r="AS23" s="84">
        <f>'BAR BB| Open rates'!AS23*0.8</f>
        <v>14080</v>
      </c>
      <c r="AT23" s="84">
        <f>'BAR BB| Open rates'!AT23*0.8</f>
        <v>14880</v>
      </c>
      <c r="AU23" s="84">
        <f>'BAR BB| Open rates'!AU23*0.8</f>
        <v>14080</v>
      </c>
      <c r="AV23" s="84">
        <f>'BAR BB| Open rates'!AV23*0.8</f>
        <v>14880</v>
      </c>
      <c r="AW23" s="84">
        <f>'BAR BB| Open rates'!AW23*0.8</f>
        <v>14080</v>
      </c>
      <c r="AX23" s="84">
        <f>'BAR BB| Open rates'!AX23*0.8</f>
        <v>14080</v>
      </c>
      <c r="AY23" s="84">
        <f>'BAR BB| Open rates'!AY23*0.8</f>
        <v>14880</v>
      </c>
      <c r="AZ23" s="84">
        <f>'BAR BB| Open rates'!AZ23*0.8</f>
        <v>14080</v>
      </c>
      <c r="BA23" s="84">
        <f>'BAR BB| Open rates'!BA23*0.8</f>
        <v>14880</v>
      </c>
      <c r="BB23" s="84">
        <f>'BAR BB| Open rates'!BB23*0.8</f>
        <v>14080</v>
      </c>
      <c r="BC23" s="84">
        <f>'BAR BB| Open rates'!BC23*0.8</f>
        <v>14880</v>
      </c>
    </row>
    <row r="24" spans="1:55" s="14" customFormat="1" ht="12" customHeight="1" x14ac:dyDescent="0.2">
      <c r="A24" s="42">
        <v>4</v>
      </c>
      <c r="B24" s="84">
        <f>'BAR BB| Open rates'!B24*0.8</f>
        <v>17920</v>
      </c>
      <c r="C24" s="84">
        <f>'BAR BB| Open rates'!C24*0.8</f>
        <v>16400</v>
      </c>
      <c r="D24" s="84">
        <f>'BAR BB| Open rates'!D24*0.8</f>
        <v>15600</v>
      </c>
      <c r="E24" s="84">
        <f>'BAR BB| Open rates'!E24*0.8</f>
        <v>24320</v>
      </c>
      <c r="F24" s="84">
        <f>'BAR BB| Open rates'!F24*0.8</f>
        <v>15280</v>
      </c>
      <c r="G24" s="84">
        <f>'BAR BB| Open rates'!G24*0.8</f>
        <v>22880</v>
      </c>
      <c r="H24" s="84">
        <f>'BAR BB| Open rates'!H24*0.8</f>
        <v>21920</v>
      </c>
      <c r="I24" s="84">
        <f>'BAR BB| Open rates'!I24*0.8</f>
        <v>21200</v>
      </c>
      <c r="J24" s="84">
        <f>'BAR BB| Open rates'!J24*0.8</f>
        <v>21920</v>
      </c>
      <c r="K24" s="84">
        <f>'BAR BB| Open rates'!K24*0.8</f>
        <v>21200</v>
      </c>
      <c r="L24" s="84">
        <f>'BAR BB| Open rates'!L24*0.8</f>
        <v>21920</v>
      </c>
      <c r="M24" s="84">
        <f>'BAR BB| Open rates'!M24*0.8</f>
        <v>21200</v>
      </c>
      <c r="N24" s="84">
        <f>'BAR BB| Open rates'!N24*0.8</f>
        <v>21920</v>
      </c>
      <c r="O24" s="84">
        <f>'BAR BB| Open rates'!O24*0.8</f>
        <v>21200</v>
      </c>
      <c r="P24" s="84">
        <f>'BAR BB| Open rates'!P24*0.8</f>
        <v>21920</v>
      </c>
      <c r="Q24" s="84">
        <f>'BAR BB| Open rates'!Q24*0.8</f>
        <v>21200</v>
      </c>
      <c r="R24" s="84">
        <f>'BAR BB| Open rates'!R24*0.8</f>
        <v>21920</v>
      </c>
      <c r="S24" s="84">
        <f>'BAR BB| Open rates'!S24*0.8</f>
        <v>21200</v>
      </c>
      <c r="T24" s="84">
        <f>'BAR BB| Open rates'!T24*0.8</f>
        <v>21920</v>
      </c>
      <c r="U24" s="84">
        <f>'BAR BB| Open rates'!U24*0.8</f>
        <v>21200</v>
      </c>
      <c r="V24" s="84">
        <f>'BAR BB| Open rates'!V24*0.8</f>
        <v>21200</v>
      </c>
      <c r="W24" s="84">
        <f>'BAR BB| Open rates'!W24*0.8</f>
        <v>21920</v>
      </c>
      <c r="X24" s="84">
        <f>'BAR BB| Open rates'!X24*0.8</f>
        <v>21200</v>
      </c>
      <c r="Y24" s="84">
        <f>'BAR BB| Open rates'!Y24*0.8</f>
        <v>21920</v>
      </c>
      <c r="Z24" s="84">
        <f>'BAR BB| Open rates'!Z24*0.8</f>
        <v>21200</v>
      </c>
      <c r="AA24" s="84">
        <f>'BAR BB| Open rates'!AA24*0.8</f>
        <v>21920</v>
      </c>
      <c r="AB24" s="84">
        <f>'BAR BB| Open rates'!AB24*0.8</f>
        <v>21200</v>
      </c>
      <c r="AC24" s="84">
        <f>'BAR BB| Open rates'!AC24*0.8</f>
        <v>21920</v>
      </c>
      <c r="AD24" s="84">
        <f>'BAR BB| Open rates'!AD24*0.8</f>
        <v>21200</v>
      </c>
      <c r="AE24" s="84">
        <f>'BAR BB| Open rates'!AE24*0.8</f>
        <v>16400</v>
      </c>
      <c r="AF24" s="84">
        <f>'BAR BB| Open rates'!AF24*0.8</f>
        <v>17120</v>
      </c>
      <c r="AG24" s="84">
        <f>'BAR BB| Open rates'!AG24*0.8</f>
        <v>16400</v>
      </c>
      <c r="AH24" s="84">
        <f>'BAR BB| Open rates'!AH24*0.8</f>
        <v>17120</v>
      </c>
      <c r="AI24" s="84">
        <f>'BAR BB| Open rates'!AI24*0.8</f>
        <v>16400</v>
      </c>
      <c r="AJ24" s="84">
        <f>'BAR BB| Open rates'!AJ24*0.8</f>
        <v>17120</v>
      </c>
      <c r="AK24" s="84">
        <f>'BAR BB| Open rates'!AK24*0.8</f>
        <v>16400</v>
      </c>
      <c r="AL24" s="84">
        <f>'BAR BB| Open rates'!AL24*0.8</f>
        <v>17120</v>
      </c>
      <c r="AM24" s="84">
        <f>'BAR BB| Open rates'!AM24*0.8</f>
        <v>16400</v>
      </c>
      <c r="AN24" s="84">
        <f>'BAR BB| Open rates'!AN24*0.8</f>
        <v>16400</v>
      </c>
      <c r="AO24" s="84">
        <f>'BAR BB| Open rates'!AO24*0.8</f>
        <v>15280</v>
      </c>
      <c r="AP24" s="84">
        <f>'BAR BB| Open rates'!AP24*0.8</f>
        <v>16080</v>
      </c>
      <c r="AQ24" s="84">
        <f>'BAR BB| Open rates'!AQ24*0.8</f>
        <v>15280</v>
      </c>
      <c r="AR24" s="84">
        <f>'BAR BB| Open rates'!AR24*0.8</f>
        <v>16080</v>
      </c>
      <c r="AS24" s="84">
        <f>'BAR BB| Open rates'!AS24*0.8</f>
        <v>15280</v>
      </c>
      <c r="AT24" s="84">
        <f>'BAR BB| Open rates'!AT24*0.8</f>
        <v>16080</v>
      </c>
      <c r="AU24" s="84">
        <f>'BAR BB| Open rates'!AU24*0.8</f>
        <v>15280</v>
      </c>
      <c r="AV24" s="84">
        <f>'BAR BB| Open rates'!AV24*0.8</f>
        <v>16080</v>
      </c>
      <c r="AW24" s="84">
        <f>'BAR BB| Open rates'!AW24*0.8</f>
        <v>15280</v>
      </c>
      <c r="AX24" s="84">
        <f>'BAR BB| Open rates'!AX24*0.8</f>
        <v>15280</v>
      </c>
      <c r="AY24" s="84">
        <f>'BAR BB| Open rates'!AY24*0.8</f>
        <v>16080</v>
      </c>
      <c r="AZ24" s="84">
        <f>'BAR BB| Open rates'!AZ24*0.8</f>
        <v>15280</v>
      </c>
      <c r="BA24" s="84">
        <f>'BAR BB| Open rates'!BA24*0.8</f>
        <v>16080</v>
      </c>
      <c r="BB24" s="84">
        <f>'BAR BB| Open rates'!BB24*0.8</f>
        <v>15280</v>
      </c>
      <c r="BC24" s="84">
        <f>'BAR BB| Open rates'!BC24*0.8</f>
        <v>16080</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f>
        <v>19120</v>
      </c>
      <c r="C26" s="84">
        <f>'BAR BB| Open rates'!C26*0.8</f>
        <v>17600</v>
      </c>
      <c r="D26" s="84">
        <f>'BAR BB| Open rates'!D26*0.8</f>
        <v>16800</v>
      </c>
      <c r="E26" s="84">
        <f>'BAR BB| Open rates'!E26*0.8</f>
        <v>25520</v>
      </c>
      <c r="F26" s="84">
        <f>'BAR BB| Open rates'!F26*0.8</f>
        <v>16480</v>
      </c>
      <c r="G26" s="84">
        <f>'BAR BB| Open rates'!G26*0.8</f>
        <v>24880</v>
      </c>
      <c r="H26" s="84">
        <f>'BAR BB| Open rates'!H26*0.8</f>
        <v>23920</v>
      </c>
      <c r="I26" s="84">
        <f>'BAR BB| Open rates'!I26*0.8</f>
        <v>23200</v>
      </c>
      <c r="J26" s="84">
        <f>'BAR BB| Open rates'!J26*0.8</f>
        <v>23920</v>
      </c>
      <c r="K26" s="84">
        <f>'BAR BB| Open rates'!K26*0.8</f>
        <v>23200</v>
      </c>
      <c r="L26" s="84">
        <f>'BAR BB| Open rates'!L26*0.8</f>
        <v>23920</v>
      </c>
      <c r="M26" s="84">
        <f>'BAR BB| Open rates'!M26*0.8</f>
        <v>23200</v>
      </c>
      <c r="N26" s="84">
        <f>'BAR BB| Open rates'!N26*0.8</f>
        <v>23920</v>
      </c>
      <c r="O26" s="84">
        <f>'BAR BB| Open rates'!O26*0.8</f>
        <v>23200</v>
      </c>
      <c r="P26" s="84">
        <f>'BAR BB| Open rates'!P26*0.8</f>
        <v>23920</v>
      </c>
      <c r="Q26" s="84">
        <f>'BAR BB| Open rates'!Q26*0.8</f>
        <v>23200</v>
      </c>
      <c r="R26" s="84">
        <f>'BAR BB| Open rates'!R26*0.8</f>
        <v>23920</v>
      </c>
      <c r="S26" s="84">
        <f>'BAR BB| Open rates'!S26*0.8</f>
        <v>23200</v>
      </c>
      <c r="T26" s="84">
        <f>'BAR BB| Open rates'!T26*0.8</f>
        <v>23920</v>
      </c>
      <c r="U26" s="84">
        <f>'BAR BB| Open rates'!U26*0.8</f>
        <v>23200</v>
      </c>
      <c r="V26" s="84">
        <f>'BAR BB| Open rates'!V26*0.8</f>
        <v>23200</v>
      </c>
      <c r="W26" s="84">
        <f>'BAR BB| Open rates'!W26*0.8</f>
        <v>23920</v>
      </c>
      <c r="X26" s="84">
        <f>'BAR BB| Open rates'!X26*0.8</f>
        <v>23200</v>
      </c>
      <c r="Y26" s="84">
        <f>'BAR BB| Open rates'!Y26*0.8</f>
        <v>23920</v>
      </c>
      <c r="Z26" s="84">
        <f>'BAR BB| Open rates'!Z26*0.8</f>
        <v>23200</v>
      </c>
      <c r="AA26" s="84">
        <f>'BAR BB| Open rates'!AA26*0.8</f>
        <v>23920</v>
      </c>
      <c r="AB26" s="84">
        <f>'BAR BB| Open rates'!AB26*0.8</f>
        <v>23200</v>
      </c>
      <c r="AC26" s="84">
        <f>'BAR BB| Open rates'!AC26*0.8</f>
        <v>23920</v>
      </c>
      <c r="AD26" s="84">
        <f>'BAR BB| Open rates'!AD26*0.8</f>
        <v>23200</v>
      </c>
      <c r="AE26" s="84">
        <f>'BAR BB| Open rates'!AE26*0.8</f>
        <v>17600</v>
      </c>
      <c r="AF26" s="84">
        <f>'BAR BB| Open rates'!AF26*0.8</f>
        <v>18320</v>
      </c>
      <c r="AG26" s="84">
        <f>'BAR BB| Open rates'!AG26*0.8</f>
        <v>17600</v>
      </c>
      <c r="AH26" s="84">
        <f>'BAR BB| Open rates'!AH26*0.8</f>
        <v>18320</v>
      </c>
      <c r="AI26" s="84">
        <f>'BAR BB| Open rates'!AI26*0.8</f>
        <v>17600</v>
      </c>
      <c r="AJ26" s="84">
        <f>'BAR BB| Open rates'!AJ26*0.8</f>
        <v>18320</v>
      </c>
      <c r="AK26" s="84">
        <f>'BAR BB| Open rates'!AK26*0.8</f>
        <v>17600</v>
      </c>
      <c r="AL26" s="84">
        <f>'BAR BB| Open rates'!AL26*0.8</f>
        <v>18320</v>
      </c>
      <c r="AM26" s="84">
        <f>'BAR BB| Open rates'!AM26*0.8</f>
        <v>17600</v>
      </c>
      <c r="AN26" s="84">
        <f>'BAR BB| Open rates'!AN26*0.8</f>
        <v>17600</v>
      </c>
      <c r="AO26" s="84">
        <f>'BAR BB| Open rates'!AO26*0.8</f>
        <v>16480</v>
      </c>
      <c r="AP26" s="84">
        <f>'BAR BB| Open rates'!AP26*0.8</f>
        <v>17280</v>
      </c>
      <c r="AQ26" s="84">
        <f>'BAR BB| Open rates'!AQ26*0.8</f>
        <v>16480</v>
      </c>
      <c r="AR26" s="84">
        <f>'BAR BB| Open rates'!AR26*0.8</f>
        <v>17280</v>
      </c>
      <c r="AS26" s="84">
        <f>'BAR BB| Open rates'!AS26*0.8</f>
        <v>16480</v>
      </c>
      <c r="AT26" s="84">
        <f>'BAR BB| Open rates'!AT26*0.8</f>
        <v>17280</v>
      </c>
      <c r="AU26" s="84">
        <f>'BAR BB| Open rates'!AU26*0.8</f>
        <v>16480</v>
      </c>
      <c r="AV26" s="84">
        <f>'BAR BB| Open rates'!AV26*0.8</f>
        <v>17280</v>
      </c>
      <c r="AW26" s="84">
        <f>'BAR BB| Open rates'!AW26*0.8</f>
        <v>16480</v>
      </c>
      <c r="AX26" s="84">
        <f>'BAR BB| Open rates'!AX26*0.8</f>
        <v>16480</v>
      </c>
      <c r="AY26" s="84">
        <f>'BAR BB| Open rates'!AY26*0.8</f>
        <v>17280</v>
      </c>
      <c r="AZ26" s="84">
        <f>'BAR BB| Open rates'!AZ26*0.8</f>
        <v>16480</v>
      </c>
      <c r="BA26" s="84">
        <f>'BAR BB| Open rates'!BA26*0.8</f>
        <v>17280</v>
      </c>
      <c r="BB26" s="84">
        <f>'BAR BB| Open rates'!BB26*0.8</f>
        <v>16480</v>
      </c>
      <c r="BC26" s="84">
        <f>'BAR BB| Open rates'!BC26*0.8</f>
        <v>17280</v>
      </c>
    </row>
    <row r="27" spans="1:55" s="14" customFormat="1" ht="12" customHeight="1" x14ac:dyDescent="0.2">
      <c r="A27" s="42">
        <v>2</v>
      </c>
      <c r="B27" s="84">
        <f>'BAR BB| Open rates'!B27*0.8</f>
        <v>20320</v>
      </c>
      <c r="C27" s="84">
        <f>'BAR BB| Open rates'!C27*0.8</f>
        <v>18800</v>
      </c>
      <c r="D27" s="84">
        <f>'BAR BB| Open rates'!D27*0.8</f>
        <v>18000</v>
      </c>
      <c r="E27" s="84">
        <f>'BAR BB| Open rates'!E27*0.8</f>
        <v>26720</v>
      </c>
      <c r="F27" s="84">
        <f>'BAR BB| Open rates'!F27*0.8</f>
        <v>17680</v>
      </c>
      <c r="G27" s="84">
        <f>'BAR BB| Open rates'!G27*0.8</f>
        <v>26080</v>
      </c>
      <c r="H27" s="84">
        <f>'BAR BB| Open rates'!H27*0.8</f>
        <v>25120</v>
      </c>
      <c r="I27" s="84">
        <f>'BAR BB| Open rates'!I27*0.8</f>
        <v>24400</v>
      </c>
      <c r="J27" s="84">
        <f>'BAR BB| Open rates'!J27*0.8</f>
        <v>25120</v>
      </c>
      <c r="K27" s="84">
        <f>'BAR BB| Open rates'!K27*0.8</f>
        <v>24400</v>
      </c>
      <c r="L27" s="84">
        <f>'BAR BB| Open rates'!L27*0.8</f>
        <v>25120</v>
      </c>
      <c r="M27" s="84">
        <f>'BAR BB| Open rates'!M27*0.8</f>
        <v>24400</v>
      </c>
      <c r="N27" s="84">
        <f>'BAR BB| Open rates'!N27*0.8</f>
        <v>25120</v>
      </c>
      <c r="O27" s="84">
        <f>'BAR BB| Open rates'!O27*0.8</f>
        <v>24400</v>
      </c>
      <c r="P27" s="84">
        <f>'BAR BB| Open rates'!P27*0.8</f>
        <v>25120</v>
      </c>
      <c r="Q27" s="84">
        <f>'BAR BB| Open rates'!Q27*0.8</f>
        <v>24400</v>
      </c>
      <c r="R27" s="84">
        <f>'BAR BB| Open rates'!R27*0.8</f>
        <v>25120</v>
      </c>
      <c r="S27" s="84">
        <f>'BAR BB| Open rates'!S27*0.8</f>
        <v>24400</v>
      </c>
      <c r="T27" s="84">
        <f>'BAR BB| Open rates'!T27*0.8</f>
        <v>25120</v>
      </c>
      <c r="U27" s="84">
        <f>'BAR BB| Open rates'!U27*0.8</f>
        <v>24400</v>
      </c>
      <c r="V27" s="84">
        <f>'BAR BB| Open rates'!V27*0.8</f>
        <v>24400</v>
      </c>
      <c r="W27" s="84">
        <f>'BAR BB| Open rates'!W27*0.8</f>
        <v>25120</v>
      </c>
      <c r="X27" s="84">
        <f>'BAR BB| Open rates'!X27*0.8</f>
        <v>24400</v>
      </c>
      <c r="Y27" s="84">
        <f>'BAR BB| Open rates'!Y27*0.8</f>
        <v>25120</v>
      </c>
      <c r="Z27" s="84">
        <f>'BAR BB| Open rates'!Z27*0.8</f>
        <v>24400</v>
      </c>
      <c r="AA27" s="84">
        <f>'BAR BB| Open rates'!AA27*0.8</f>
        <v>25120</v>
      </c>
      <c r="AB27" s="84">
        <f>'BAR BB| Open rates'!AB27*0.8</f>
        <v>24400</v>
      </c>
      <c r="AC27" s="84">
        <f>'BAR BB| Open rates'!AC27*0.8</f>
        <v>25120</v>
      </c>
      <c r="AD27" s="84">
        <f>'BAR BB| Open rates'!AD27*0.8</f>
        <v>24400</v>
      </c>
      <c r="AE27" s="84">
        <f>'BAR BB| Open rates'!AE27*0.8</f>
        <v>18800</v>
      </c>
      <c r="AF27" s="84">
        <f>'BAR BB| Open rates'!AF27*0.8</f>
        <v>19520</v>
      </c>
      <c r="AG27" s="84">
        <f>'BAR BB| Open rates'!AG27*0.8</f>
        <v>18800</v>
      </c>
      <c r="AH27" s="84">
        <f>'BAR BB| Open rates'!AH27*0.8</f>
        <v>19520</v>
      </c>
      <c r="AI27" s="84">
        <f>'BAR BB| Open rates'!AI27*0.8</f>
        <v>18800</v>
      </c>
      <c r="AJ27" s="84">
        <f>'BAR BB| Open rates'!AJ27*0.8</f>
        <v>19520</v>
      </c>
      <c r="AK27" s="84">
        <f>'BAR BB| Open rates'!AK27*0.8</f>
        <v>18800</v>
      </c>
      <c r="AL27" s="84">
        <f>'BAR BB| Open rates'!AL27*0.8</f>
        <v>19520</v>
      </c>
      <c r="AM27" s="84">
        <f>'BAR BB| Open rates'!AM27*0.8</f>
        <v>18800</v>
      </c>
      <c r="AN27" s="84">
        <f>'BAR BB| Open rates'!AN27*0.8</f>
        <v>18800</v>
      </c>
      <c r="AO27" s="84">
        <f>'BAR BB| Open rates'!AO27*0.8</f>
        <v>17680</v>
      </c>
      <c r="AP27" s="84">
        <f>'BAR BB| Open rates'!AP27*0.8</f>
        <v>18480</v>
      </c>
      <c r="AQ27" s="84">
        <f>'BAR BB| Open rates'!AQ27*0.8</f>
        <v>17680</v>
      </c>
      <c r="AR27" s="84">
        <f>'BAR BB| Open rates'!AR27*0.8</f>
        <v>18480</v>
      </c>
      <c r="AS27" s="84">
        <f>'BAR BB| Open rates'!AS27*0.8</f>
        <v>17680</v>
      </c>
      <c r="AT27" s="84">
        <f>'BAR BB| Open rates'!AT27*0.8</f>
        <v>18480</v>
      </c>
      <c r="AU27" s="84">
        <f>'BAR BB| Open rates'!AU27*0.8</f>
        <v>17680</v>
      </c>
      <c r="AV27" s="84">
        <f>'BAR BB| Open rates'!AV27*0.8</f>
        <v>18480</v>
      </c>
      <c r="AW27" s="84">
        <f>'BAR BB| Open rates'!AW27*0.8</f>
        <v>17680</v>
      </c>
      <c r="AX27" s="84">
        <f>'BAR BB| Open rates'!AX27*0.8</f>
        <v>17680</v>
      </c>
      <c r="AY27" s="84">
        <f>'BAR BB| Open rates'!AY27*0.8</f>
        <v>18480</v>
      </c>
      <c r="AZ27" s="84">
        <f>'BAR BB| Open rates'!AZ27*0.8</f>
        <v>17680</v>
      </c>
      <c r="BA27" s="84">
        <f>'BAR BB| Open rates'!BA27*0.8</f>
        <v>18480</v>
      </c>
      <c r="BB27" s="84">
        <f>'BAR BB| Open rates'!BB27*0.8</f>
        <v>17680</v>
      </c>
      <c r="BC27" s="84">
        <f>'BAR BB| Open rates'!BC27*0.8</f>
        <v>18480</v>
      </c>
    </row>
    <row r="28" spans="1:55" s="14" customFormat="1" ht="12" customHeight="1" x14ac:dyDescent="0.2">
      <c r="A28" s="42">
        <v>3</v>
      </c>
      <c r="B28" s="84">
        <f>'BAR BB| Open rates'!B28*0.8</f>
        <v>21520</v>
      </c>
      <c r="C28" s="84">
        <f>'BAR BB| Open rates'!C28*0.8</f>
        <v>20000</v>
      </c>
      <c r="D28" s="84">
        <f>'BAR BB| Open rates'!D28*0.8</f>
        <v>19200</v>
      </c>
      <c r="E28" s="84">
        <f>'BAR BB| Open rates'!E28*0.8</f>
        <v>27920</v>
      </c>
      <c r="F28" s="84">
        <f>'BAR BB| Open rates'!F28*0.8</f>
        <v>18880</v>
      </c>
      <c r="G28" s="84">
        <f>'BAR BB| Open rates'!G28*0.8</f>
        <v>27280</v>
      </c>
      <c r="H28" s="84">
        <f>'BAR BB| Open rates'!H28*0.8</f>
        <v>26320</v>
      </c>
      <c r="I28" s="84">
        <f>'BAR BB| Open rates'!I28*0.8</f>
        <v>25600</v>
      </c>
      <c r="J28" s="84">
        <f>'BAR BB| Open rates'!J28*0.8</f>
        <v>26320</v>
      </c>
      <c r="K28" s="84">
        <f>'BAR BB| Open rates'!K28*0.8</f>
        <v>25600</v>
      </c>
      <c r="L28" s="84">
        <f>'BAR BB| Open rates'!L28*0.8</f>
        <v>26320</v>
      </c>
      <c r="M28" s="84">
        <f>'BAR BB| Open rates'!M28*0.8</f>
        <v>25600</v>
      </c>
      <c r="N28" s="84">
        <f>'BAR BB| Open rates'!N28*0.8</f>
        <v>26320</v>
      </c>
      <c r="O28" s="84">
        <f>'BAR BB| Open rates'!O28*0.8</f>
        <v>25600</v>
      </c>
      <c r="P28" s="84">
        <f>'BAR BB| Open rates'!P28*0.8</f>
        <v>26320</v>
      </c>
      <c r="Q28" s="84">
        <f>'BAR BB| Open rates'!Q28*0.8</f>
        <v>25600</v>
      </c>
      <c r="R28" s="84">
        <f>'BAR BB| Open rates'!R28*0.8</f>
        <v>26320</v>
      </c>
      <c r="S28" s="84">
        <f>'BAR BB| Open rates'!S28*0.8</f>
        <v>25600</v>
      </c>
      <c r="T28" s="84">
        <f>'BAR BB| Open rates'!T28*0.8</f>
        <v>26320</v>
      </c>
      <c r="U28" s="84">
        <f>'BAR BB| Open rates'!U28*0.8</f>
        <v>25600</v>
      </c>
      <c r="V28" s="84">
        <f>'BAR BB| Open rates'!V28*0.8</f>
        <v>25600</v>
      </c>
      <c r="W28" s="84">
        <f>'BAR BB| Open rates'!W28*0.8</f>
        <v>26320</v>
      </c>
      <c r="X28" s="84">
        <f>'BAR BB| Open rates'!X28*0.8</f>
        <v>25600</v>
      </c>
      <c r="Y28" s="84">
        <f>'BAR BB| Open rates'!Y28*0.8</f>
        <v>26320</v>
      </c>
      <c r="Z28" s="84">
        <f>'BAR BB| Open rates'!Z28*0.8</f>
        <v>25600</v>
      </c>
      <c r="AA28" s="84">
        <f>'BAR BB| Open rates'!AA28*0.8</f>
        <v>26320</v>
      </c>
      <c r="AB28" s="84">
        <f>'BAR BB| Open rates'!AB28*0.8</f>
        <v>25600</v>
      </c>
      <c r="AC28" s="84">
        <f>'BAR BB| Open rates'!AC28*0.8</f>
        <v>26320</v>
      </c>
      <c r="AD28" s="84">
        <f>'BAR BB| Open rates'!AD28*0.8</f>
        <v>25600</v>
      </c>
      <c r="AE28" s="84">
        <f>'BAR BB| Open rates'!AE28*0.8</f>
        <v>20000</v>
      </c>
      <c r="AF28" s="84">
        <f>'BAR BB| Open rates'!AF28*0.8</f>
        <v>20720</v>
      </c>
      <c r="AG28" s="84">
        <f>'BAR BB| Open rates'!AG28*0.8</f>
        <v>20000</v>
      </c>
      <c r="AH28" s="84">
        <f>'BAR BB| Open rates'!AH28*0.8</f>
        <v>20720</v>
      </c>
      <c r="AI28" s="84">
        <f>'BAR BB| Open rates'!AI28*0.8</f>
        <v>20000</v>
      </c>
      <c r="AJ28" s="84">
        <f>'BAR BB| Open rates'!AJ28*0.8</f>
        <v>20720</v>
      </c>
      <c r="AK28" s="84">
        <f>'BAR BB| Open rates'!AK28*0.8</f>
        <v>20000</v>
      </c>
      <c r="AL28" s="84">
        <f>'BAR BB| Open rates'!AL28*0.8</f>
        <v>20720</v>
      </c>
      <c r="AM28" s="84">
        <f>'BAR BB| Open rates'!AM28*0.8</f>
        <v>20000</v>
      </c>
      <c r="AN28" s="84">
        <f>'BAR BB| Open rates'!AN28*0.8</f>
        <v>20000</v>
      </c>
      <c r="AO28" s="84">
        <f>'BAR BB| Open rates'!AO28*0.8</f>
        <v>18880</v>
      </c>
      <c r="AP28" s="84">
        <f>'BAR BB| Open rates'!AP28*0.8</f>
        <v>19680</v>
      </c>
      <c r="AQ28" s="84">
        <f>'BAR BB| Open rates'!AQ28*0.8</f>
        <v>18880</v>
      </c>
      <c r="AR28" s="84">
        <f>'BAR BB| Open rates'!AR28*0.8</f>
        <v>19680</v>
      </c>
      <c r="AS28" s="84">
        <f>'BAR BB| Open rates'!AS28*0.8</f>
        <v>18880</v>
      </c>
      <c r="AT28" s="84">
        <f>'BAR BB| Open rates'!AT28*0.8</f>
        <v>19680</v>
      </c>
      <c r="AU28" s="84">
        <f>'BAR BB| Open rates'!AU28*0.8</f>
        <v>18880</v>
      </c>
      <c r="AV28" s="84">
        <f>'BAR BB| Open rates'!AV28*0.8</f>
        <v>19680</v>
      </c>
      <c r="AW28" s="84">
        <f>'BAR BB| Open rates'!AW28*0.8</f>
        <v>18880</v>
      </c>
      <c r="AX28" s="84">
        <f>'BAR BB| Open rates'!AX28*0.8</f>
        <v>18880</v>
      </c>
      <c r="AY28" s="84">
        <f>'BAR BB| Open rates'!AY28*0.8</f>
        <v>19680</v>
      </c>
      <c r="AZ28" s="84">
        <f>'BAR BB| Open rates'!AZ28*0.8</f>
        <v>18880</v>
      </c>
      <c r="BA28" s="84">
        <f>'BAR BB| Open rates'!BA28*0.8</f>
        <v>19680</v>
      </c>
      <c r="BB28" s="84">
        <f>'BAR BB| Open rates'!BB28*0.8</f>
        <v>18880</v>
      </c>
      <c r="BC28" s="84">
        <f>'BAR BB| Open rates'!BC28*0.8</f>
        <v>19680</v>
      </c>
    </row>
    <row r="29" spans="1:55" s="14" customFormat="1" ht="12" customHeight="1" x14ac:dyDescent="0.2">
      <c r="A29" s="42">
        <v>4</v>
      </c>
      <c r="B29" s="84">
        <f>'BAR BB| Open rates'!B29*0.8</f>
        <v>22720</v>
      </c>
      <c r="C29" s="84">
        <f>'BAR BB| Open rates'!C29*0.8</f>
        <v>21200</v>
      </c>
      <c r="D29" s="84">
        <f>'BAR BB| Open rates'!D29*0.8</f>
        <v>20400</v>
      </c>
      <c r="E29" s="84">
        <f>'BAR BB| Open rates'!E29*0.8</f>
        <v>29120</v>
      </c>
      <c r="F29" s="84">
        <f>'BAR BB| Open rates'!F29*0.8</f>
        <v>20080</v>
      </c>
      <c r="G29" s="84">
        <f>'BAR BB| Open rates'!G29*0.8</f>
        <v>28480</v>
      </c>
      <c r="H29" s="84">
        <f>'BAR BB| Open rates'!H29*0.8</f>
        <v>27520</v>
      </c>
      <c r="I29" s="84">
        <f>'BAR BB| Open rates'!I29*0.8</f>
        <v>26800</v>
      </c>
      <c r="J29" s="84">
        <f>'BAR BB| Open rates'!J29*0.8</f>
        <v>27520</v>
      </c>
      <c r="K29" s="84">
        <f>'BAR BB| Open rates'!K29*0.8</f>
        <v>26800</v>
      </c>
      <c r="L29" s="84">
        <f>'BAR BB| Open rates'!L29*0.8</f>
        <v>27520</v>
      </c>
      <c r="M29" s="84">
        <f>'BAR BB| Open rates'!M29*0.8</f>
        <v>26800</v>
      </c>
      <c r="N29" s="84">
        <f>'BAR BB| Open rates'!N29*0.8</f>
        <v>27520</v>
      </c>
      <c r="O29" s="84">
        <f>'BAR BB| Open rates'!O29*0.8</f>
        <v>26800</v>
      </c>
      <c r="P29" s="84">
        <f>'BAR BB| Open rates'!P29*0.8</f>
        <v>27520</v>
      </c>
      <c r="Q29" s="84">
        <f>'BAR BB| Open rates'!Q29*0.8</f>
        <v>26800</v>
      </c>
      <c r="R29" s="84">
        <f>'BAR BB| Open rates'!R29*0.8</f>
        <v>27520</v>
      </c>
      <c r="S29" s="84">
        <f>'BAR BB| Open rates'!S29*0.8</f>
        <v>26800</v>
      </c>
      <c r="T29" s="84">
        <f>'BAR BB| Open rates'!T29*0.8</f>
        <v>27520</v>
      </c>
      <c r="U29" s="84">
        <f>'BAR BB| Open rates'!U29*0.8</f>
        <v>26800</v>
      </c>
      <c r="V29" s="84">
        <f>'BAR BB| Open rates'!V29*0.8</f>
        <v>26800</v>
      </c>
      <c r="W29" s="84">
        <f>'BAR BB| Open rates'!W29*0.8</f>
        <v>27520</v>
      </c>
      <c r="X29" s="84">
        <f>'BAR BB| Open rates'!X29*0.8</f>
        <v>26800</v>
      </c>
      <c r="Y29" s="84">
        <f>'BAR BB| Open rates'!Y29*0.8</f>
        <v>27520</v>
      </c>
      <c r="Z29" s="84">
        <f>'BAR BB| Open rates'!Z29*0.8</f>
        <v>26800</v>
      </c>
      <c r="AA29" s="84">
        <f>'BAR BB| Open rates'!AA29*0.8</f>
        <v>27520</v>
      </c>
      <c r="AB29" s="84">
        <f>'BAR BB| Open rates'!AB29*0.8</f>
        <v>26800</v>
      </c>
      <c r="AC29" s="84">
        <f>'BAR BB| Open rates'!AC29*0.8</f>
        <v>27520</v>
      </c>
      <c r="AD29" s="84">
        <f>'BAR BB| Open rates'!AD29*0.8</f>
        <v>26800</v>
      </c>
      <c r="AE29" s="84">
        <f>'BAR BB| Open rates'!AE29*0.8</f>
        <v>21200</v>
      </c>
      <c r="AF29" s="84">
        <f>'BAR BB| Open rates'!AF29*0.8</f>
        <v>21920</v>
      </c>
      <c r="AG29" s="84">
        <f>'BAR BB| Open rates'!AG29*0.8</f>
        <v>21200</v>
      </c>
      <c r="AH29" s="84">
        <f>'BAR BB| Open rates'!AH29*0.8</f>
        <v>21920</v>
      </c>
      <c r="AI29" s="84">
        <f>'BAR BB| Open rates'!AI29*0.8</f>
        <v>21200</v>
      </c>
      <c r="AJ29" s="84">
        <f>'BAR BB| Open rates'!AJ29*0.8</f>
        <v>21920</v>
      </c>
      <c r="AK29" s="84">
        <f>'BAR BB| Open rates'!AK29*0.8</f>
        <v>21200</v>
      </c>
      <c r="AL29" s="84">
        <f>'BAR BB| Open rates'!AL29*0.8</f>
        <v>21920</v>
      </c>
      <c r="AM29" s="84">
        <f>'BAR BB| Open rates'!AM29*0.8</f>
        <v>21200</v>
      </c>
      <c r="AN29" s="84">
        <f>'BAR BB| Open rates'!AN29*0.8</f>
        <v>21200</v>
      </c>
      <c r="AO29" s="84">
        <f>'BAR BB| Open rates'!AO29*0.8</f>
        <v>20080</v>
      </c>
      <c r="AP29" s="84">
        <f>'BAR BB| Open rates'!AP29*0.8</f>
        <v>20880</v>
      </c>
      <c r="AQ29" s="84">
        <f>'BAR BB| Open rates'!AQ29*0.8</f>
        <v>20080</v>
      </c>
      <c r="AR29" s="84">
        <f>'BAR BB| Open rates'!AR29*0.8</f>
        <v>20880</v>
      </c>
      <c r="AS29" s="84">
        <f>'BAR BB| Open rates'!AS29*0.8</f>
        <v>20080</v>
      </c>
      <c r="AT29" s="84">
        <f>'BAR BB| Open rates'!AT29*0.8</f>
        <v>20880</v>
      </c>
      <c r="AU29" s="84">
        <f>'BAR BB| Open rates'!AU29*0.8</f>
        <v>20080</v>
      </c>
      <c r="AV29" s="84">
        <f>'BAR BB| Open rates'!AV29*0.8</f>
        <v>20880</v>
      </c>
      <c r="AW29" s="84">
        <f>'BAR BB| Open rates'!AW29*0.8</f>
        <v>20080</v>
      </c>
      <c r="AX29" s="84">
        <f>'BAR BB| Open rates'!AX29*0.8</f>
        <v>20080</v>
      </c>
      <c r="AY29" s="84">
        <f>'BAR BB| Open rates'!AY29*0.8</f>
        <v>20880</v>
      </c>
      <c r="AZ29" s="84">
        <f>'BAR BB| Open rates'!AZ29*0.8</f>
        <v>20080</v>
      </c>
      <c r="BA29" s="84">
        <f>'BAR BB| Open rates'!BA29*0.8</f>
        <v>20880</v>
      </c>
      <c r="BB29" s="84">
        <f>'BAR BB| Open rates'!BB29*0.8</f>
        <v>20080</v>
      </c>
      <c r="BC29" s="84">
        <f>'BAR BB| Open rates'!BC29*0.8</f>
        <v>20880</v>
      </c>
    </row>
    <row r="30" spans="1:55" s="14" customFormat="1" ht="12" customHeight="1" x14ac:dyDescent="0.2">
      <c r="A30" s="123"/>
    </row>
    <row r="31" spans="1:55" s="14" customFormat="1" ht="12" customHeight="1" x14ac:dyDescent="0.2">
      <c r="A31" s="123"/>
    </row>
    <row r="32" spans="1:55" s="14" customFormat="1" ht="12.75" customHeight="1" x14ac:dyDescent="0.2">
      <c r="A32" s="240" t="s">
        <v>157</v>
      </c>
    </row>
    <row r="33" spans="1:1" s="14" customFormat="1" ht="12.75" customHeight="1" x14ac:dyDescent="0.2">
      <c r="A33" s="240"/>
    </row>
    <row r="34" spans="1:1" s="11" customFormat="1" ht="12.75" customHeight="1" x14ac:dyDescent="0.2">
      <c r="A34" s="240"/>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3" t="s">
        <v>299</v>
      </c>
    </row>
    <row r="46" spans="1:1" x14ac:dyDescent="0.2">
      <c r="A46" s="244"/>
    </row>
    <row r="47" spans="1:1" ht="12.75" thickBot="1" x14ac:dyDescent="0.25">
      <c r="A47" s="245"/>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5" t="s">
        <v>244</v>
      </c>
    </row>
    <row r="3" spans="1:2" s="11" customFormat="1" ht="21.75" customHeight="1" x14ac:dyDescent="0.2">
      <c r="A3" s="200" t="s">
        <v>239</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5" t="s">
        <v>244</v>
      </c>
    </row>
    <row r="3" spans="1:2" s="11" customFormat="1" ht="24.75" customHeight="1" x14ac:dyDescent="0.2">
      <c r="A3" s="200" t="s">
        <v>240</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201"/>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2.75"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5" t="s">
        <v>244</v>
      </c>
    </row>
    <row r="3" spans="1:2" s="11" customFormat="1" ht="21.75" customHeight="1" x14ac:dyDescent="0.2">
      <c r="A3" s="200" t="s">
        <v>185</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24"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5" t="s">
        <v>244</v>
      </c>
    </row>
    <row r="3" spans="1:2" s="11" customFormat="1" ht="21.75" customHeight="1" x14ac:dyDescent="0.2">
      <c r="A3" s="200" t="s">
        <v>241</v>
      </c>
      <c r="B3" s="73" t="e">
        <f>'BAR BB| Open rates'!#REF!</f>
        <v>#REF!</v>
      </c>
    </row>
    <row r="4" spans="1:2" s="11" customFormat="1" ht="21.75" customHeight="1" x14ac:dyDescent="0.2">
      <c r="A4" s="74"/>
      <c r="B4" s="73" t="e">
        <f>'BAR BB| Open rates'!#REF!</f>
        <v>#REF!</v>
      </c>
    </row>
    <row r="5" spans="1:2" s="11" customFormat="1" x14ac:dyDescent="0.2">
      <c r="A5" s="33" t="s">
        <v>53</v>
      </c>
      <c r="B5" s="136"/>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40" t="s">
        <v>157</v>
      </c>
    </row>
    <row r="16" spans="1:2" x14ac:dyDescent="0.2">
      <c r="A16" s="240"/>
    </row>
    <row r="17" spans="1:1" x14ac:dyDescent="0.2">
      <c r="A17" s="123"/>
    </row>
    <row r="18" spans="1:1" s="11" customFormat="1" ht="41.25" customHeight="1" x14ac:dyDescent="0.2">
      <c r="A18" s="275" t="s">
        <v>231</v>
      </c>
    </row>
    <row r="19" spans="1:1" s="11" customFormat="1" ht="41.25" customHeight="1" x14ac:dyDescent="0.2">
      <c r="A19" s="275"/>
    </row>
    <row r="20" spans="1:1" s="11" customFormat="1" ht="41.25" customHeight="1" x14ac:dyDescent="0.2">
      <c r="A20" s="275"/>
    </row>
    <row r="21" spans="1:1" s="11" customFormat="1" ht="41.25" customHeight="1" x14ac:dyDescent="0.2">
      <c r="A21" s="275"/>
    </row>
    <row r="22" spans="1:1" ht="12.75" customHeight="1" x14ac:dyDescent="0.2">
      <c r="A22"/>
    </row>
    <row r="23" spans="1:1" x14ac:dyDescent="0.2">
      <c r="A23" s="135" t="s">
        <v>80</v>
      </c>
    </row>
    <row r="24" spans="1:1" ht="24" x14ac:dyDescent="0.2">
      <c r="A24" s="138" t="s">
        <v>260</v>
      </c>
    </row>
    <row r="25" spans="1:1" ht="24" x14ac:dyDescent="0.2">
      <c r="A25" s="138" t="s">
        <v>261</v>
      </c>
    </row>
    <row r="26" spans="1:1" x14ac:dyDescent="0.2">
      <c r="A26" s="22"/>
    </row>
    <row r="27" spans="1:1" x14ac:dyDescent="0.2">
      <c r="A27" s="137" t="s">
        <v>58</v>
      </c>
    </row>
    <row r="28" spans="1:1" ht="24" x14ac:dyDescent="0.2">
      <c r="A28" s="171" t="s">
        <v>178</v>
      </c>
    </row>
    <row r="29" spans="1:1" s="155" customFormat="1" ht="35.25" customHeight="1" x14ac:dyDescent="0.2">
      <c r="A29" s="138" t="s">
        <v>163</v>
      </c>
    </row>
    <row r="30" spans="1:1" s="155" customFormat="1" ht="35.25" customHeight="1" x14ac:dyDescent="0.2">
      <c r="A30" s="150" t="s">
        <v>188</v>
      </c>
    </row>
    <row r="31" spans="1:1" s="155" customFormat="1" ht="35.25" customHeight="1" x14ac:dyDescent="0.2">
      <c r="A31" s="138" t="s">
        <v>164</v>
      </c>
    </row>
    <row r="32" spans="1:1" s="155" customFormat="1" ht="13.5" customHeight="1" x14ac:dyDescent="0.2">
      <c r="A32" s="138" t="s">
        <v>165</v>
      </c>
    </row>
    <row r="33" spans="1:1" s="155" customFormat="1" ht="35.25" customHeight="1" x14ac:dyDescent="0.2">
      <c r="A33" s="138" t="s">
        <v>162</v>
      </c>
    </row>
    <row r="34" spans="1:1" x14ac:dyDescent="0.2">
      <c r="A34" s="145" t="s">
        <v>102</v>
      </c>
    </row>
    <row r="35" spans="1:1" ht="24" x14ac:dyDescent="0.2">
      <c r="A35" s="145" t="s">
        <v>179</v>
      </c>
    </row>
    <row r="36" spans="1:1" ht="72" customHeight="1" x14ac:dyDescent="0.2">
      <c r="A36" s="172" t="s">
        <v>103</v>
      </c>
    </row>
    <row r="37" spans="1:1" x14ac:dyDescent="0.2">
      <c r="A37" s="146"/>
    </row>
    <row r="38" spans="1:1" ht="36" x14ac:dyDescent="0.2">
      <c r="A38" s="176" t="s">
        <v>180</v>
      </c>
    </row>
    <row r="39" spans="1:1" s="11" customFormat="1" ht="27.75" customHeight="1" x14ac:dyDescent="0.2">
      <c r="A39" s="173" t="s">
        <v>232</v>
      </c>
    </row>
    <row r="40" spans="1:1" x14ac:dyDescent="0.2">
      <c r="A40" s="13"/>
    </row>
    <row r="41" spans="1:1" x14ac:dyDescent="0.2">
      <c r="A41" s="139" t="s">
        <v>65</v>
      </c>
    </row>
    <row r="42" spans="1:1" ht="48" x14ac:dyDescent="0.2">
      <c r="A42" s="144" t="s">
        <v>104</v>
      </c>
    </row>
    <row r="43" spans="1:1" ht="36" x14ac:dyDescent="0.2">
      <c r="A43" s="144" t="s">
        <v>105</v>
      </c>
    </row>
    <row r="44" spans="1:1" x14ac:dyDescent="0.2">
      <c r="A44" s="133"/>
    </row>
    <row r="45" spans="1:1" ht="26.25" x14ac:dyDescent="0.2">
      <c r="A45" s="137" t="s">
        <v>242</v>
      </c>
    </row>
    <row r="46" spans="1:1" x14ac:dyDescent="0.2">
      <c r="A46" s="143"/>
    </row>
    <row r="47" spans="1:1" s="11" customFormat="1" ht="36" x14ac:dyDescent="0.2">
      <c r="A47" s="180" t="s">
        <v>233</v>
      </c>
    </row>
    <row r="48" spans="1:1" s="11" customFormat="1" x14ac:dyDescent="0.2">
      <c r="A48" s="174" t="s">
        <v>181</v>
      </c>
    </row>
    <row r="49" spans="1:1" s="11" customFormat="1" ht="12.75" customHeight="1" x14ac:dyDescent="0.2">
      <c r="A49" s="174"/>
    </row>
    <row r="50" spans="1:1" s="11" customFormat="1" x14ac:dyDescent="0.2">
      <c r="A50" s="180" t="s">
        <v>268</v>
      </c>
    </row>
    <row r="51" spans="1:1" s="11" customFormat="1" x14ac:dyDescent="0.2">
      <c r="A51" s="181" t="s">
        <v>256</v>
      </c>
    </row>
    <row r="52" spans="1:1" s="11" customFormat="1" ht="12.75" customHeight="1" x14ac:dyDescent="0.2">
      <c r="A52" s="144"/>
    </row>
    <row r="53" spans="1:1" s="11" customFormat="1" x14ac:dyDescent="0.2">
      <c r="A53" s="180" t="s">
        <v>269</v>
      </c>
    </row>
    <row r="54" spans="1:1" s="11" customFormat="1" ht="48" customHeight="1" x14ac:dyDescent="0.2">
      <c r="A54" s="174" t="s">
        <v>257</v>
      </c>
    </row>
    <row r="55" spans="1:1" s="11" customFormat="1" x14ac:dyDescent="0.2">
      <c r="A55" s="179"/>
    </row>
    <row r="56" spans="1:1" s="11" customFormat="1" ht="23.25" customHeight="1" x14ac:dyDescent="0.2">
      <c r="A56" s="180" t="s">
        <v>270</v>
      </c>
    </row>
    <row r="57" spans="1:1" s="11" customFormat="1" x14ac:dyDescent="0.2">
      <c r="A57" s="181" t="s">
        <v>234</v>
      </c>
    </row>
    <row r="58" spans="1:1" s="11" customFormat="1" x14ac:dyDescent="0.2">
      <c r="A58" s="181"/>
    </row>
    <row r="59" spans="1:1" s="11" customFormat="1" x14ac:dyDescent="0.2">
      <c r="A59" s="180" t="s">
        <v>271</v>
      </c>
    </row>
    <row r="60" spans="1:1" s="11" customFormat="1" x14ac:dyDescent="0.2">
      <c r="A60" s="181" t="s">
        <v>235</v>
      </c>
    </row>
    <row r="61" spans="1:1" s="11" customFormat="1" x14ac:dyDescent="0.2">
      <c r="A61" s="174"/>
    </row>
    <row r="62" spans="1:1" ht="24" x14ac:dyDescent="0.2">
      <c r="A62" s="135" t="s">
        <v>243</v>
      </c>
    </row>
    <row r="63" spans="1:1" s="11" customFormat="1" ht="36" x14ac:dyDescent="0.2">
      <c r="A63" s="180" t="s">
        <v>236</v>
      </c>
    </row>
    <row r="64" spans="1:1" s="11" customFormat="1" x14ac:dyDescent="0.2">
      <c r="A64" s="174" t="s">
        <v>182</v>
      </c>
    </row>
    <row r="65" spans="1:1" s="11" customFormat="1" x14ac:dyDescent="0.2">
      <c r="A65" s="144"/>
    </row>
    <row r="66" spans="1:1" s="11" customFormat="1" ht="24" x14ac:dyDescent="0.2">
      <c r="A66" s="180" t="s">
        <v>272</v>
      </c>
    </row>
    <row r="67" spans="1:1" s="11" customFormat="1" x14ac:dyDescent="0.2">
      <c r="A67" s="174" t="s">
        <v>258</v>
      </c>
    </row>
    <row r="68" spans="1:1" s="11" customFormat="1" x14ac:dyDescent="0.2">
      <c r="A68" s="144"/>
    </row>
    <row r="69" spans="1:1" s="11" customFormat="1" x14ac:dyDescent="0.2">
      <c r="A69" s="180" t="s">
        <v>273</v>
      </c>
    </row>
    <row r="70" spans="1:1" s="11" customFormat="1" ht="36" x14ac:dyDescent="0.2">
      <c r="A70" s="174" t="s">
        <v>259</v>
      </c>
    </row>
    <row r="71" spans="1:1" s="11" customFormat="1" x14ac:dyDescent="0.2">
      <c r="A71" s="144"/>
    </row>
    <row r="72" spans="1:1" s="11" customFormat="1" ht="24" x14ac:dyDescent="0.2">
      <c r="A72" s="180" t="s">
        <v>274</v>
      </c>
    </row>
    <row r="73" spans="1:1" s="11" customFormat="1" x14ac:dyDescent="0.2">
      <c r="A73" s="174" t="s">
        <v>237</v>
      </c>
    </row>
    <row r="74" spans="1:1" x14ac:dyDescent="0.2">
      <c r="A74" s="143"/>
    </row>
    <row r="75" spans="1:1" x14ac:dyDescent="0.2">
      <c r="A75" s="180" t="s">
        <v>275</v>
      </c>
    </row>
    <row r="76" spans="1:1" x14ac:dyDescent="0.2">
      <c r="A76" s="174" t="s">
        <v>235</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9" t="s">
        <v>65</v>
      </c>
      <c r="B21" s="279"/>
      <c r="C21" s="279"/>
      <c r="D21" s="279"/>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279" t="s">
        <v>65</v>
      </c>
      <c r="B21" s="279"/>
      <c r="C21" s="279"/>
      <c r="D21" s="279"/>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7"/>
  <sheetViews>
    <sheetView zoomScaleNormal="100" workbookViewId="0">
      <pane xSplit="1" topLeftCell="B1" activePane="topRight" state="frozen"/>
      <selection activeCell="BE26" sqref="BE26:BE27"/>
      <selection pane="topRight" activeCell="BC23" sqref="BC23"/>
    </sheetView>
  </sheetViews>
  <sheetFormatPr defaultColWidth="10.28515625" defaultRowHeight="12" x14ac:dyDescent="0.2"/>
  <cols>
    <col min="1" max="1" width="42" style="1" customWidth="1"/>
    <col min="2" max="16384" width="10.28515625" style="2"/>
  </cols>
  <sheetData>
    <row r="1" spans="1:55" s="5" customFormat="1" ht="25.5" customHeight="1" x14ac:dyDescent="0.2">
      <c r="A1" s="47" t="s">
        <v>50</v>
      </c>
    </row>
    <row r="2" spans="1:55" s="5" customFormat="1" ht="12.75" x14ac:dyDescent="0.2">
      <c r="A2" s="6" t="s">
        <v>175</v>
      </c>
    </row>
    <row r="3" spans="1:55" s="11" customFormat="1" ht="28.5" customHeight="1" x14ac:dyDescent="0.2">
      <c r="A3" s="74" t="s">
        <v>52</v>
      </c>
      <c r="B3" s="73">
        <f>'BAR BB| Open rates'!B3</f>
        <v>45826</v>
      </c>
      <c r="C3" s="73">
        <f>'BAR BB| Open rates'!C3</f>
        <v>45828</v>
      </c>
      <c r="D3" s="73">
        <f>'BAR BB| Open rates'!D3</f>
        <v>45830</v>
      </c>
      <c r="E3" s="73">
        <f>'BAR BB| Open rates'!E3</f>
        <v>45831</v>
      </c>
      <c r="F3" s="73">
        <f>'BAR BB| Open rates'!F3</f>
        <v>45836</v>
      </c>
      <c r="G3" s="73">
        <f>'BAR BB| Open rates'!G3</f>
        <v>45839</v>
      </c>
      <c r="H3" s="73">
        <f>'BAR BB| Open rates'!H3</f>
        <v>45849</v>
      </c>
      <c r="I3" s="73">
        <f>'BAR BB| Open rates'!I3</f>
        <v>45851</v>
      </c>
      <c r="J3" s="73">
        <f>'BAR BB| Open rates'!J3</f>
        <v>45856</v>
      </c>
      <c r="K3" s="73">
        <f>'BAR BB| Open rates'!K3</f>
        <v>45858</v>
      </c>
      <c r="L3" s="73">
        <f>'BAR BB| Open rates'!L3</f>
        <v>45863</v>
      </c>
      <c r="M3" s="73">
        <f>'BAR BB| Open rates'!M3</f>
        <v>45865</v>
      </c>
      <c r="N3" s="73">
        <f>'BAR BB| Open rates'!N3</f>
        <v>45870</v>
      </c>
      <c r="O3" s="73">
        <f>'BAR BB| Open rates'!O3</f>
        <v>45872</v>
      </c>
      <c r="P3" s="73">
        <f>'BAR BB| Open rates'!P3</f>
        <v>45877</v>
      </c>
      <c r="Q3" s="73">
        <f>'BAR BB| Open rates'!Q3</f>
        <v>45879</v>
      </c>
      <c r="R3" s="73">
        <f>'BAR BB| Open rates'!R3</f>
        <v>45884</v>
      </c>
      <c r="S3" s="73">
        <f>'BAR BB| Open rates'!S3</f>
        <v>45886</v>
      </c>
      <c r="T3" s="73">
        <f>'BAR BB| Open rates'!T3</f>
        <v>45891</v>
      </c>
      <c r="U3" s="73">
        <f>'BAR BB| Open rates'!U3</f>
        <v>45893</v>
      </c>
      <c r="V3" s="73">
        <f>'BAR BB| Open rates'!V3</f>
        <v>45901</v>
      </c>
      <c r="W3" s="73">
        <f>'BAR BB| Open rates'!W3</f>
        <v>45905</v>
      </c>
      <c r="X3" s="73">
        <f>'BAR BB| Open rates'!X3</f>
        <v>45907</v>
      </c>
      <c r="Y3" s="73">
        <f>'BAR BB| Open rates'!Y3</f>
        <v>45912</v>
      </c>
      <c r="Z3" s="73">
        <f>'BAR BB| Open rates'!Z3</f>
        <v>45914</v>
      </c>
      <c r="AA3" s="73">
        <f>'BAR BB| Open rates'!AA3</f>
        <v>45919</v>
      </c>
      <c r="AB3" s="73">
        <f>'BAR BB| Open rates'!AB3</f>
        <v>45921</v>
      </c>
      <c r="AC3" s="73">
        <f>'BAR BB| Open rates'!AC3</f>
        <v>45926</v>
      </c>
      <c r="AD3" s="73">
        <f>'BAR BB| Open rates'!AD3</f>
        <v>45928</v>
      </c>
      <c r="AE3" s="73">
        <f>'BAR BB| Open rates'!AE3</f>
        <v>45931</v>
      </c>
      <c r="AF3" s="73">
        <f>'BAR BB| Open rates'!AF3</f>
        <v>45933</v>
      </c>
      <c r="AG3" s="73">
        <f>'BAR BB| Open rates'!AG3</f>
        <v>45935</v>
      </c>
      <c r="AH3" s="73">
        <f>'BAR BB| Open rates'!AH3</f>
        <v>45940</v>
      </c>
      <c r="AI3" s="73">
        <f>'BAR BB| Open rates'!AI3</f>
        <v>45942</v>
      </c>
      <c r="AJ3" s="73">
        <f>'BAR BB| Open rates'!AJ3</f>
        <v>45947</v>
      </c>
      <c r="AK3" s="73">
        <f>'BAR BB| Open rates'!AK3</f>
        <v>45949</v>
      </c>
      <c r="AL3" s="73">
        <f>'BAR BB| Open rates'!AL3</f>
        <v>45954</v>
      </c>
      <c r="AM3" s="73">
        <f>'BAR BB| Open rates'!AM3</f>
        <v>45956</v>
      </c>
      <c r="AN3" s="73">
        <f>'BAR BB| Open rates'!AN3</f>
        <v>45962</v>
      </c>
      <c r="AO3" s="73">
        <f>'BAR BB| Open rates'!AO3</f>
        <v>45966</v>
      </c>
      <c r="AP3" s="73">
        <f>'BAR BB| Open rates'!AP3</f>
        <v>45968</v>
      </c>
      <c r="AQ3" s="73">
        <f>'BAR BB| Open rates'!AQ3</f>
        <v>45970</v>
      </c>
      <c r="AR3" s="73">
        <f>'BAR BB| Open rates'!AR3</f>
        <v>45975</v>
      </c>
      <c r="AS3" s="73">
        <f>'BAR BB| Open rates'!AS3</f>
        <v>45977</v>
      </c>
      <c r="AT3" s="73">
        <f>'BAR BB| Open rates'!AT3</f>
        <v>45982</v>
      </c>
      <c r="AU3" s="73">
        <f>'BAR BB| Open rates'!AU3</f>
        <v>45984</v>
      </c>
      <c r="AV3" s="73">
        <f>'BAR BB| Open rates'!AV3</f>
        <v>45989</v>
      </c>
      <c r="AW3" s="73">
        <f>'BAR BB| Open rates'!AW3</f>
        <v>45991</v>
      </c>
      <c r="AX3" s="73">
        <f>'BAR BB| Open rates'!AX3</f>
        <v>45992</v>
      </c>
      <c r="AY3" s="73">
        <f>'BAR BB| Open rates'!AY3</f>
        <v>45996</v>
      </c>
      <c r="AZ3" s="73">
        <f>'BAR BB| Open rates'!AZ3</f>
        <v>45998</v>
      </c>
      <c r="BA3" s="73">
        <f>'BAR BB| Open rates'!BA3</f>
        <v>46003</v>
      </c>
      <c r="BB3" s="73">
        <f>'BAR BB| Open rates'!BB3</f>
        <v>46005</v>
      </c>
      <c r="BC3" s="73">
        <f>'BAR BB| Open rates'!BC3</f>
        <v>46010</v>
      </c>
    </row>
    <row r="4" spans="1:55" s="11" customFormat="1" ht="28.5" customHeight="1" x14ac:dyDescent="0.2">
      <c r="A4" s="8"/>
      <c r="B4" s="73">
        <f>'BAR BB| Open rates'!B4</f>
        <v>45827</v>
      </c>
      <c r="C4" s="73">
        <f>'BAR BB| Open rates'!C4</f>
        <v>45829</v>
      </c>
      <c r="D4" s="73">
        <f>'BAR BB| Open rates'!D4</f>
        <v>45830</v>
      </c>
      <c r="E4" s="73">
        <f>'BAR BB| Open rates'!E4</f>
        <v>45835</v>
      </c>
      <c r="F4" s="73">
        <f>'BAR BB| Open rates'!F4</f>
        <v>45838</v>
      </c>
      <c r="G4" s="73">
        <f>'BAR BB| Open rates'!G4</f>
        <v>45848</v>
      </c>
      <c r="H4" s="73">
        <f>'BAR BB| Open rates'!H4</f>
        <v>45850</v>
      </c>
      <c r="I4" s="73">
        <f>'BAR BB| Open rates'!I4</f>
        <v>45855</v>
      </c>
      <c r="J4" s="73">
        <f>'BAR BB| Open rates'!J4</f>
        <v>45857</v>
      </c>
      <c r="K4" s="73">
        <f>'BAR BB| Open rates'!K4</f>
        <v>45862</v>
      </c>
      <c r="L4" s="73">
        <f>'BAR BB| Open rates'!L4</f>
        <v>45864</v>
      </c>
      <c r="M4" s="73">
        <f>'BAR BB| Open rates'!M4</f>
        <v>45869</v>
      </c>
      <c r="N4" s="73">
        <f>'BAR BB| Open rates'!N4</f>
        <v>45871</v>
      </c>
      <c r="O4" s="73">
        <f>'BAR BB| Open rates'!O4</f>
        <v>45876</v>
      </c>
      <c r="P4" s="73">
        <f>'BAR BB| Open rates'!P4</f>
        <v>45878</v>
      </c>
      <c r="Q4" s="73">
        <f>'BAR BB| Open rates'!Q4</f>
        <v>45883</v>
      </c>
      <c r="R4" s="73">
        <f>'BAR BB| Open rates'!R4</f>
        <v>45885</v>
      </c>
      <c r="S4" s="73">
        <f>'BAR BB| Open rates'!S4</f>
        <v>45890</v>
      </c>
      <c r="T4" s="73">
        <f>'BAR BB| Open rates'!T4</f>
        <v>45892</v>
      </c>
      <c r="U4" s="73">
        <f>'BAR BB| Open rates'!U4</f>
        <v>45900</v>
      </c>
      <c r="V4" s="73">
        <f>'BAR BB| Open rates'!V4</f>
        <v>45904</v>
      </c>
      <c r="W4" s="73">
        <f>'BAR BB| Open rates'!W4</f>
        <v>45906</v>
      </c>
      <c r="X4" s="73">
        <f>'BAR BB| Open rates'!X4</f>
        <v>45911</v>
      </c>
      <c r="Y4" s="73">
        <f>'BAR BB| Open rates'!Y4</f>
        <v>45913</v>
      </c>
      <c r="Z4" s="73">
        <f>'BAR BB| Open rates'!Z4</f>
        <v>45918</v>
      </c>
      <c r="AA4" s="73">
        <f>'BAR BB| Open rates'!AA4</f>
        <v>45920</v>
      </c>
      <c r="AB4" s="73">
        <f>'BAR BB| Open rates'!AB4</f>
        <v>45925</v>
      </c>
      <c r="AC4" s="73">
        <f>'BAR BB| Open rates'!AC4</f>
        <v>45927</v>
      </c>
      <c r="AD4" s="73">
        <f>'BAR BB| Open rates'!AD4</f>
        <v>45930</v>
      </c>
      <c r="AE4" s="73">
        <f>'BAR BB| Open rates'!AE4</f>
        <v>45932</v>
      </c>
      <c r="AF4" s="73">
        <f>'BAR BB| Open rates'!AF4</f>
        <v>45934</v>
      </c>
      <c r="AG4" s="73">
        <f>'BAR BB| Open rates'!AG4</f>
        <v>45939</v>
      </c>
      <c r="AH4" s="73">
        <f>'BAR BB| Open rates'!AH4</f>
        <v>45941</v>
      </c>
      <c r="AI4" s="73">
        <f>'BAR BB| Open rates'!AI4</f>
        <v>45946</v>
      </c>
      <c r="AJ4" s="73">
        <f>'BAR BB| Open rates'!AJ4</f>
        <v>45948</v>
      </c>
      <c r="AK4" s="73">
        <f>'BAR BB| Open rates'!AK4</f>
        <v>45953</v>
      </c>
      <c r="AL4" s="73">
        <f>'BAR BB| Open rates'!AL4</f>
        <v>45955</v>
      </c>
      <c r="AM4" s="73">
        <f>'BAR BB| Open rates'!AM4</f>
        <v>45961</v>
      </c>
      <c r="AN4" s="73">
        <f>'BAR BB| Open rates'!AN4</f>
        <v>45965</v>
      </c>
      <c r="AO4" s="73">
        <f>'BAR BB| Open rates'!AO4</f>
        <v>45967</v>
      </c>
      <c r="AP4" s="73">
        <f>'BAR BB| Open rates'!AP4</f>
        <v>45969</v>
      </c>
      <c r="AQ4" s="73">
        <f>'BAR BB| Open rates'!AQ4</f>
        <v>45974</v>
      </c>
      <c r="AR4" s="73">
        <f>'BAR BB| Open rates'!AR4</f>
        <v>45976</v>
      </c>
      <c r="AS4" s="73">
        <f>'BAR BB| Open rates'!AS4</f>
        <v>45981</v>
      </c>
      <c r="AT4" s="73">
        <f>'BAR BB| Open rates'!AT4</f>
        <v>45983</v>
      </c>
      <c r="AU4" s="73">
        <f>'BAR BB| Open rates'!AU4</f>
        <v>45988</v>
      </c>
      <c r="AV4" s="73">
        <f>'BAR BB| Open rates'!AV4</f>
        <v>45990</v>
      </c>
      <c r="AW4" s="73">
        <f>'BAR BB| Open rates'!AW4</f>
        <v>45991</v>
      </c>
      <c r="AX4" s="73">
        <f>'BAR BB| Open rates'!AX4</f>
        <v>45995</v>
      </c>
      <c r="AY4" s="73">
        <f>'BAR BB| Open rates'!AY4</f>
        <v>45997</v>
      </c>
      <c r="AZ4" s="73">
        <f>'BAR BB| Open rates'!AZ4</f>
        <v>46002</v>
      </c>
      <c r="BA4" s="73">
        <f>'BAR BB| Open rates'!BA4</f>
        <v>46004</v>
      </c>
      <c r="BB4" s="73">
        <f>'BAR BB| Open rates'!BB4</f>
        <v>46009</v>
      </c>
      <c r="BC4" s="73">
        <f>'BAR BB| Open rates'!BC4</f>
        <v>46016</v>
      </c>
    </row>
    <row r="5" spans="1:55" s="14" customFormat="1" ht="12" customHeight="1" x14ac:dyDescent="0.2">
      <c r="A5" s="33" t="s">
        <v>53</v>
      </c>
    </row>
    <row r="6" spans="1:55" s="14" customFormat="1" ht="12" customHeight="1" x14ac:dyDescent="0.2">
      <c r="A6" s="42">
        <v>1</v>
      </c>
      <c r="B6" s="84">
        <f>'BAR BB| Open rates'!B6*0.85</f>
        <v>7565</v>
      </c>
      <c r="C6" s="84">
        <f>'BAR BB| Open rates'!C6*0.85</f>
        <v>5950</v>
      </c>
      <c r="D6" s="84">
        <f>'BAR BB| Open rates'!D6*0.85</f>
        <v>5100</v>
      </c>
      <c r="E6" s="84">
        <f>'BAR BB| Open rates'!E6*0.85</f>
        <v>14365</v>
      </c>
      <c r="F6" s="84">
        <f>'BAR BB| Open rates'!F6*0.85</f>
        <v>4760</v>
      </c>
      <c r="G6" s="84">
        <f>'BAR BB| Open rates'!G6*0.85</f>
        <v>7735</v>
      </c>
      <c r="H6" s="84">
        <f>'BAR BB| Open rates'!H6*0.85</f>
        <v>6715</v>
      </c>
      <c r="I6" s="84">
        <f>'BAR BB| Open rates'!I6*0.85</f>
        <v>5950</v>
      </c>
      <c r="J6" s="84">
        <f>'BAR BB| Open rates'!J6*0.85</f>
        <v>6715</v>
      </c>
      <c r="K6" s="84">
        <f>'BAR BB| Open rates'!K6*0.85</f>
        <v>5950</v>
      </c>
      <c r="L6" s="84">
        <f>'BAR BB| Open rates'!L6*0.85</f>
        <v>6715</v>
      </c>
      <c r="M6" s="84">
        <f>'BAR BB| Open rates'!M6*0.85</f>
        <v>5950</v>
      </c>
      <c r="N6" s="84">
        <f>'BAR BB| Open rates'!N6*0.85</f>
        <v>6715</v>
      </c>
      <c r="O6" s="84">
        <f>'BAR BB| Open rates'!O6*0.85</f>
        <v>5950</v>
      </c>
      <c r="P6" s="84">
        <f>'BAR BB| Open rates'!P6*0.85</f>
        <v>6715</v>
      </c>
      <c r="Q6" s="84">
        <f>'BAR BB| Open rates'!Q6*0.85</f>
        <v>5950</v>
      </c>
      <c r="R6" s="84">
        <f>'BAR BB| Open rates'!R6*0.85</f>
        <v>6715</v>
      </c>
      <c r="S6" s="84">
        <f>'BAR BB| Open rates'!S6*0.85</f>
        <v>5950</v>
      </c>
      <c r="T6" s="84">
        <f>'BAR BB| Open rates'!T6*0.85</f>
        <v>6715</v>
      </c>
      <c r="U6" s="84">
        <f>'BAR BB| Open rates'!U6*0.85</f>
        <v>5950</v>
      </c>
      <c r="V6" s="84">
        <f>'BAR BB| Open rates'!V6*0.85</f>
        <v>5950</v>
      </c>
      <c r="W6" s="84">
        <f>'BAR BB| Open rates'!W6*0.85</f>
        <v>6715</v>
      </c>
      <c r="X6" s="84">
        <f>'BAR BB| Open rates'!X6*0.85</f>
        <v>5950</v>
      </c>
      <c r="Y6" s="84">
        <f>'BAR BB| Open rates'!Y6*0.85</f>
        <v>6715</v>
      </c>
      <c r="Z6" s="84">
        <f>'BAR BB| Open rates'!Z6*0.85</f>
        <v>5950</v>
      </c>
      <c r="AA6" s="84">
        <f>'BAR BB| Open rates'!AA6*0.85</f>
        <v>6715</v>
      </c>
      <c r="AB6" s="84">
        <f>'BAR BB| Open rates'!AB6*0.85</f>
        <v>5950</v>
      </c>
      <c r="AC6" s="84">
        <f>'BAR BB| Open rates'!AC6*0.85</f>
        <v>6715</v>
      </c>
      <c r="AD6" s="84">
        <f>'BAR BB| Open rates'!AD6*0.85</f>
        <v>5950</v>
      </c>
      <c r="AE6" s="84">
        <f>'BAR BB| Open rates'!AE6*0.85</f>
        <v>5950</v>
      </c>
      <c r="AF6" s="84">
        <f>'BAR BB| Open rates'!AF6*0.85</f>
        <v>6715</v>
      </c>
      <c r="AG6" s="84">
        <f>'BAR BB| Open rates'!AG6*0.85</f>
        <v>5950</v>
      </c>
      <c r="AH6" s="84">
        <f>'BAR BB| Open rates'!AH6*0.85</f>
        <v>6715</v>
      </c>
      <c r="AI6" s="84">
        <f>'BAR BB| Open rates'!AI6*0.85</f>
        <v>5950</v>
      </c>
      <c r="AJ6" s="84">
        <f>'BAR BB| Open rates'!AJ6*0.85</f>
        <v>6715</v>
      </c>
      <c r="AK6" s="84">
        <f>'BAR BB| Open rates'!AK6*0.85</f>
        <v>5950</v>
      </c>
      <c r="AL6" s="84">
        <f>'BAR BB| Open rates'!AL6*0.85</f>
        <v>6715</v>
      </c>
      <c r="AM6" s="84">
        <f>'BAR BB| Open rates'!AM6*0.85</f>
        <v>5950</v>
      </c>
      <c r="AN6" s="84">
        <f>'BAR BB| Open rates'!AN6*0.85</f>
        <v>5950</v>
      </c>
      <c r="AO6" s="84">
        <f>'BAR BB| Open rates'!AO6*0.85</f>
        <v>4760</v>
      </c>
      <c r="AP6" s="84">
        <f>'BAR BB| Open rates'!AP6*0.85</f>
        <v>5610</v>
      </c>
      <c r="AQ6" s="84">
        <f>'BAR BB| Open rates'!AQ6*0.85</f>
        <v>4760</v>
      </c>
      <c r="AR6" s="84">
        <f>'BAR BB| Open rates'!AR6*0.85</f>
        <v>5610</v>
      </c>
      <c r="AS6" s="84">
        <f>'BAR BB| Open rates'!AS6*0.85</f>
        <v>4760</v>
      </c>
      <c r="AT6" s="84">
        <f>'BAR BB| Open rates'!AT6*0.85</f>
        <v>5610</v>
      </c>
      <c r="AU6" s="84">
        <f>'BAR BB| Open rates'!AU6*0.85</f>
        <v>4760</v>
      </c>
      <c r="AV6" s="84">
        <f>'BAR BB| Open rates'!AV6*0.85</f>
        <v>5610</v>
      </c>
      <c r="AW6" s="84">
        <f>'BAR BB| Open rates'!AW6*0.85</f>
        <v>4760</v>
      </c>
      <c r="AX6" s="84">
        <f>'BAR BB| Open rates'!AX6*0.85</f>
        <v>4760</v>
      </c>
      <c r="AY6" s="84">
        <f>'BAR BB| Open rates'!AY6*0.85</f>
        <v>5610</v>
      </c>
      <c r="AZ6" s="84">
        <f>'BAR BB| Open rates'!AZ6*0.85</f>
        <v>4760</v>
      </c>
      <c r="BA6" s="84">
        <f>'BAR BB| Open rates'!BA6*0.85</f>
        <v>5610</v>
      </c>
      <c r="BB6" s="84">
        <f>'BAR BB| Open rates'!BB6*0.85</f>
        <v>4760</v>
      </c>
      <c r="BC6" s="84">
        <f>'BAR BB| Open rates'!BC6*0.85</f>
        <v>5610</v>
      </c>
    </row>
    <row r="7" spans="1:55" s="14" customFormat="1" ht="12" customHeight="1" x14ac:dyDescent="0.2">
      <c r="A7" s="42">
        <v>2</v>
      </c>
      <c r="B7" s="84">
        <f>'BAR BB| Open rates'!B7*0.85</f>
        <v>8840</v>
      </c>
      <c r="C7" s="84">
        <f>'BAR BB| Open rates'!C7*0.85</f>
        <v>7225</v>
      </c>
      <c r="D7" s="84">
        <f>'BAR BB| Open rates'!D7*0.85</f>
        <v>6375</v>
      </c>
      <c r="E7" s="84">
        <f>'BAR BB| Open rates'!E7*0.85</f>
        <v>15640</v>
      </c>
      <c r="F7" s="84">
        <f>'BAR BB| Open rates'!F7*0.85</f>
        <v>6035</v>
      </c>
      <c r="G7" s="84">
        <f>'BAR BB| Open rates'!G7*0.85</f>
        <v>9010</v>
      </c>
      <c r="H7" s="84">
        <f>'BAR BB| Open rates'!H7*0.85</f>
        <v>7990</v>
      </c>
      <c r="I7" s="84">
        <f>'BAR BB| Open rates'!I7*0.85</f>
        <v>7225</v>
      </c>
      <c r="J7" s="84">
        <f>'BAR BB| Open rates'!J7*0.85</f>
        <v>7990</v>
      </c>
      <c r="K7" s="84">
        <f>'BAR BB| Open rates'!K7*0.85</f>
        <v>7225</v>
      </c>
      <c r="L7" s="84">
        <f>'BAR BB| Open rates'!L7*0.85</f>
        <v>7990</v>
      </c>
      <c r="M7" s="84">
        <f>'BAR BB| Open rates'!M7*0.85</f>
        <v>7225</v>
      </c>
      <c r="N7" s="84">
        <f>'BAR BB| Open rates'!N7*0.85</f>
        <v>7990</v>
      </c>
      <c r="O7" s="84">
        <f>'BAR BB| Open rates'!O7*0.85</f>
        <v>7225</v>
      </c>
      <c r="P7" s="84">
        <f>'BAR BB| Open rates'!P7*0.85</f>
        <v>7990</v>
      </c>
      <c r="Q7" s="84">
        <f>'BAR BB| Open rates'!Q7*0.85</f>
        <v>7225</v>
      </c>
      <c r="R7" s="84">
        <f>'BAR BB| Open rates'!R7*0.85</f>
        <v>7990</v>
      </c>
      <c r="S7" s="84">
        <f>'BAR BB| Open rates'!S7*0.85</f>
        <v>7225</v>
      </c>
      <c r="T7" s="84">
        <f>'BAR BB| Open rates'!T7*0.85</f>
        <v>7990</v>
      </c>
      <c r="U7" s="84">
        <f>'BAR BB| Open rates'!U7*0.85</f>
        <v>7225</v>
      </c>
      <c r="V7" s="84">
        <f>'BAR BB| Open rates'!V7*0.85</f>
        <v>7225</v>
      </c>
      <c r="W7" s="84">
        <f>'BAR BB| Open rates'!W7*0.85</f>
        <v>7990</v>
      </c>
      <c r="X7" s="84">
        <f>'BAR BB| Open rates'!X7*0.85</f>
        <v>7225</v>
      </c>
      <c r="Y7" s="84">
        <f>'BAR BB| Open rates'!Y7*0.85</f>
        <v>7990</v>
      </c>
      <c r="Z7" s="84">
        <f>'BAR BB| Open rates'!Z7*0.85</f>
        <v>7225</v>
      </c>
      <c r="AA7" s="84">
        <f>'BAR BB| Open rates'!AA7*0.85</f>
        <v>7990</v>
      </c>
      <c r="AB7" s="84">
        <f>'BAR BB| Open rates'!AB7*0.85</f>
        <v>7225</v>
      </c>
      <c r="AC7" s="84">
        <f>'BAR BB| Open rates'!AC7*0.85</f>
        <v>7990</v>
      </c>
      <c r="AD7" s="84">
        <f>'BAR BB| Open rates'!AD7*0.85</f>
        <v>7225</v>
      </c>
      <c r="AE7" s="84">
        <f>'BAR BB| Open rates'!AE7*0.85</f>
        <v>7225</v>
      </c>
      <c r="AF7" s="84">
        <f>'BAR BB| Open rates'!AF7*0.85</f>
        <v>7990</v>
      </c>
      <c r="AG7" s="84">
        <f>'BAR BB| Open rates'!AG7*0.85</f>
        <v>7225</v>
      </c>
      <c r="AH7" s="84">
        <f>'BAR BB| Open rates'!AH7*0.85</f>
        <v>7990</v>
      </c>
      <c r="AI7" s="84">
        <f>'BAR BB| Open rates'!AI7*0.85</f>
        <v>7225</v>
      </c>
      <c r="AJ7" s="84">
        <f>'BAR BB| Open rates'!AJ7*0.85</f>
        <v>7990</v>
      </c>
      <c r="AK7" s="84">
        <f>'BAR BB| Open rates'!AK7*0.85</f>
        <v>7225</v>
      </c>
      <c r="AL7" s="84">
        <f>'BAR BB| Open rates'!AL7*0.85</f>
        <v>7990</v>
      </c>
      <c r="AM7" s="84">
        <f>'BAR BB| Open rates'!AM7*0.85</f>
        <v>7225</v>
      </c>
      <c r="AN7" s="84">
        <f>'BAR BB| Open rates'!AN7*0.85</f>
        <v>7225</v>
      </c>
      <c r="AO7" s="84">
        <f>'BAR BB| Open rates'!AO7*0.85</f>
        <v>6035</v>
      </c>
      <c r="AP7" s="84">
        <f>'BAR BB| Open rates'!AP7*0.85</f>
        <v>6885</v>
      </c>
      <c r="AQ7" s="84">
        <f>'BAR BB| Open rates'!AQ7*0.85</f>
        <v>6035</v>
      </c>
      <c r="AR7" s="84">
        <f>'BAR BB| Open rates'!AR7*0.85</f>
        <v>6885</v>
      </c>
      <c r="AS7" s="84">
        <f>'BAR BB| Open rates'!AS7*0.85</f>
        <v>6035</v>
      </c>
      <c r="AT7" s="84">
        <f>'BAR BB| Open rates'!AT7*0.85</f>
        <v>6885</v>
      </c>
      <c r="AU7" s="84">
        <f>'BAR BB| Open rates'!AU7*0.85</f>
        <v>6035</v>
      </c>
      <c r="AV7" s="84">
        <f>'BAR BB| Open rates'!AV7*0.85</f>
        <v>6885</v>
      </c>
      <c r="AW7" s="84">
        <f>'BAR BB| Open rates'!AW7*0.85</f>
        <v>6035</v>
      </c>
      <c r="AX7" s="84">
        <f>'BAR BB| Open rates'!AX7*0.85</f>
        <v>6035</v>
      </c>
      <c r="AY7" s="84">
        <f>'BAR BB| Open rates'!AY7*0.85</f>
        <v>6885</v>
      </c>
      <c r="AZ7" s="84">
        <f>'BAR BB| Open rates'!AZ7*0.85</f>
        <v>6035</v>
      </c>
      <c r="BA7" s="84">
        <f>'BAR BB| Open rates'!BA7*0.85</f>
        <v>6885</v>
      </c>
      <c r="BB7" s="84">
        <f>'BAR BB| Open rates'!BB7*0.85</f>
        <v>6035</v>
      </c>
      <c r="BC7" s="84">
        <f>'BAR BB| Open rates'!BC7*0.85</f>
        <v>6885</v>
      </c>
    </row>
    <row r="8" spans="1:55"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row>
    <row r="9" spans="1:55" s="14" customFormat="1" ht="12" customHeight="1" x14ac:dyDescent="0.2">
      <c r="A9" s="149">
        <v>1</v>
      </c>
      <c r="B9" s="84">
        <f>'BAR BB| Open rates'!B9*0.85</f>
        <v>9265</v>
      </c>
      <c r="C9" s="84">
        <f>'BAR BB| Open rates'!C9*0.85</f>
        <v>7650</v>
      </c>
      <c r="D9" s="84">
        <f>'BAR BB| Open rates'!D9*0.85</f>
        <v>6800</v>
      </c>
      <c r="E9" s="84">
        <f>'BAR BB| Open rates'!E9*0.85</f>
        <v>16065</v>
      </c>
      <c r="F9" s="84">
        <f>'BAR BB| Open rates'!F9*0.85</f>
        <v>6460</v>
      </c>
      <c r="G9" s="84">
        <f>'BAR BB| Open rates'!G9*0.85</f>
        <v>9435</v>
      </c>
      <c r="H9" s="84">
        <f>'BAR BB| Open rates'!H9*0.85</f>
        <v>8415</v>
      </c>
      <c r="I9" s="84">
        <f>'BAR BB| Open rates'!I9*0.85</f>
        <v>7650</v>
      </c>
      <c r="J9" s="84">
        <f>'BAR BB| Open rates'!J9*0.85</f>
        <v>8415</v>
      </c>
      <c r="K9" s="84">
        <f>'BAR BB| Open rates'!K9*0.85</f>
        <v>7650</v>
      </c>
      <c r="L9" s="84">
        <f>'BAR BB| Open rates'!L9*0.85</f>
        <v>8415</v>
      </c>
      <c r="M9" s="84">
        <f>'BAR BB| Open rates'!M9*0.85</f>
        <v>7650</v>
      </c>
      <c r="N9" s="84">
        <f>'BAR BB| Open rates'!N9*0.85</f>
        <v>8415</v>
      </c>
      <c r="O9" s="84">
        <f>'BAR BB| Open rates'!O9*0.85</f>
        <v>7650</v>
      </c>
      <c r="P9" s="84">
        <f>'BAR BB| Open rates'!P9*0.85</f>
        <v>8415</v>
      </c>
      <c r="Q9" s="84">
        <f>'BAR BB| Open rates'!Q9*0.85</f>
        <v>7650</v>
      </c>
      <c r="R9" s="84">
        <f>'BAR BB| Open rates'!R9*0.85</f>
        <v>8415</v>
      </c>
      <c r="S9" s="84">
        <f>'BAR BB| Open rates'!S9*0.85</f>
        <v>7650</v>
      </c>
      <c r="T9" s="84">
        <f>'BAR BB| Open rates'!T9*0.85</f>
        <v>8415</v>
      </c>
      <c r="U9" s="84">
        <f>'BAR BB| Open rates'!U9*0.85</f>
        <v>7650</v>
      </c>
      <c r="V9" s="84">
        <f>'BAR BB| Open rates'!V9*0.85</f>
        <v>7650</v>
      </c>
      <c r="W9" s="84">
        <f>'BAR BB| Open rates'!W9*0.85</f>
        <v>8415</v>
      </c>
      <c r="X9" s="84">
        <f>'BAR BB| Open rates'!X9*0.85</f>
        <v>7650</v>
      </c>
      <c r="Y9" s="84">
        <f>'BAR BB| Open rates'!Y9*0.85</f>
        <v>8415</v>
      </c>
      <c r="Z9" s="84">
        <f>'BAR BB| Open rates'!Z9*0.85</f>
        <v>7650</v>
      </c>
      <c r="AA9" s="84">
        <f>'BAR BB| Open rates'!AA9*0.85</f>
        <v>8415</v>
      </c>
      <c r="AB9" s="84">
        <f>'BAR BB| Open rates'!AB9*0.85</f>
        <v>7650</v>
      </c>
      <c r="AC9" s="84">
        <f>'BAR BB| Open rates'!AC9*0.85</f>
        <v>8415</v>
      </c>
      <c r="AD9" s="84">
        <f>'BAR BB| Open rates'!AD9*0.85</f>
        <v>7650</v>
      </c>
      <c r="AE9" s="84">
        <f>'BAR BB| Open rates'!AE9*0.85</f>
        <v>7650</v>
      </c>
      <c r="AF9" s="84">
        <f>'BAR BB| Open rates'!AF9*0.85</f>
        <v>8415</v>
      </c>
      <c r="AG9" s="84">
        <f>'BAR BB| Open rates'!AG9*0.85</f>
        <v>7650</v>
      </c>
      <c r="AH9" s="84">
        <f>'BAR BB| Open rates'!AH9*0.85</f>
        <v>8415</v>
      </c>
      <c r="AI9" s="84">
        <f>'BAR BB| Open rates'!AI9*0.85</f>
        <v>7650</v>
      </c>
      <c r="AJ9" s="84">
        <f>'BAR BB| Open rates'!AJ9*0.85</f>
        <v>8415</v>
      </c>
      <c r="AK9" s="84">
        <f>'BAR BB| Open rates'!AK9*0.85</f>
        <v>7650</v>
      </c>
      <c r="AL9" s="84">
        <f>'BAR BB| Open rates'!AL9*0.85</f>
        <v>8415</v>
      </c>
      <c r="AM9" s="84">
        <f>'BAR BB| Open rates'!AM9*0.85</f>
        <v>7650</v>
      </c>
      <c r="AN9" s="84">
        <f>'BAR BB| Open rates'!AN9*0.85</f>
        <v>7650</v>
      </c>
      <c r="AO9" s="84">
        <f>'BAR BB| Open rates'!AO9*0.85</f>
        <v>6460</v>
      </c>
      <c r="AP9" s="84">
        <f>'BAR BB| Open rates'!AP9*0.85</f>
        <v>7310</v>
      </c>
      <c r="AQ9" s="84">
        <f>'BAR BB| Open rates'!AQ9*0.85</f>
        <v>6460</v>
      </c>
      <c r="AR9" s="84">
        <f>'BAR BB| Open rates'!AR9*0.85</f>
        <v>7310</v>
      </c>
      <c r="AS9" s="84">
        <f>'BAR BB| Open rates'!AS9*0.85</f>
        <v>6460</v>
      </c>
      <c r="AT9" s="84">
        <f>'BAR BB| Open rates'!AT9*0.85</f>
        <v>7310</v>
      </c>
      <c r="AU9" s="84">
        <f>'BAR BB| Open rates'!AU9*0.85</f>
        <v>6460</v>
      </c>
      <c r="AV9" s="84">
        <f>'BAR BB| Open rates'!AV9*0.85</f>
        <v>7310</v>
      </c>
      <c r="AW9" s="84">
        <f>'BAR BB| Open rates'!AW9*0.85</f>
        <v>6460</v>
      </c>
      <c r="AX9" s="84">
        <f>'BAR BB| Open rates'!AX9*0.85</f>
        <v>6460</v>
      </c>
      <c r="AY9" s="84">
        <f>'BAR BB| Open rates'!AY9*0.85</f>
        <v>7310</v>
      </c>
      <c r="AZ9" s="84">
        <f>'BAR BB| Open rates'!AZ9*0.85</f>
        <v>6460</v>
      </c>
      <c r="BA9" s="84">
        <f>'BAR BB| Open rates'!BA9*0.85</f>
        <v>7310</v>
      </c>
      <c r="BB9" s="84">
        <f>'BAR BB| Open rates'!BB9*0.85</f>
        <v>6460</v>
      </c>
      <c r="BC9" s="84">
        <f>'BAR BB| Open rates'!BC9*0.85</f>
        <v>7310</v>
      </c>
    </row>
    <row r="10" spans="1:55" s="14" customFormat="1" ht="12" customHeight="1" x14ac:dyDescent="0.2">
      <c r="A10" s="149">
        <v>2</v>
      </c>
      <c r="B10" s="84">
        <f>'BAR BB| Open rates'!B10*0.85</f>
        <v>10540</v>
      </c>
      <c r="C10" s="84">
        <f>'BAR BB| Open rates'!C10*0.85</f>
        <v>8925</v>
      </c>
      <c r="D10" s="84">
        <f>'BAR BB| Open rates'!D10*0.85</f>
        <v>8075</v>
      </c>
      <c r="E10" s="84">
        <f>'BAR BB| Open rates'!E10*0.85</f>
        <v>17340</v>
      </c>
      <c r="F10" s="84">
        <f>'BAR BB| Open rates'!F10*0.85</f>
        <v>7735</v>
      </c>
      <c r="G10" s="84">
        <f>'BAR BB| Open rates'!G10*0.85</f>
        <v>10710</v>
      </c>
      <c r="H10" s="84">
        <f>'BAR BB| Open rates'!H10*0.85</f>
        <v>9690</v>
      </c>
      <c r="I10" s="84">
        <f>'BAR BB| Open rates'!I10*0.85</f>
        <v>8925</v>
      </c>
      <c r="J10" s="84">
        <f>'BAR BB| Open rates'!J10*0.85</f>
        <v>9690</v>
      </c>
      <c r="K10" s="84">
        <f>'BAR BB| Open rates'!K10*0.85</f>
        <v>8925</v>
      </c>
      <c r="L10" s="84">
        <f>'BAR BB| Open rates'!L10*0.85</f>
        <v>9690</v>
      </c>
      <c r="M10" s="84">
        <f>'BAR BB| Open rates'!M10*0.85</f>
        <v>8925</v>
      </c>
      <c r="N10" s="84">
        <f>'BAR BB| Open rates'!N10*0.85</f>
        <v>9690</v>
      </c>
      <c r="O10" s="84">
        <f>'BAR BB| Open rates'!O10*0.85</f>
        <v>8925</v>
      </c>
      <c r="P10" s="84">
        <f>'BAR BB| Open rates'!P10*0.85</f>
        <v>9690</v>
      </c>
      <c r="Q10" s="84">
        <f>'BAR BB| Open rates'!Q10*0.85</f>
        <v>8925</v>
      </c>
      <c r="R10" s="84">
        <f>'BAR BB| Open rates'!R10*0.85</f>
        <v>9690</v>
      </c>
      <c r="S10" s="84">
        <f>'BAR BB| Open rates'!S10*0.85</f>
        <v>8925</v>
      </c>
      <c r="T10" s="84">
        <f>'BAR BB| Open rates'!T10*0.85</f>
        <v>9690</v>
      </c>
      <c r="U10" s="84">
        <f>'BAR BB| Open rates'!U10*0.85</f>
        <v>8925</v>
      </c>
      <c r="V10" s="84">
        <f>'BAR BB| Open rates'!V10*0.85</f>
        <v>8925</v>
      </c>
      <c r="W10" s="84">
        <f>'BAR BB| Open rates'!W10*0.85</f>
        <v>9690</v>
      </c>
      <c r="X10" s="84">
        <f>'BAR BB| Open rates'!X10*0.85</f>
        <v>8925</v>
      </c>
      <c r="Y10" s="84">
        <f>'BAR BB| Open rates'!Y10*0.85</f>
        <v>9690</v>
      </c>
      <c r="Z10" s="84">
        <f>'BAR BB| Open rates'!Z10*0.85</f>
        <v>8925</v>
      </c>
      <c r="AA10" s="84">
        <f>'BAR BB| Open rates'!AA10*0.85</f>
        <v>9690</v>
      </c>
      <c r="AB10" s="84">
        <f>'BAR BB| Open rates'!AB10*0.85</f>
        <v>8925</v>
      </c>
      <c r="AC10" s="84">
        <f>'BAR BB| Open rates'!AC10*0.85</f>
        <v>9690</v>
      </c>
      <c r="AD10" s="84">
        <f>'BAR BB| Open rates'!AD10*0.85</f>
        <v>8925</v>
      </c>
      <c r="AE10" s="84">
        <f>'BAR BB| Open rates'!AE10*0.85</f>
        <v>8925</v>
      </c>
      <c r="AF10" s="84">
        <f>'BAR BB| Open rates'!AF10*0.85</f>
        <v>9690</v>
      </c>
      <c r="AG10" s="84">
        <f>'BAR BB| Open rates'!AG10*0.85</f>
        <v>8925</v>
      </c>
      <c r="AH10" s="84">
        <f>'BAR BB| Open rates'!AH10*0.85</f>
        <v>9690</v>
      </c>
      <c r="AI10" s="84">
        <f>'BAR BB| Open rates'!AI10*0.85</f>
        <v>8925</v>
      </c>
      <c r="AJ10" s="84">
        <f>'BAR BB| Open rates'!AJ10*0.85</f>
        <v>9690</v>
      </c>
      <c r="AK10" s="84">
        <f>'BAR BB| Open rates'!AK10*0.85</f>
        <v>8925</v>
      </c>
      <c r="AL10" s="84">
        <f>'BAR BB| Open rates'!AL10*0.85</f>
        <v>9690</v>
      </c>
      <c r="AM10" s="84">
        <f>'BAR BB| Open rates'!AM10*0.85</f>
        <v>8925</v>
      </c>
      <c r="AN10" s="84">
        <f>'BAR BB| Open rates'!AN10*0.85</f>
        <v>8925</v>
      </c>
      <c r="AO10" s="84">
        <f>'BAR BB| Open rates'!AO10*0.85</f>
        <v>7735</v>
      </c>
      <c r="AP10" s="84">
        <f>'BAR BB| Open rates'!AP10*0.85</f>
        <v>8585</v>
      </c>
      <c r="AQ10" s="84">
        <f>'BAR BB| Open rates'!AQ10*0.85</f>
        <v>7735</v>
      </c>
      <c r="AR10" s="84">
        <f>'BAR BB| Open rates'!AR10*0.85</f>
        <v>8585</v>
      </c>
      <c r="AS10" s="84">
        <f>'BAR BB| Open rates'!AS10*0.85</f>
        <v>7735</v>
      </c>
      <c r="AT10" s="84">
        <f>'BAR BB| Open rates'!AT10*0.85</f>
        <v>8585</v>
      </c>
      <c r="AU10" s="84">
        <f>'BAR BB| Open rates'!AU10*0.85</f>
        <v>7735</v>
      </c>
      <c r="AV10" s="84">
        <f>'BAR BB| Open rates'!AV10*0.85</f>
        <v>8585</v>
      </c>
      <c r="AW10" s="84">
        <f>'BAR BB| Open rates'!AW10*0.85</f>
        <v>7735</v>
      </c>
      <c r="AX10" s="84">
        <f>'BAR BB| Open rates'!AX10*0.85</f>
        <v>7735</v>
      </c>
      <c r="AY10" s="84">
        <f>'BAR BB| Open rates'!AY10*0.85</f>
        <v>8585</v>
      </c>
      <c r="AZ10" s="84">
        <f>'BAR BB| Open rates'!AZ10*0.85</f>
        <v>7735</v>
      </c>
      <c r="BA10" s="84">
        <f>'BAR BB| Open rates'!BA10*0.85</f>
        <v>8585</v>
      </c>
      <c r="BB10" s="84">
        <f>'BAR BB| Open rates'!BB10*0.85</f>
        <v>7735</v>
      </c>
      <c r="BC10" s="84">
        <f>'BAR BB| Open rates'!BC10*0.85</f>
        <v>8585</v>
      </c>
    </row>
    <row r="11" spans="1:55"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row>
    <row r="12" spans="1:55" s="14" customFormat="1" ht="12" customHeight="1" x14ac:dyDescent="0.2">
      <c r="A12" s="149">
        <v>1</v>
      </c>
      <c r="B12" s="84">
        <f>'BAR BB| Open rates'!B12*0.85</f>
        <v>10115</v>
      </c>
      <c r="C12" s="84">
        <f>'BAR BB| Open rates'!C12*0.85</f>
        <v>8500</v>
      </c>
      <c r="D12" s="84">
        <f>'BAR BB| Open rates'!D12*0.85</f>
        <v>7650</v>
      </c>
      <c r="E12" s="84">
        <f>'BAR BB| Open rates'!E12*0.85</f>
        <v>16915</v>
      </c>
      <c r="F12" s="84">
        <f>'BAR BB| Open rates'!F12*0.85</f>
        <v>7310</v>
      </c>
      <c r="G12" s="84">
        <f>'BAR BB| Open rates'!G12*0.85</f>
        <v>10285</v>
      </c>
      <c r="H12" s="84">
        <f>'BAR BB| Open rates'!H12*0.85</f>
        <v>9265</v>
      </c>
      <c r="I12" s="84">
        <f>'BAR BB| Open rates'!I12*0.85</f>
        <v>8500</v>
      </c>
      <c r="J12" s="84">
        <f>'BAR BB| Open rates'!J12*0.85</f>
        <v>9265</v>
      </c>
      <c r="K12" s="84">
        <f>'BAR BB| Open rates'!K12*0.85</f>
        <v>8500</v>
      </c>
      <c r="L12" s="84">
        <f>'BAR BB| Open rates'!L12*0.85</f>
        <v>9265</v>
      </c>
      <c r="M12" s="84">
        <f>'BAR BB| Open rates'!M12*0.85</f>
        <v>8500</v>
      </c>
      <c r="N12" s="84">
        <f>'BAR BB| Open rates'!N12*0.85</f>
        <v>9265</v>
      </c>
      <c r="O12" s="84">
        <f>'BAR BB| Open rates'!O12*0.85</f>
        <v>8500</v>
      </c>
      <c r="P12" s="84">
        <f>'BAR BB| Open rates'!P12*0.85</f>
        <v>9265</v>
      </c>
      <c r="Q12" s="84">
        <f>'BAR BB| Open rates'!Q12*0.85</f>
        <v>8500</v>
      </c>
      <c r="R12" s="84">
        <f>'BAR BB| Open rates'!R12*0.85</f>
        <v>9265</v>
      </c>
      <c r="S12" s="84">
        <f>'BAR BB| Open rates'!S12*0.85</f>
        <v>8500</v>
      </c>
      <c r="T12" s="84">
        <f>'BAR BB| Open rates'!T12*0.85</f>
        <v>9265</v>
      </c>
      <c r="U12" s="84">
        <f>'BAR BB| Open rates'!U12*0.85</f>
        <v>8500</v>
      </c>
      <c r="V12" s="84">
        <f>'BAR BB| Open rates'!V12*0.85</f>
        <v>8500</v>
      </c>
      <c r="W12" s="84">
        <f>'BAR BB| Open rates'!W12*0.85</f>
        <v>9265</v>
      </c>
      <c r="X12" s="84">
        <f>'BAR BB| Open rates'!X12*0.85</f>
        <v>8500</v>
      </c>
      <c r="Y12" s="84">
        <f>'BAR BB| Open rates'!Y12*0.85</f>
        <v>9265</v>
      </c>
      <c r="Z12" s="84">
        <f>'BAR BB| Open rates'!Z12*0.85</f>
        <v>8500</v>
      </c>
      <c r="AA12" s="84">
        <f>'BAR BB| Open rates'!AA12*0.85</f>
        <v>9265</v>
      </c>
      <c r="AB12" s="84">
        <f>'BAR BB| Open rates'!AB12*0.85</f>
        <v>8500</v>
      </c>
      <c r="AC12" s="84">
        <f>'BAR BB| Open rates'!AC12*0.85</f>
        <v>9265</v>
      </c>
      <c r="AD12" s="84">
        <f>'BAR BB| Open rates'!AD12*0.85</f>
        <v>8500</v>
      </c>
      <c r="AE12" s="84">
        <f>'BAR BB| Open rates'!AE12*0.85</f>
        <v>8500</v>
      </c>
      <c r="AF12" s="84">
        <f>'BAR BB| Open rates'!AF12*0.85</f>
        <v>9265</v>
      </c>
      <c r="AG12" s="84">
        <f>'BAR BB| Open rates'!AG12*0.85</f>
        <v>8500</v>
      </c>
      <c r="AH12" s="84">
        <f>'BAR BB| Open rates'!AH12*0.85</f>
        <v>9265</v>
      </c>
      <c r="AI12" s="84">
        <f>'BAR BB| Open rates'!AI12*0.85</f>
        <v>8500</v>
      </c>
      <c r="AJ12" s="84">
        <f>'BAR BB| Open rates'!AJ12*0.85</f>
        <v>9265</v>
      </c>
      <c r="AK12" s="84">
        <f>'BAR BB| Open rates'!AK12*0.85</f>
        <v>8500</v>
      </c>
      <c r="AL12" s="84">
        <f>'BAR BB| Open rates'!AL12*0.85</f>
        <v>9265</v>
      </c>
      <c r="AM12" s="84">
        <f>'BAR BB| Open rates'!AM12*0.85</f>
        <v>8500</v>
      </c>
      <c r="AN12" s="84">
        <f>'BAR BB| Open rates'!AN12*0.85</f>
        <v>8500</v>
      </c>
      <c r="AO12" s="84">
        <f>'BAR BB| Open rates'!AO12*0.85</f>
        <v>7310</v>
      </c>
      <c r="AP12" s="84">
        <f>'BAR BB| Open rates'!AP12*0.85</f>
        <v>8160</v>
      </c>
      <c r="AQ12" s="84">
        <f>'BAR BB| Open rates'!AQ12*0.85</f>
        <v>7310</v>
      </c>
      <c r="AR12" s="84">
        <f>'BAR BB| Open rates'!AR12*0.85</f>
        <v>8160</v>
      </c>
      <c r="AS12" s="84">
        <f>'BAR BB| Open rates'!AS12*0.85</f>
        <v>7310</v>
      </c>
      <c r="AT12" s="84">
        <f>'BAR BB| Open rates'!AT12*0.85</f>
        <v>8160</v>
      </c>
      <c r="AU12" s="84">
        <f>'BAR BB| Open rates'!AU12*0.85</f>
        <v>7310</v>
      </c>
      <c r="AV12" s="84">
        <f>'BAR BB| Open rates'!AV12*0.85</f>
        <v>8160</v>
      </c>
      <c r="AW12" s="84">
        <f>'BAR BB| Open rates'!AW12*0.85</f>
        <v>7310</v>
      </c>
      <c r="AX12" s="84">
        <f>'BAR BB| Open rates'!AX12*0.85</f>
        <v>7310</v>
      </c>
      <c r="AY12" s="84">
        <f>'BAR BB| Open rates'!AY12*0.85</f>
        <v>8160</v>
      </c>
      <c r="AZ12" s="84">
        <f>'BAR BB| Open rates'!AZ12*0.85</f>
        <v>7310</v>
      </c>
      <c r="BA12" s="84">
        <f>'BAR BB| Open rates'!BA12*0.85</f>
        <v>8160</v>
      </c>
      <c r="BB12" s="84">
        <f>'BAR BB| Open rates'!BB12*0.85</f>
        <v>7310</v>
      </c>
      <c r="BC12" s="84">
        <f>'BAR BB| Open rates'!BC12*0.85</f>
        <v>8160</v>
      </c>
    </row>
    <row r="13" spans="1:55" s="14" customFormat="1" ht="12" customHeight="1" x14ac:dyDescent="0.2">
      <c r="A13" s="149">
        <v>2</v>
      </c>
      <c r="B13" s="84">
        <f>'BAR BB| Open rates'!B13*0.85</f>
        <v>11390</v>
      </c>
      <c r="C13" s="84">
        <f>'BAR BB| Open rates'!C13*0.85</f>
        <v>9775</v>
      </c>
      <c r="D13" s="84">
        <f>'BAR BB| Open rates'!D13*0.85</f>
        <v>8925</v>
      </c>
      <c r="E13" s="84">
        <f>'BAR BB| Open rates'!E13*0.85</f>
        <v>18190</v>
      </c>
      <c r="F13" s="84">
        <f>'BAR BB| Open rates'!F13*0.85</f>
        <v>8585</v>
      </c>
      <c r="G13" s="84">
        <f>'BAR BB| Open rates'!G13*0.85</f>
        <v>11560</v>
      </c>
      <c r="H13" s="84">
        <f>'BAR BB| Open rates'!H13*0.85</f>
        <v>10540</v>
      </c>
      <c r="I13" s="84">
        <f>'BAR BB| Open rates'!I13*0.85</f>
        <v>9775</v>
      </c>
      <c r="J13" s="84">
        <f>'BAR BB| Open rates'!J13*0.85</f>
        <v>10540</v>
      </c>
      <c r="K13" s="84">
        <f>'BAR BB| Open rates'!K13*0.85</f>
        <v>9775</v>
      </c>
      <c r="L13" s="84">
        <f>'BAR BB| Open rates'!L13*0.85</f>
        <v>10540</v>
      </c>
      <c r="M13" s="84">
        <f>'BAR BB| Open rates'!M13*0.85</f>
        <v>9775</v>
      </c>
      <c r="N13" s="84">
        <f>'BAR BB| Open rates'!N13*0.85</f>
        <v>10540</v>
      </c>
      <c r="O13" s="84">
        <f>'BAR BB| Open rates'!O13*0.85</f>
        <v>9775</v>
      </c>
      <c r="P13" s="84">
        <f>'BAR BB| Open rates'!P13*0.85</f>
        <v>10540</v>
      </c>
      <c r="Q13" s="84">
        <f>'BAR BB| Open rates'!Q13*0.85</f>
        <v>9775</v>
      </c>
      <c r="R13" s="84">
        <f>'BAR BB| Open rates'!R13*0.85</f>
        <v>10540</v>
      </c>
      <c r="S13" s="84">
        <f>'BAR BB| Open rates'!S13*0.85</f>
        <v>9775</v>
      </c>
      <c r="T13" s="84">
        <f>'BAR BB| Open rates'!T13*0.85</f>
        <v>10540</v>
      </c>
      <c r="U13" s="84">
        <f>'BAR BB| Open rates'!U13*0.85</f>
        <v>9775</v>
      </c>
      <c r="V13" s="84">
        <f>'BAR BB| Open rates'!V13*0.85</f>
        <v>9775</v>
      </c>
      <c r="W13" s="84">
        <f>'BAR BB| Open rates'!W13*0.85</f>
        <v>10540</v>
      </c>
      <c r="X13" s="84">
        <f>'BAR BB| Open rates'!X13*0.85</f>
        <v>9775</v>
      </c>
      <c r="Y13" s="84">
        <f>'BAR BB| Open rates'!Y13*0.85</f>
        <v>10540</v>
      </c>
      <c r="Z13" s="84">
        <f>'BAR BB| Open rates'!Z13*0.85</f>
        <v>9775</v>
      </c>
      <c r="AA13" s="84">
        <f>'BAR BB| Open rates'!AA13*0.85</f>
        <v>10540</v>
      </c>
      <c r="AB13" s="84">
        <f>'BAR BB| Open rates'!AB13*0.85</f>
        <v>9775</v>
      </c>
      <c r="AC13" s="84">
        <f>'BAR BB| Open rates'!AC13*0.85</f>
        <v>10540</v>
      </c>
      <c r="AD13" s="84">
        <f>'BAR BB| Open rates'!AD13*0.85</f>
        <v>9775</v>
      </c>
      <c r="AE13" s="84">
        <f>'BAR BB| Open rates'!AE13*0.85</f>
        <v>9775</v>
      </c>
      <c r="AF13" s="84">
        <f>'BAR BB| Open rates'!AF13*0.85</f>
        <v>10540</v>
      </c>
      <c r="AG13" s="84">
        <f>'BAR BB| Open rates'!AG13*0.85</f>
        <v>9775</v>
      </c>
      <c r="AH13" s="84">
        <f>'BAR BB| Open rates'!AH13*0.85</f>
        <v>10540</v>
      </c>
      <c r="AI13" s="84">
        <f>'BAR BB| Open rates'!AI13*0.85</f>
        <v>9775</v>
      </c>
      <c r="AJ13" s="84">
        <f>'BAR BB| Open rates'!AJ13*0.85</f>
        <v>10540</v>
      </c>
      <c r="AK13" s="84">
        <f>'BAR BB| Open rates'!AK13*0.85</f>
        <v>9775</v>
      </c>
      <c r="AL13" s="84">
        <f>'BAR BB| Open rates'!AL13*0.85</f>
        <v>10540</v>
      </c>
      <c r="AM13" s="84">
        <f>'BAR BB| Open rates'!AM13*0.85</f>
        <v>9775</v>
      </c>
      <c r="AN13" s="84">
        <f>'BAR BB| Open rates'!AN13*0.85</f>
        <v>9775</v>
      </c>
      <c r="AO13" s="84">
        <f>'BAR BB| Open rates'!AO13*0.85</f>
        <v>8585</v>
      </c>
      <c r="AP13" s="84">
        <f>'BAR BB| Open rates'!AP13*0.85</f>
        <v>9435</v>
      </c>
      <c r="AQ13" s="84">
        <f>'BAR BB| Open rates'!AQ13*0.85</f>
        <v>8585</v>
      </c>
      <c r="AR13" s="84">
        <f>'BAR BB| Open rates'!AR13*0.85</f>
        <v>9435</v>
      </c>
      <c r="AS13" s="84">
        <f>'BAR BB| Open rates'!AS13*0.85</f>
        <v>8585</v>
      </c>
      <c r="AT13" s="84">
        <f>'BAR BB| Open rates'!AT13*0.85</f>
        <v>9435</v>
      </c>
      <c r="AU13" s="84">
        <f>'BAR BB| Open rates'!AU13*0.85</f>
        <v>8585</v>
      </c>
      <c r="AV13" s="84">
        <f>'BAR BB| Open rates'!AV13*0.85</f>
        <v>9435</v>
      </c>
      <c r="AW13" s="84">
        <f>'BAR BB| Open rates'!AW13*0.85</f>
        <v>8585</v>
      </c>
      <c r="AX13" s="84">
        <f>'BAR BB| Open rates'!AX13*0.85</f>
        <v>8585</v>
      </c>
      <c r="AY13" s="84">
        <f>'BAR BB| Open rates'!AY13*0.85</f>
        <v>9435</v>
      </c>
      <c r="AZ13" s="84">
        <f>'BAR BB| Open rates'!AZ13*0.85</f>
        <v>8585</v>
      </c>
      <c r="BA13" s="84">
        <f>'BAR BB| Open rates'!BA13*0.85</f>
        <v>9435</v>
      </c>
      <c r="BB13" s="84">
        <f>'BAR BB| Open rates'!BB13*0.85</f>
        <v>8585</v>
      </c>
      <c r="BC13" s="84">
        <f>'BAR BB| Open rates'!BC13*0.85</f>
        <v>9435</v>
      </c>
    </row>
    <row r="14" spans="1:55" s="14" customFormat="1" ht="12" customHeight="1" x14ac:dyDescent="0.2">
      <c r="A14" s="33"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row>
    <row r="15" spans="1:55" s="14" customFormat="1" ht="12" customHeight="1" x14ac:dyDescent="0.2">
      <c r="A15" s="42">
        <v>1</v>
      </c>
      <c r="B15" s="84">
        <f>'BAR BB| Open rates'!B15*0.85</f>
        <v>13175</v>
      </c>
      <c r="C15" s="84">
        <f>'BAR BB| Open rates'!C15*0.85</f>
        <v>11560</v>
      </c>
      <c r="D15" s="84">
        <f>'BAR BB| Open rates'!D15*0.85</f>
        <v>10710</v>
      </c>
      <c r="E15" s="84">
        <f>'BAR BB| Open rates'!E15*0.85</f>
        <v>19975</v>
      </c>
      <c r="F15" s="84">
        <f>'BAR BB| Open rates'!F15*0.85</f>
        <v>10370</v>
      </c>
      <c r="G15" s="84">
        <f>'BAR BB| Open rates'!G15*0.85</f>
        <v>14195</v>
      </c>
      <c r="H15" s="84">
        <f>'BAR BB| Open rates'!H15*0.85</f>
        <v>13175</v>
      </c>
      <c r="I15" s="84">
        <f>'BAR BB| Open rates'!I15*0.85</f>
        <v>12410</v>
      </c>
      <c r="J15" s="84">
        <f>'BAR BB| Open rates'!J15*0.85</f>
        <v>13175</v>
      </c>
      <c r="K15" s="84">
        <f>'BAR BB| Open rates'!K15*0.85</f>
        <v>12410</v>
      </c>
      <c r="L15" s="84">
        <f>'BAR BB| Open rates'!L15*0.85</f>
        <v>13175</v>
      </c>
      <c r="M15" s="84">
        <f>'BAR BB| Open rates'!M15*0.85</f>
        <v>12410</v>
      </c>
      <c r="N15" s="84">
        <f>'BAR BB| Open rates'!N15*0.85</f>
        <v>13175</v>
      </c>
      <c r="O15" s="84">
        <f>'BAR BB| Open rates'!O15*0.85</f>
        <v>12410</v>
      </c>
      <c r="P15" s="84">
        <f>'BAR BB| Open rates'!P15*0.85</f>
        <v>13175</v>
      </c>
      <c r="Q15" s="84">
        <f>'BAR BB| Open rates'!Q15*0.85</f>
        <v>12410</v>
      </c>
      <c r="R15" s="84">
        <f>'BAR BB| Open rates'!R15*0.85</f>
        <v>13175</v>
      </c>
      <c r="S15" s="84">
        <f>'BAR BB| Open rates'!S15*0.85</f>
        <v>12410</v>
      </c>
      <c r="T15" s="84">
        <f>'BAR BB| Open rates'!T15*0.85</f>
        <v>13175</v>
      </c>
      <c r="U15" s="84">
        <f>'BAR BB| Open rates'!U15*0.85</f>
        <v>12410</v>
      </c>
      <c r="V15" s="84">
        <f>'BAR BB| Open rates'!V15*0.85</f>
        <v>12410</v>
      </c>
      <c r="W15" s="84">
        <f>'BAR BB| Open rates'!W15*0.85</f>
        <v>13175</v>
      </c>
      <c r="X15" s="84">
        <f>'BAR BB| Open rates'!X15*0.85</f>
        <v>12410</v>
      </c>
      <c r="Y15" s="84">
        <f>'BAR BB| Open rates'!Y15*0.85</f>
        <v>13175</v>
      </c>
      <c r="Z15" s="84">
        <f>'BAR BB| Open rates'!Z15*0.85</f>
        <v>12410</v>
      </c>
      <c r="AA15" s="84">
        <f>'BAR BB| Open rates'!AA15*0.85</f>
        <v>13175</v>
      </c>
      <c r="AB15" s="84">
        <f>'BAR BB| Open rates'!AB15*0.85</f>
        <v>12410</v>
      </c>
      <c r="AC15" s="84">
        <f>'BAR BB| Open rates'!AC15*0.85</f>
        <v>13175</v>
      </c>
      <c r="AD15" s="84">
        <f>'BAR BB| Open rates'!AD15*0.85</f>
        <v>12410</v>
      </c>
      <c r="AE15" s="84">
        <f>'BAR BB| Open rates'!AE15*0.85</f>
        <v>11560</v>
      </c>
      <c r="AF15" s="84">
        <f>'BAR BB| Open rates'!AF15*0.85</f>
        <v>12325</v>
      </c>
      <c r="AG15" s="84">
        <f>'BAR BB| Open rates'!AG15*0.85</f>
        <v>11560</v>
      </c>
      <c r="AH15" s="84">
        <f>'BAR BB| Open rates'!AH15*0.85</f>
        <v>12325</v>
      </c>
      <c r="AI15" s="84">
        <f>'BAR BB| Open rates'!AI15*0.85</f>
        <v>11560</v>
      </c>
      <c r="AJ15" s="84">
        <f>'BAR BB| Open rates'!AJ15*0.85</f>
        <v>12325</v>
      </c>
      <c r="AK15" s="84">
        <f>'BAR BB| Open rates'!AK15*0.85</f>
        <v>11560</v>
      </c>
      <c r="AL15" s="84">
        <f>'BAR BB| Open rates'!AL15*0.85</f>
        <v>12325</v>
      </c>
      <c r="AM15" s="84">
        <f>'BAR BB| Open rates'!AM15*0.85</f>
        <v>11560</v>
      </c>
      <c r="AN15" s="84">
        <f>'BAR BB| Open rates'!AN15*0.85</f>
        <v>11560</v>
      </c>
      <c r="AO15" s="84">
        <f>'BAR BB| Open rates'!AO15*0.85</f>
        <v>10370</v>
      </c>
      <c r="AP15" s="84">
        <f>'BAR BB| Open rates'!AP15*0.85</f>
        <v>11220</v>
      </c>
      <c r="AQ15" s="84">
        <f>'BAR BB| Open rates'!AQ15*0.85</f>
        <v>10370</v>
      </c>
      <c r="AR15" s="84">
        <f>'BAR BB| Open rates'!AR15*0.85</f>
        <v>11220</v>
      </c>
      <c r="AS15" s="84">
        <f>'BAR BB| Open rates'!AS15*0.85</f>
        <v>10370</v>
      </c>
      <c r="AT15" s="84">
        <f>'BAR BB| Open rates'!AT15*0.85</f>
        <v>11220</v>
      </c>
      <c r="AU15" s="84">
        <f>'BAR BB| Open rates'!AU15*0.85</f>
        <v>10370</v>
      </c>
      <c r="AV15" s="84">
        <f>'BAR BB| Open rates'!AV15*0.85</f>
        <v>11220</v>
      </c>
      <c r="AW15" s="84">
        <f>'BAR BB| Open rates'!AW15*0.85</f>
        <v>10370</v>
      </c>
      <c r="AX15" s="84">
        <f>'BAR BB| Open rates'!AX15*0.85</f>
        <v>10370</v>
      </c>
      <c r="AY15" s="84">
        <f>'BAR BB| Open rates'!AY15*0.85</f>
        <v>11220</v>
      </c>
      <c r="AZ15" s="84">
        <f>'BAR BB| Open rates'!AZ15*0.85</f>
        <v>10370</v>
      </c>
      <c r="BA15" s="84">
        <f>'BAR BB| Open rates'!BA15*0.85</f>
        <v>11220</v>
      </c>
      <c r="BB15" s="84">
        <f>'BAR BB| Open rates'!BB15*0.85</f>
        <v>10370</v>
      </c>
      <c r="BC15" s="84">
        <f>'BAR BB| Open rates'!BC15*0.85</f>
        <v>11220</v>
      </c>
    </row>
    <row r="16" spans="1:55" s="14" customFormat="1" ht="12" customHeight="1" x14ac:dyDescent="0.2">
      <c r="A16" s="42">
        <v>2</v>
      </c>
      <c r="B16" s="84">
        <f>'BAR BB| Open rates'!B16*0.85</f>
        <v>14450</v>
      </c>
      <c r="C16" s="84">
        <f>'BAR BB| Open rates'!C16*0.85</f>
        <v>12835</v>
      </c>
      <c r="D16" s="84">
        <f>'BAR BB| Open rates'!D16*0.85</f>
        <v>11985</v>
      </c>
      <c r="E16" s="84">
        <f>'BAR BB| Open rates'!E16*0.85</f>
        <v>21250</v>
      </c>
      <c r="F16" s="84">
        <f>'BAR BB| Open rates'!F16*0.85</f>
        <v>11645</v>
      </c>
      <c r="G16" s="84">
        <f>'BAR BB| Open rates'!G16*0.85</f>
        <v>15470</v>
      </c>
      <c r="H16" s="84">
        <f>'BAR BB| Open rates'!H16*0.85</f>
        <v>14450</v>
      </c>
      <c r="I16" s="84">
        <f>'BAR BB| Open rates'!I16*0.85</f>
        <v>13685</v>
      </c>
      <c r="J16" s="84">
        <f>'BAR BB| Open rates'!J16*0.85</f>
        <v>14450</v>
      </c>
      <c r="K16" s="84">
        <f>'BAR BB| Open rates'!K16*0.85</f>
        <v>13685</v>
      </c>
      <c r="L16" s="84">
        <f>'BAR BB| Open rates'!L16*0.85</f>
        <v>14450</v>
      </c>
      <c r="M16" s="84">
        <f>'BAR BB| Open rates'!M16*0.85</f>
        <v>13685</v>
      </c>
      <c r="N16" s="84">
        <f>'BAR BB| Open rates'!N16*0.85</f>
        <v>14450</v>
      </c>
      <c r="O16" s="84">
        <f>'BAR BB| Open rates'!O16*0.85</f>
        <v>13685</v>
      </c>
      <c r="P16" s="84">
        <f>'BAR BB| Open rates'!P16*0.85</f>
        <v>14450</v>
      </c>
      <c r="Q16" s="84">
        <f>'BAR BB| Open rates'!Q16*0.85</f>
        <v>13685</v>
      </c>
      <c r="R16" s="84">
        <f>'BAR BB| Open rates'!R16*0.85</f>
        <v>14450</v>
      </c>
      <c r="S16" s="84">
        <f>'BAR BB| Open rates'!S16*0.85</f>
        <v>13685</v>
      </c>
      <c r="T16" s="84">
        <f>'BAR BB| Open rates'!T16*0.85</f>
        <v>14450</v>
      </c>
      <c r="U16" s="84">
        <f>'BAR BB| Open rates'!U16*0.85</f>
        <v>13685</v>
      </c>
      <c r="V16" s="84">
        <f>'BAR BB| Open rates'!V16*0.85</f>
        <v>13685</v>
      </c>
      <c r="W16" s="84">
        <f>'BAR BB| Open rates'!W16*0.85</f>
        <v>14450</v>
      </c>
      <c r="X16" s="84">
        <f>'BAR BB| Open rates'!X16*0.85</f>
        <v>13685</v>
      </c>
      <c r="Y16" s="84">
        <f>'BAR BB| Open rates'!Y16*0.85</f>
        <v>14450</v>
      </c>
      <c r="Z16" s="84">
        <f>'BAR BB| Open rates'!Z16*0.85</f>
        <v>13685</v>
      </c>
      <c r="AA16" s="84">
        <f>'BAR BB| Open rates'!AA16*0.85</f>
        <v>14450</v>
      </c>
      <c r="AB16" s="84">
        <f>'BAR BB| Open rates'!AB16*0.85</f>
        <v>13685</v>
      </c>
      <c r="AC16" s="84">
        <f>'BAR BB| Open rates'!AC16*0.85</f>
        <v>14450</v>
      </c>
      <c r="AD16" s="84">
        <f>'BAR BB| Open rates'!AD16*0.85</f>
        <v>13685</v>
      </c>
      <c r="AE16" s="84">
        <f>'BAR BB| Open rates'!AE16*0.85</f>
        <v>12835</v>
      </c>
      <c r="AF16" s="84">
        <f>'BAR BB| Open rates'!AF16*0.85</f>
        <v>13600</v>
      </c>
      <c r="AG16" s="84">
        <f>'BAR BB| Open rates'!AG16*0.85</f>
        <v>12835</v>
      </c>
      <c r="AH16" s="84">
        <f>'BAR BB| Open rates'!AH16*0.85</f>
        <v>13600</v>
      </c>
      <c r="AI16" s="84">
        <f>'BAR BB| Open rates'!AI16*0.85</f>
        <v>12835</v>
      </c>
      <c r="AJ16" s="84">
        <f>'BAR BB| Open rates'!AJ16*0.85</f>
        <v>13600</v>
      </c>
      <c r="AK16" s="84">
        <f>'BAR BB| Open rates'!AK16*0.85</f>
        <v>12835</v>
      </c>
      <c r="AL16" s="84">
        <f>'BAR BB| Open rates'!AL16*0.85</f>
        <v>13600</v>
      </c>
      <c r="AM16" s="84">
        <f>'BAR BB| Open rates'!AM16*0.85</f>
        <v>12835</v>
      </c>
      <c r="AN16" s="84">
        <f>'BAR BB| Open rates'!AN16*0.85</f>
        <v>12835</v>
      </c>
      <c r="AO16" s="84">
        <f>'BAR BB| Open rates'!AO16*0.85</f>
        <v>11645</v>
      </c>
      <c r="AP16" s="84">
        <f>'BAR BB| Open rates'!AP16*0.85</f>
        <v>12495</v>
      </c>
      <c r="AQ16" s="84">
        <f>'BAR BB| Open rates'!AQ16*0.85</f>
        <v>11645</v>
      </c>
      <c r="AR16" s="84">
        <f>'BAR BB| Open rates'!AR16*0.85</f>
        <v>12495</v>
      </c>
      <c r="AS16" s="84">
        <f>'BAR BB| Open rates'!AS16*0.85</f>
        <v>11645</v>
      </c>
      <c r="AT16" s="84">
        <f>'BAR BB| Open rates'!AT16*0.85</f>
        <v>12495</v>
      </c>
      <c r="AU16" s="84">
        <f>'BAR BB| Open rates'!AU16*0.85</f>
        <v>11645</v>
      </c>
      <c r="AV16" s="84">
        <f>'BAR BB| Open rates'!AV16*0.85</f>
        <v>12495</v>
      </c>
      <c r="AW16" s="84">
        <f>'BAR BB| Open rates'!AW16*0.85</f>
        <v>11645</v>
      </c>
      <c r="AX16" s="84">
        <f>'BAR BB| Open rates'!AX16*0.85</f>
        <v>11645</v>
      </c>
      <c r="AY16" s="84">
        <f>'BAR BB| Open rates'!AY16*0.85</f>
        <v>12495</v>
      </c>
      <c r="AZ16" s="84">
        <f>'BAR BB| Open rates'!AZ16*0.85</f>
        <v>11645</v>
      </c>
      <c r="BA16" s="84">
        <f>'BAR BB| Open rates'!BA16*0.85</f>
        <v>12495</v>
      </c>
      <c r="BB16" s="84">
        <f>'BAR BB| Open rates'!BB16*0.85</f>
        <v>11645</v>
      </c>
      <c r="BC16" s="84">
        <f>'BAR BB| Open rates'!BC16*0.85</f>
        <v>12495</v>
      </c>
    </row>
    <row r="17" spans="1:55" s="14" customFormat="1" ht="12" customHeight="1" x14ac:dyDescent="0.2">
      <c r="A17" s="33" t="s">
        <v>160</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row>
    <row r="18" spans="1:55" s="14" customFormat="1" ht="12" customHeight="1" x14ac:dyDescent="0.2">
      <c r="A18" s="42">
        <v>1</v>
      </c>
      <c r="B18" s="84">
        <f>'BAR BB| Open rates'!B18*0.85</f>
        <v>13600</v>
      </c>
      <c r="C18" s="84">
        <f>'BAR BB| Open rates'!C18*0.85</f>
        <v>11985</v>
      </c>
      <c r="D18" s="84">
        <f>'BAR BB| Open rates'!D18*0.85</f>
        <v>11135</v>
      </c>
      <c r="E18" s="84">
        <f>'BAR BB| Open rates'!E18*0.85</f>
        <v>20400</v>
      </c>
      <c r="F18" s="84">
        <f>'BAR BB| Open rates'!F18*0.85</f>
        <v>10795</v>
      </c>
      <c r="G18" s="84">
        <f>'BAR BB| Open rates'!G18*0.85</f>
        <v>15895</v>
      </c>
      <c r="H18" s="84">
        <f>'BAR BB| Open rates'!H18*0.85</f>
        <v>14875</v>
      </c>
      <c r="I18" s="84">
        <f>'BAR BB| Open rates'!I18*0.85</f>
        <v>14110</v>
      </c>
      <c r="J18" s="84">
        <f>'BAR BB| Open rates'!J18*0.85</f>
        <v>14875</v>
      </c>
      <c r="K18" s="84">
        <f>'BAR BB| Open rates'!K18*0.85</f>
        <v>14110</v>
      </c>
      <c r="L18" s="84">
        <f>'BAR BB| Open rates'!L18*0.85</f>
        <v>14875</v>
      </c>
      <c r="M18" s="84">
        <f>'BAR BB| Open rates'!M18*0.85</f>
        <v>14110</v>
      </c>
      <c r="N18" s="84">
        <f>'BAR BB| Open rates'!N18*0.85</f>
        <v>14875</v>
      </c>
      <c r="O18" s="84">
        <f>'BAR BB| Open rates'!O18*0.85</f>
        <v>14110</v>
      </c>
      <c r="P18" s="84">
        <f>'BAR BB| Open rates'!P18*0.85</f>
        <v>14875</v>
      </c>
      <c r="Q18" s="84">
        <f>'BAR BB| Open rates'!Q18*0.85</f>
        <v>14110</v>
      </c>
      <c r="R18" s="84">
        <f>'BAR BB| Open rates'!R18*0.85</f>
        <v>14875</v>
      </c>
      <c r="S18" s="84">
        <f>'BAR BB| Open rates'!S18*0.85</f>
        <v>14110</v>
      </c>
      <c r="T18" s="84">
        <f>'BAR BB| Open rates'!T18*0.85</f>
        <v>14875</v>
      </c>
      <c r="U18" s="84">
        <f>'BAR BB| Open rates'!U18*0.85</f>
        <v>14110</v>
      </c>
      <c r="V18" s="84">
        <f>'BAR BB| Open rates'!V18*0.85</f>
        <v>14110</v>
      </c>
      <c r="W18" s="84">
        <f>'BAR BB| Open rates'!W18*0.85</f>
        <v>14875</v>
      </c>
      <c r="X18" s="84">
        <f>'BAR BB| Open rates'!X18*0.85</f>
        <v>14110</v>
      </c>
      <c r="Y18" s="84">
        <f>'BAR BB| Open rates'!Y18*0.85</f>
        <v>14875</v>
      </c>
      <c r="Z18" s="84">
        <f>'BAR BB| Open rates'!Z18*0.85</f>
        <v>14110</v>
      </c>
      <c r="AA18" s="84">
        <f>'BAR BB| Open rates'!AA18*0.85</f>
        <v>14875</v>
      </c>
      <c r="AB18" s="84">
        <f>'BAR BB| Open rates'!AB18*0.85</f>
        <v>14110</v>
      </c>
      <c r="AC18" s="84">
        <f>'BAR BB| Open rates'!AC18*0.85</f>
        <v>14875</v>
      </c>
      <c r="AD18" s="84">
        <f>'BAR BB| Open rates'!AD18*0.85</f>
        <v>14110</v>
      </c>
      <c r="AE18" s="84">
        <f>'BAR BB| Open rates'!AE18*0.85</f>
        <v>11985</v>
      </c>
      <c r="AF18" s="84">
        <f>'BAR BB| Open rates'!AF18*0.85</f>
        <v>12750</v>
      </c>
      <c r="AG18" s="84">
        <f>'BAR BB| Open rates'!AG18*0.85</f>
        <v>11985</v>
      </c>
      <c r="AH18" s="84">
        <f>'BAR BB| Open rates'!AH18*0.85</f>
        <v>12750</v>
      </c>
      <c r="AI18" s="84">
        <f>'BAR BB| Open rates'!AI18*0.85</f>
        <v>11985</v>
      </c>
      <c r="AJ18" s="84">
        <f>'BAR BB| Open rates'!AJ18*0.85</f>
        <v>12750</v>
      </c>
      <c r="AK18" s="84">
        <f>'BAR BB| Open rates'!AK18*0.85</f>
        <v>11985</v>
      </c>
      <c r="AL18" s="84">
        <f>'BAR BB| Open rates'!AL18*0.85</f>
        <v>12750</v>
      </c>
      <c r="AM18" s="84">
        <f>'BAR BB| Open rates'!AM18*0.85</f>
        <v>11985</v>
      </c>
      <c r="AN18" s="84">
        <f>'BAR BB| Open rates'!AN18*0.85</f>
        <v>11985</v>
      </c>
      <c r="AO18" s="84">
        <f>'BAR BB| Open rates'!AO18*0.85</f>
        <v>10795</v>
      </c>
      <c r="AP18" s="84">
        <f>'BAR BB| Open rates'!AP18*0.85</f>
        <v>11645</v>
      </c>
      <c r="AQ18" s="84">
        <f>'BAR BB| Open rates'!AQ18*0.85</f>
        <v>10795</v>
      </c>
      <c r="AR18" s="84">
        <f>'BAR BB| Open rates'!AR18*0.85</f>
        <v>11645</v>
      </c>
      <c r="AS18" s="84">
        <f>'BAR BB| Open rates'!AS18*0.85</f>
        <v>10795</v>
      </c>
      <c r="AT18" s="84">
        <f>'BAR BB| Open rates'!AT18*0.85</f>
        <v>11645</v>
      </c>
      <c r="AU18" s="84">
        <f>'BAR BB| Open rates'!AU18*0.85</f>
        <v>10795</v>
      </c>
      <c r="AV18" s="84">
        <f>'BAR BB| Open rates'!AV18*0.85</f>
        <v>11645</v>
      </c>
      <c r="AW18" s="84">
        <f>'BAR BB| Open rates'!AW18*0.85</f>
        <v>10795</v>
      </c>
      <c r="AX18" s="84">
        <f>'BAR BB| Open rates'!AX18*0.85</f>
        <v>10795</v>
      </c>
      <c r="AY18" s="84">
        <f>'BAR BB| Open rates'!AY18*0.85</f>
        <v>11645</v>
      </c>
      <c r="AZ18" s="84">
        <f>'BAR BB| Open rates'!AZ18*0.85</f>
        <v>10795</v>
      </c>
      <c r="BA18" s="84">
        <f>'BAR BB| Open rates'!BA18*0.85</f>
        <v>11645</v>
      </c>
      <c r="BB18" s="84">
        <f>'BAR BB| Open rates'!BB18*0.85</f>
        <v>10795</v>
      </c>
      <c r="BC18" s="84">
        <f>'BAR BB| Open rates'!BC18*0.85</f>
        <v>11645</v>
      </c>
    </row>
    <row r="19" spans="1:55" s="14" customFormat="1" ht="12" customHeight="1" x14ac:dyDescent="0.2">
      <c r="A19" s="42">
        <v>2</v>
      </c>
      <c r="B19" s="84">
        <f>'BAR BB| Open rates'!B19*0.85</f>
        <v>14875</v>
      </c>
      <c r="C19" s="84">
        <f>'BAR BB| Open rates'!C19*0.85</f>
        <v>13260</v>
      </c>
      <c r="D19" s="84">
        <f>'BAR BB| Open rates'!D19*0.85</f>
        <v>12410</v>
      </c>
      <c r="E19" s="84">
        <f>'BAR BB| Open rates'!E19*0.85</f>
        <v>21675</v>
      </c>
      <c r="F19" s="84">
        <f>'BAR BB| Open rates'!F19*0.85</f>
        <v>12070</v>
      </c>
      <c r="G19" s="84">
        <f>'BAR BB| Open rates'!G19*0.85</f>
        <v>17170</v>
      </c>
      <c r="H19" s="84">
        <f>'BAR BB| Open rates'!H19*0.85</f>
        <v>16150</v>
      </c>
      <c r="I19" s="84">
        <f>'BAR BB| Open rates'!I19*0.85</f>
        <v>15385</v>
      </c>
      <c r="J19" s="84">
        <f>'BAR BB| Open rates'!J19*0.85</f>
        <v>16150</v>
      </c>
      <c r="K19" s="84">
        <f>'BAR BB| Open rates'!K19*0.85</f>
        <v>15385</v>
      </c>
      <c r="L19" s="84">
        <f>'BAR BB| Open rates'!L19*0.85</f>
        <v>16150</v>
      </c>
      <c r="M19" s="84">
        <f>'BAR BB| Open rates'!M19*0.85</f>
        <v>15385</v>
      </c>
      <c r="N19" s="84">
        <f>'BAR BB| Open rates'!N19*0.85</f>
        <v>16150</v>
      </c>
      <c r="O19" s="84">
        <f>'BAR BB| Open rates'!O19*0.85</f>
        <v>15385</v>
      </c>
      <c r="P19" s="84">
        <f>'BAR BB| Open rates'!P19*0.85</f>
        <v>16150</v>
      </c>
      <c r="Q19" s="84">
        <f>'BAR BB| Open rates'!Q19*0.85</f>
        <v>15385</v>
      </c>
      <c r="R19" s="84">
        <f>'BAR BB| Open rates'!R19*0.85</f>
        <v>16150</v>
      </c>
      <c r="S19" s="84">
        <f>'BAR BB| Open rates'!S19*0.85</f>
        <v>15385</v>
      </c>
      <c r="T19" s="84">
        <f>'BAR BB| Open rates'!T19*0.85</f>
        <v>16150</v>
      </c>
      <c r="U19" s="84">
        <f>'BAR BB| Open rates'!U19*0.85</f>
        <v>15385</v>
      </c>
      <c r="V19" s="84">
        <f>'BAR BB| Open rates'!V19*0.85</f>
        <v>15385</v>
      </c>
      <c r="W19" s="84">
        <f>'BAR BB| Open rates'!W19*0.85</f>
        <v>16150</v>
      </c>
      <c r="X19" s="84">
        <f>'BAR BB| Open rates'!X19*0.85</f>
        <v>15385</v>
      </c>
      <c r="Y19" s="84">
        <f>'BAR BB| Open rates'!Y19*0.85</f>
        <v>16150</v>
      </c>
      <c r="Z19" s="84">
        <f>'BAR BB| Open rates'!Z19*0.85</f>
        <v>15385</v>
      </c>
      <c r="AA19" s="84">
        <f>'BAR BB| Open rates'!AA19*0.85</f>
        <v>16150</v>
      </c>
      <c r="AB19" s="84">
        <f>'BAR BB| Open rates'!AB19*0.85</f>
        <v>15385</v>
      </c>
      <c r="AC19" s="84">
        <f>'BAR BB| Open rates'!AC19*0.85</f>
        <v>16150</v>
      </c>
      <c r="AD19" s="84">
        <f>'BAR BB| Open rates'!AD19*0.85</f>
        <v>15385</v>
      </c>
      <c r="AE19" s="84">
        <f>'BAR BB| Open rates'!AE19*0.85</f>
        <v>13260</v>
      </c>
      <c r="AF19" s="84">
        <f>'BAR BB| Open rates'!AF19*0.85</f>
        <v>14025</v>
      </c>
      <c r="AG19" s="84">
        <f>'BAR BB| Open rates'!AG19*0.85</f>
        <v>13260</v>
      </c>
      <c r="AH19" s="84">
        <f>'BAR BB| Open rates'!AH19*0.85</f>
        <v>14025</v>
      </c>
      <c r="AI19" s="84">
        <f>'BAR BB| Open rates'!AI19*0.85</f>
        <v>13260</v>
      </c>
      <c r="AJ19" s="84">
        <f>'BAR BB| Open rates'!AJ19*0.85</f>
        <v>14025</v>
      </c>
      <c r="AK19" s="84">
        <f>'BAR BB| Open rates'!AK19*0.85</f>
        <v>13260</v>
      </c>
      <c r="AL19" s="84">
        <f>'BAR BB| Open rates'!AL19*0.85</f>
        <v>14025</v>
      </c>
      <c r="AM19" s="84">
        <f>'BAR BB| Open rates'!AM19*0.85</f>
        <v>13260</v>
      </c>
      <c r="AN19" s="84">
        <f>'BAR BB| Open rates'!AN19*0.85</f>
        <v>13260</v>
      </c>
      <c r="AO19" s="84">
        <f>'BAR BB| Open rates'!AO19*0.85</f>
        <v>12070</v>
      </c>
      <c r="AP19" s="84">
        <f>'BAR BB| Open rates'!AP19*0.85</f>
        <v>12920</v>
      </c>
      <c r="AQ19" s="84">
        <f>'BAR BB| Open rates'!AQ19*0.85</f>
        <v>12070</v>
      </c>
      <c r="AR19" s="84">
        <f>'BAR BB| Open rates'!AR19*0.85</f>
        <v>12920</v>
      </c>
      <c r="AS19" s="84">
        <f>'BAR BB| Open rates'!AS19*0.85</f>
        <v>12070</v>
      </c>
      <c r="AT19" s="84">
        <f>'BAR BB| Open rates'!AT19*0.85</f>
        <v>12920</v>
      </c>
      <c r="AU19" s="84">
        <f>'BAR BB| Open rates'!AU19*0.85</f>
        <v>12070</v>
      </c>
      <c r="AV19" s="84">
        <f>'BAR BB| Open rates'!AV19*0.85</f>
        <v>12920</v>
      </c>
      <c r="AW19" s="84">
        <f>'BAR BB| Open rates'!AW19*0.85</f>
        <v>12070</v>
      </c>
      <c r="AX19" s="84">
        <f>'BAR BB| Open rates'!AX19*0.85</f>
        <v>12070</v>
      </c>
      <c r="AY19" s="84">
        <f>'BAR BB| Open rates'!AY19*0.85</f>
        <v>12920</v>
      </c>
      <c r="AZ19" s="84">
        <f>'BAR BB| Open rates'!AZ19*0.85</f>
        <v>12070</v>
      </c>
      <c r="BA19" s="84">
        <f>'BAR BB| Open rates'!BA19*0.85</f>
        <v>12920</v>
      </c>
      <c r="BB19" s="84">
        <f>'BAR BB| Open rates'!BB19*0.85</f>
        <v>12070</v>
      </c>
      <c r="BC19" s="84">
        <f>'BAR BB| Open rates'!BC19*0.85</f>
        <v>12920</v>
      </c>
    </row>
    <row r="20" spans="1:55" s="14" customFormat="1" ht="12" customHeight="1" x14ac:dyDescent="0.2">
      <c r="A20" s="33" t="s">
        <v>56</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row>
    <row r="21" spans="1:55" s="14" customFormat="1" ht="12" customHeight="1" x14ac:dyDescent="0.2">
      <c r="A21" s="42">
        <v>1</v>
      </c>
      <c r="B21" s="84">
        <f>'BAR BB| Open rates'!B21*0.85</f>
        <v>15215</v>
      </c>
      <c r="C21" s="84">
        <f>'BAR BB| Open rates'!C21*0.85</f>
        <v>13600</v>
      </c>
      <c r="D21" s="84">
        <f>'BAR BB| Open rates'!D21*0.85</f>
        <v>12750</v>
      </c>
      <c r="E21" s="84">
        <f>'BAR BB| Open rates'!E21*0.85</f>
        <v>22015</v>
      </c>
      <c r="F21" s="84">
        <f>'BAR BB| Open rates'!F21*0.85</f>
        <v>12410</v>
      </c>
      <c r="G21" s="84">
        <f>'BAR BB| Open rates'!G21*0.85</f>
        <v>20485</v>
      </c>
      <c r="H21" s="84">
        <f>'BAR BB| Open rates'!H21*0.85</f>
        <v>19465</v>
      </c>
      <c r="I21" s="84">
        <f>'BAR BB| Open rates'!I21*0.85</f>
        <v>18700</v>
      </c>
      <c r="J21" s="84">
        <f>'BAR BB| Open rates'!J21*0.85</f>
        <v>19465</v>
      </c>
      <c r="K21" s="84">
        <f>'BAR BB| Open rates'!K21*0.85</f>
        <v>18700</v>
      </c>
      <c r="L21" s="84">
        <f>'BAR BB| Open rates'!L21*0.85</f>
        <v>19465</v>
      </c>
      <c r="M21" s="84">
        <f>'BAR BB| Open rates'!M21*0.85</f>
        <v>18700</v>
      </c>
      <c r="N21" s="84">
        <f>'BAR BB| Open rates'!N21*0.85</f>
        <v>19465</v>
      </c>
      <c r="O21" s="84">
        <f>'BAR BB| Open rates'!O21*0.85</f>
        <v>18700</v>
      </c>
      <c r="P21" s="84">
        <f>'BAR BB| Open rates'!P21*0.85</f>
        <v>19465</v>
      </c>
      <c r="Q21" s="84">
        <f>'BAR BB| Open rates'!Q21*0.85</f>
        <v>18700</v>
      </c>
      <c r="R21" s="84">
        <f>'BAR BB| Open rates'!R21*0.85</f>
        <v>19465</v>
      </c>
      <c r="S21" s="84">
        <f>'BAR BB| Open rates'!S21*0.85</f>
        <v>18700</v>
      </c>
      <c r="T21" s="84">
        <f>'BAR BB| Open rates'!T21*0.85</f>
        <v>19465</v>
      </c>
      <c r="U21" s="84">
        <f>'BAR BB| Open rates'!U21*0.85</f>
        <v>18700</v>
      </c>
      <c r="V21" s="84">
        <f>'BAR BB| Open rates'!V21*0.85</f>
        <v>18700</v>
      </c>
      <c r="W21" s="84">
        <f>'BAR BB| Open rates'!W21*0.85</f>
        <v>19465</v>
      </c>
      <c r="X21" s="84">
        <f>'BAR BB| Open rates'!X21*0.85</f>
        <v>18700</v>
      </c>
      <c r="Y21" s="84">
        <f>'BAR BB| Open rates'!Y21*0.85</f>
        <v>19465</v>
      </c>
      <c r="Z21" s="84">
        <f>'BAR BB| Open rates'!Z21*0.85</f>
        <v>18700</v>
      </c>
      <c r="AA21" s="84">
        <f>'BAR BB| Open rates'!AA21*0.85</f>
        <v>19465</v>
      </c>
      <c r="AB21" s="84">
        <f>'BAR BB| Open rates'!AB21*0.85</f>
        <v>18700</v>
      </c>
      <c r="AC21" s="84">
        <f>'BAR BB| Open rates'!AC21*0.85</f>
        <v>19465</v>
      </c>
      <c r="AD21" s="84">
        <f>'BAR BB| Open rates'!AD21*0.85</f>
        <v>18700</v>
      </c>
      <c r="AE21" s="84">
        <f>'BAR BB| Open rates'!AE21*0.85</f>
        <v>13600</v>
      </c>
      <c r="AF21" s="84">
        <f>'BAR BB| Open rates'!AF21*0.85</f>
        <v>14365</v>
      </c>
      <c r="AG21" s="84">
        <f>'BAR BB| Open rates'!AG21*0.85</f>
        <v>13600</v>
      </c>
      <c r="AH21" s="84">
        <f>'BAR BB| Open rates'!AH21*0.85</f>
        <v>14365</v>
      </c>
      <c r="AI21" s="84">
        <f>'BAR BB| Open rates'!AI21*0.85</f>
        <v>13600</v>
      </c>
      <c r="AJ21" s="84">
        <f>'BAR BB| Open rates'!AJ21*0.85</f>
        <v>14365</v>
      </c>
      <c r="AK21" s="84">
        <f>'BAR BB| Open rates'!AK21*0.85</f>
        <v>13600</v>
      </c>
      <c r="AL21" s="84">
        <f>'BAR BB| Open rates'!AL21*0.85</f>
        <v>14365</v>
      </c>
      <c r="AM21" s="84">
        <f>'BAR BB| Open rates'!AM21*0.85</f>
        <v>13600</v>
      </c>
      <c r="AN21" s="84">
        <f>'BAR BB| Open rates'!AN21*0.85</f>
        <v>13600</v>
      </c>
      <c r="AO21" s="84">
        <f>'BAR BB| Open rates'!AO21*0.85</f>
        <v>12410</v>
      </c>
      <c r="AP21" s="84">
        <f>'BAR BB| Open rates'!AP21*0.85</f>
        <v>13260</v>
      </c>
      <c r="AQ21" s="84">
        <f>'BAR BB| Open rates'!AQ21*0.85</f>
        <v>12410</v>
      </c>
      <c r="AR21" s="84">
        <f>'BAR BB| Open rates'!AR21*0.85</f>
        <v>13260</v>
      </c>
      <c r="AS21" s="84">
        <f>'BAR BB| Open rates'!AS21*0.85</f>
        <v>12410</v>
      </c>
      <c r="AT21" s="84">
        <f>'BAR BB| Open rates'!AT21*0.85</f>
        <v>13260</v>
      </c>
      <c r="AU21" s="84">
        <f>'BAR BB| Open rates'!AU21*0.85</f>
        <v>12410</v>
      </c>
      <c r="AV21" s="84">
        <f>'BAR BB| Open rates'!AV21*0.85</f>
        <v>13260</v>
      </c>
      <c r="AW21" s="84">
        <f>'BAR BB| Open rates'!AW21*0.85</f>
        <v>12410</v>
      </c>
      <c r="AX21" s="84">
        <f>'BAR BB| Open rates'!AX21*0.85</f>
        <v>12410</v>
      </c>
      <c r="AY21" s="84">
        <f>'BAR BB| Open rates'!AY21*0.85</f>
        <v>13260</v>
      </c>
      <c r="AZ21" s="84">
        <f>'BAR BB| Open rates'!AZ21*0.85</f>
        <v>12410</v>
      </c>
      <c r="BA21" s="84">
        <f>'BAR BB| Open rates'!BA21*0.85</f>
        <v>13260</v>
      </c>
      <c r="BB21" s="84">
        <f>'BAR BB| Open rates'!BB21*0.85</f>
        <v>12410</v>
      </c>
      <c r="BC21" s="84">
        <f>'BAR BB| Open rates'!BC21*0.85</f>
        <v>13260</v>
      </c>
    </row>
    <row r="22" spans="1:55" s="14" customFormat="1" ht="12" customHeight="1" x14ac:dyDescent="0.2">
      <c r="A22" s="42">
        <v>2</v>
      </c>
      <c r="B22" s="84">
        <f>'BAR BB| Open rates'!B22*0.85</f>
        <v>16490</v>
      </c>
      <c r="C22" s="84">
        <f>'BAR BB| Open rates'!C22*0.85</f>
        <v>14875</v>
      </c>
      <c r="D22" s="84">
        <f>'BAR BB| Open rates'!D22*0.85</f>
        <v>14025</v>
      </c>
      <c r="E22" s="84">
        <f>'BAR BB| Open rates'!E22*0.85</f>
        <v>23290</v>
      </c>
      <c r="F22" s="84">
        <f>'BAR BB| Open rates'!F22*0.85</f>
        <v>13685</v>
      </c>
      <c r="G22" s="84">
        <f>'BAR BB| Open rates'!G22*0.85</f>
        <v>21760</v>
      </c>
      <c r="H22" s="84">
        <f>'BAR BB| Open rates'!H22*0.85</f>
        <v>20740</v>
      </c>
      <c r="I22" s="84">
        <f>'BAR BB| Open rates'!I22*0.85</f>
        <v>19975</v>
      </c>
      <c r="J22" s="84">
        <f>'BAR BB| Open rates'!J22*0.85</f>
        <v>20740</v>
      </c>
      <c r="K22" s="84">
        <f>'BAR BB| Open rates'!K22*0.85</f>
        <v>19975</v>
      </c>
      <c r="L22" s="84">
        <f>'BAR BB| Open rates'!L22*0.85</f>
        <v>20740</v>
      </c>
      <c r="M22" s="84">
        <f>'BAR BB| Open rates'!M22*0.85</f>
        <v>19975</v>
      </c>
      <c r="N22" s="84">
        <f>'BAR BB| Open rates'!N22*0.85</f>
        <v>20740</v>
      </c>
      <c r="O22" s="84">
        <f>'BAR BB| Open rates'!O22*0.85</f>
        <v>19975</v>
      </c>
      <c r="P22" s="84">
        <f>'BAR BB| Open rates'!P22*0.85</f>
        <v>20740</v>
      </c>
      <c r="Q22" s="84">
        <f>'BAR BB| Open rates'!Q22*0.85</f>
        <v>19975</v>
      </c>
      <c r="R22" s="84">
        <f>'BAR BB| Open rates'!R22*0.85</f>
        <v>20740</v>
      </c>
      <c r="S22" s="84">
        <f>'BAR BB| Open rates'!S22*0.85</f>
        <v>19975</v>
      </c>
      <c r="T22" s="84">
        <f>'BAR BB| Open rates'!T22*0.85</f>
        <v>20740</v>
      </c>
      <c r="U22" s="84">
        <f>'BAR BB| Open rates'!U22*0.85</f>
        <v>19975</v>
      </c>
      <c r="V22" s="84">
        <f>'BAR BB| Open rates'!V22*0.85</f>
        <v>19975</v>
      </c>
      <c r="W22" s="84">
        <f>'BAR BB| Open rates'!W22*0.85</f>
        <v>20740</v>
      </c>
      <c r="X22" s="84">
        <f>'BAR BB| Open rates'!X22*0.85</f>
        <v>19975</v>
      </c>
      <c r="Y22" s="84">
        <f>'BAR BB| Open rates'!Y22*0.85</f>
        <v>20740</v>
      </c>
      <c r="Z22" s="84">
        <f>'BAR BB| Open rates'!Z22*0.85</f>
        <v>19975</v>
      </c>
      <c r="AA22" s="84">
        <f>'BAR BB| Open rates'!AA22*0.85</f>
        <v>20740</v>
      </c>
      <c r="AB22" s="84">
        <f>'BAR BB| Open rates'!AB22*0.85</f>
        <v>19975</v>
      </c>
      <c r="AC22" s="84">
        <f>'BAR BB| Open rates'!AC22*0.85</f>
        <v>20740</v>
      </c>
      <c r="AD22" s="84">
        <f>'BAR BB| Open rates'!AD22*0.85</f>
        <v>19975</v>
      </c>
      <c r="AE22" s="84">
        <f>'BAR BB| Open rates'!AE22*0.85</f>
        <v>14875</v>
      </c>
      <c r="AF22" s="84">
        <f>'BAR BB| Open rates'!AF22*0.85</f>
        <v>15640</v>
      </c>
      <c r="AG22" s="84">
        <f>'BAR BB| Open rates'!AG22*0.85</f>
        <v>14875</v>
      </c>
      <c r="AH22" s="84">
        <f>'BAR BB| Open rates'!AH22*0.85</f>
        <v>15640</v>
      </c>
      <c r="AI22" s="84">
        <f>'BAR BB| Open rates'!AI22*0.85</f>
        <v>14875</v>
      </c>
      <c r="AJ22" s="84">
        <f>'BAR BB| Open rates'!AJ22*0.85</f>
        <v>15640</v>
      </c>
      <c r="AK22" s="84">
        <f>'BAR BB| Open rates'!AK22*0.85</f>
        <v>14875</v>
      </c>
      <c r="AL22" s="84">
        <f>'BAR BB| Open rates'!AL22*0.85</f>
        <v>15640</v>
      </c>
      <c r="AM22" s="84">
        <f>'BAR BB| Open rates'!AM22*0.85</f>
        <v>14875</v>
      </c>
      <c r="AN22" s="84">
        <f>'BAR BB| Open rates'!AN22*0.85</f>
        <v>14875</v>
      </c>
      <c r="AO22" s="84">
        <f>'BAR BB| Open rates'!AO22*0.85</f>
        <v>13685</v>
      </c>
      <c r="AP22" s="84">
        <f>'BAR BB| Open rates'!AP22*0.85</f>
        <v>14535</v>
      </c>
      <c r="AQ22" s="84">
        <f>'BAR BB| Open rates'!AQ22*0.85</f>
        <v>13685</v>
      </c>
      <c r="AR22" s="84">
        <f>'BAR BB| Open rates'!AR22*0.85</f>
        <v>14535</v>
      </c>
      <c r="AS22" s="84">
        <f>'BAR BB| Open rates'!AS22*0.85</f>
        <v>13685</v>
      </c>
      <c r="AT22" s="84">
        <f>'BAR BB| Open rates'!AT22*0.85</f>
        <v>14535</v>
      </c>
      <c r="AU22" s="84">
        <f>'BAR BB| Open rates'!AU22*0.85</f>
        <v>13685</v>
      </c>
      <c r="AV22" s="84">
        <f>'BAR BB| Open rates'!AV22*0.85</f>
        <v>14535</v>
      </c>
      <c r="AW22" s="84">
        <f>'BAR BB| Open rates'!AW22*0.85</f>
        <v>13685</v>
      </c>
      <c r="AX22" s="84">
        <f>'BAR BB| Open rates'!AX22*0.85</f>
        <v>13685</v>
      </c>
      <c r="AY22" s="84">
        <f>'BAR BB| Open rates'!AY22*0.85</f>
        <v>14535</v>
      </c>
      <c r="AZ22" s="84">
        <f>'BAR BB| Open rates'!AZ22*0.85</f>
        <v>13685</v>
      </c>
      <c r="BA22" s="84">
        <f>'BAR BB| Open rates'!BA22*0.85</f>
        <v>14535</v>
      </c>
      <c r="BB22" s="84">
        <f>'BAR BB| Open rates'!BB22*0.85</f>
        <v>13685</v>
      </c>
      <c r="BC22" s="84">
        <f>'BAR BB| Open rates'!BC22*0.85</f>
        <v>14535</v>
      </c>
    </row>
    <row r="23" spans="1:55" s="14" customFormat="1" ht="12" customHeight="1" x14ac:dyDescent="0.2">
      <c r="A23" s="42">
        <v>3</v>
      </c>
      <c r="B23" s="84">
        <f>'BAR BB| Open rates'!B23*0.85</f>
        <v>17765</v>
      </c>
      <c r="C23" s="84">
        <f>'BAR BB| Open rates'!C23*0.85</f>
        <v>16150</v>
      </c>
      <c r="D23" s="84">
        <f>'BAR BB| Open rates'!D23*0.85</f>
        <v>15300</v>
      </c>
      <c r="E23" s="84">
        <f>'BAR BB| Open rates'!E23*0.85</f>
        <v>24565</v>
      </c>
      <c r="F23" s="84">
        <f>'BAR BB| Open rates'!F23*0.85</f>
        <v>14960</v>
      </c>
      <c r="G23" s="84">
        <f>'BAR BB| Open rates'!G23*0.85</f>
        <v>23035</v>
      </c>
      <c r="H23" s="84">
        <f>'BAR BB| Open rates'!H23*0.85</f>
        <v>22015</v>
      </c>
      <c r="I23" s="84">
        <f>'BAR BB| Open rates'!I23*0.85</f>
        <v>21250</v>
      </c>
      <c r="J23" s="84">
        <f>'BAR BB| Open rates'!J23*0.85</f>
        <v>22015</v>
      </c>
      <c r="K23" s="84">
        <f>'BAR BB| Open rates'!K23*0.85</f>
        <v>21250</v>
      </c>
      <c r="L23" s="84">
        <f>'BAR BB| Open rates'!L23*0.85</f>
        <v>22015</v>
      </c>
      <c r="M23" s="84">
        <f>'BAR BB| Open rates'!M23*0.85</f>
        <v>21250</v>
      </c>
      <c r="N23" s="84">
        <f>'BAR BB| Open rates'!N23*0.85</f>
        <v>22015</v>
      </c>
      <c r="O23" s="84">
        <f>'BAR BB| Open rates'!O23*0.85</f>
        <v>21250</v>
      </c>
      <c r="P23" s="84">
        <f>'BAR BB| Open rates'!P23*0.85</f>
        <v>22015</v>
      </c>
      <c r="Q23" s="84">
        <f>'BAR BB| Open rates'!Q23*0.85</f>
        <v>21250</v>
      </c>
      <c r="R23" s="84">
        <f>'BAR BB| Open rates'!R23*0.85</f>
        <v>22015</v>
      </c>
      <c r="S23" s="84">
        <f>'BAR BB| Open rates'!S23*0.85</f>
        <v>21250</v>
      </c>
      <c r="T23" s="84">
        <f>'BAR BB| Open rates'!T23*0.85</f>
        <v>22015</v>
      </c>
      <c r="U23" s="84">
        <f>'BAR BB| Open rates'!U23*0.85</f>
        <v>21250</v>
      </c>
      <c r="V23" s="84">
        <f>'BAR BB| Open rates'!V23*0.85</f>
        <v>21250</v>
      </c>
      <c r="W23" s="84">
        <f>'BAR BB| Open rates'!W23*0.85</f>
        <v>22015</v>
      </c>
      <c r="X23" s="84">
        <f>'BAR BB| Open rates'!X23*0.85</f>
        <v>21250</v>
      </c>
      <c r="Y23" s="84">
        <f>'BAR BB| Open rates'!Y23*0.85</f>
        <v>22015</v>
      </c>
      <c r="Z23" s="84">
        <f>'BAR BB| Open rates'!Z23*0.85</f>
        <v>21250</v>
      </c>
      <c r="AA23" s="84">
        <f>'BAR BB| Open rates'!AA23*0.85</f>
        <v>22015</v>
      </c>
      <c r="AB23" s="84">
        <f>'BAR BB| Open rates'!AB23*0.85</f>
        <v>21250</v>
      </c>
      <c r="AC23" s="84">
        <f>'BAR BB| Open rates'!AC23*0.85</f>
        <v>22015</v>
      </c>
      <c r="AD23" s="84">
        <f>'BAR BB| Open rates'!AD23*0.85</f>
        <v>21250</v>
      </c>
      <c r="AE23" s="84">
        <f>'BAR BB| Open rates'!AE23*0.85</f>
        <v>16150</v>
      </c>
      <c r="AF23" s="84">
        <f>'BAR BB| Open rates'!AF23*0.85</f>
        <v>16915</v>
      </c>
      <c r="AG23" s="84">
        <f>'BAR BB| Open rates'!AG23*0.85</f>
        <v>16150</v>
      </c>
      <c r="AH23" s="84">
        <f>'BAR BB| Open rates'!AH23*0.85</f>
        <v>16915</v>
      </c>
      <c r="AI23" s="84">
        <f>'BAR BB| Open rates'!AI23*0.85</f>
        <v>16150</v>
      </c>
      <c r="AJ23" s="84">
        <f>'BAR BB| Open rates'!AJ23*0.85</f>
        <v>16915</v>
      </c>
      <c r="AK23" s="84">
        <f>'BAR BB| Open rates'!AK23*0.85</f>
        <v>16150</v>
      </c>
      <c r="AL23" s="84">
        <f>'BAR BB| Open rates'!AL23*0.85</f>
        <v>16915</v>
      </c>
      <c r="AM23" s="84">
        <f>'BAR BB| Open rates'!AM23*0.85</f>
        <v>16150</v>
      </c>
      <c r="AN23" s="84">
        <f>'BAR BB| Open rates'!AN23*0.85</f>
        <v>16150</v>
      </c>
      <c r="AO23" s="84">
        <f>'BAR BB| Open rates'!AO23*0.85</f>
        <v>14960</v>
      </c>
      <c r="AP23" s="84">
        <f>'BAR BB| Open rates'!AP23*0.85</f>
        <v>15810</v>
      </c>
      <c r="AQ23" s="84">
        <f>'BAR BB| Open rates'!AQ23*0.85</f>
        <v>14960</v>
      </c>
      <c r="AR23" s="84">
        <f>'BAR BB| Open rates'!AR23*0.85</f>
        <v>15810</v>
      </c>
      <c r="AS23" s="84">
        <f>'BAR BB| Open rates'!AS23*0.85</f>
        <v>14960</v>
      </c>
      <c r="AT23" s="84">
        <f>'BAR BB| Open rates'!AT23*0.85</f>
        <v>15810</v>
      </c>
      <c r="AU23" s="84">
        <f>'BAR BB| Open rates'!AU23*0.85</f>
        <v>14960</v>
      </c>
      <c r="AV23" s="84">
        <f>'BAR BB| Open rates'!AV23*0.85</f>
        <v>15810</v>
      </c>
      <c r="AW23" s="84">
        <f>'BAR BB| Open rates'!AW23*0.85</f>
        <v>14960</v>
      </c>
      <c r="AX23" s="84">
        <f>'BAR BB| Open rates'!AX23*0.85</f>
        <v>14960</v>
      </c>
      <c r="AY23" s="84">
        <f>'BAR BB| Open rates'!AY23*0.85</f>
        <v>15810</v>
      </c>
      <c r="AZ23" s="84">
        <f>'BAR BB| Open rates'!AZ23*0.85</f>
        <v>14960</v>
      </c>
      <c r="BA23" s="84">
        <f>'BAR BB| Open rates'!BA23*0.85</f>
        <v>15810</v>
      </c>
      <c r="BB23" s="84">
        <f>'BAR BB| Open rates'!BB23*0.85</f>
        <v>14960</v>
      </c>
      <c r="BC23" s="84">
        <f>'BAR BB| Open rates'!BC23*0.85</f>
        <v>15810</v>
      </c>
    </row>
    <row r="24" spans="1:55" s="14" customFormat="1" ht="12" customHeight="1" x14ac:dyDescent="0.2">
      <c r="A24" s="42">
        <v>4</v>
      </c>
      <c r="B24" s="84">
        <f>'BAR BB| Open rates'!B24*0.85</f>
        <v>19040</v>
      </c>
      <c r="C24" s="84">
        <f>'BAR BB| Open rates'!C24*0.85</f>
        <v>17425</v>
      </c>
      <c r="D24" s="84">
        <f>'BAR BB| Open rates'!D24*0.85</f>
        <v>16575</v>
      </c>
      <c r="E24" s="84">
        <f>'BAR BB| Open rates'!E24*0.85</f>
        <v>25840</v>
      </c>
      <c r="F24" s="84">
        <f>'BAR BB| Open rates'!F24*0.85</f>
        <v>16235</v>
      </c>
      <c r="G24" s="84">
        <f>'BAR BB| Open rates'!G24*0.85</f>
        <v>24310</v>
      </c>
      <c r="H24" s="84">
        <f>'BAR BB| Open rates'!H24*0.85</f>
        <v>23290</v>
      </c>
      <c r="I24" s="84">
        <f>'BAR BB| Open rates'!I24*0.85</f>
        <v>22525</v>
      </c>
      <c r="J24" s="84">
        <f>'BAR BB| Open rates'!J24*0.85</f>
        <v>23290</v>
      </c>
      <c r="K24" s="84">
        <f>'BAR BB| Open rates'!K24*0.85</f>
        <v>22525</v>
      </c>
      <c r="L24" s="84">
        <f>'BAR BB| Open rates'!L24*0.85</f>
        <v>23290</v>
      </c>
      <c r="M24" s="84">
        <f>'BAR BB| Open rates'!M24*0.85</f>
        <v>22525</v>
      </c>
      <c r="N24" s="84">
        <f>'BAR BB| Open rates'!N24*0.85</f>
        <v>23290</v>
      </c>
      <c r="O24" s="84">
        <f>'BAR BB| Open rates'!O24*0.85</f>
        <v>22525</v>
      </c>
      <c r="P24" s="84">
        <f>'BAR BB| Open rates'!P24*0.85</f>
        <v>23290</v>
      </c>
      <c r="Q24" s="84">
        <f>'BAR BB| Open rates'!Q24*0.85</f>
        <v>22525</v>
      </c>
      <c r="R24" s="84">
        <f>'BAR BB| Open rates'!R24*0.85</f>
        <v>23290</v>
      </c>
      <c r="S24" s="84">
        <f>'BAR BB| Open rates'!S24*0.85</f>
        <v>22525</v>
      </c>
      <c r="T24" s="84">
        <f>'BAR BB| Open rates'!T24*0.85</f>
        <v>23290</v>
      </c>
      <c r="U24" s="84">
        <f>'BAR BB| Open rates'!U24*0.85</f>
        <v>22525</v>
      </c>
      <c r="V24" s="84">
        <f>'BAR BB| Open rates'!V24*0.85</f>
        <v>22525</v>
      </c>
      <c r="W24" s="84">
        <f>'BAR BB| Open rates'!W24*0.85</f>
        <v>23290</v>
      </c>
      <c r="X24" s="84">
        <f>'BAR BB| Open rates'!X24*0.85</f>
        <v>22525</v>
      </c>
      <c r="Y24" s="84">
        <f>'BAR BB| Open rates'!Y24*0.85</f>
        <v>23290</v>
      </c>
      <c r="Z24" s="84">
        <f>'BAR BB| Open rates'!Z24*0.85</f>
        <v>22525</v>
      </c>
      <c r="AA24" s="84">
        <f>'BAR BB| Open rates'!AA24*0.85</f>
        <v>23290</v>
      </c>
      <c r="AB24" s="84">
        <f>'BAR BB| Open rates'!AB24*0.85</f>
        <v>22525</v>
      </c>
      <c r="AC24" s="84">
        <f>'BAR BB| Open rates'!AC24*0.85</f>
        <v>23290</v>
      </c>
      <c r="AD24" s="84">
        <f>'BAR BB| Open rates'!AD24*0.85</f>
        <v>22525</v>
      </c>
      <c r="AE24" s="84">
        <f>'BAR BB| Open rates'!AE24*0.85</f>
        <v>17425</v>
      </c>
      <c r="AF24" s="84">
        <f>'BAR BB| Open rates'!AF24*0.85</f>
        <v>18190</v>
      </c>
      <c r="AG24" s="84">
        <f>'BAR BB| Open rates'!AG24*0.85</f>
        <v>17425</v>
      </c>
      <c r="AH24" s="84">
        <f>'BAR BB| Open rates'!AH24*0.85</f>
        <v>18190</v>
      </c>
      <c r="AI24" s="84">
        <f>'BAR BB| Open rates'!AI24*0.85</f>
        <v>17425</v>
      </c>
      <c r="AJ24" s="84">
        <f>'BAR BB| Open rates'!AJ24*0.85</f>
        <v>18190</v>
      </c>
      <c r="AK24" s="84">
        <f>'BAR BB| Open rates'!AK24*0.85</f>
        <v>17425</v>
      </c>
      <c r="AL24" s="84">
        <f>'BAR BB| Open rates'!AL24*0.85</f>
        <v>18190</v>
      </c>
      <c r="AM24" s="84">
        <f>'BAR BB| Open rates'!AM24*0.85</f>
        <v>17425</v>
      </c>
      <c r="AN24" s="84">
        <f>'BAR BB| Open rates'!AN24*0.85</f>
        <v>17425</v>
      </c>
      <c r="AO24" s="84">
        <f>'BAR BB| Open rates'!AO24*0.85</f>
        <v>16235</v>
      </c>
      <c r="AP24" s="84">
        <f>'BAR BB| Open rates'!AP24*0.85</f>
        <v>17085</v>
      </c>
      <c r="AQ24" s="84">
        <f>'BAR BB| Open rates'!AQ24*0.85</f>
        <v>16235</v>
      </c>
      <c r="AR24" s="84">
        <f>'BAR BB| Open rates'!AR24*0.85</f>
        <v>17085</v>
      </c>
      <c r="AS24" s="84">
        <f>'BAR BB| Open rates'!AS24*0.85</f>
        <v>16235</v>
      </c>
      <c r="AT24" s="84">
        <f>'BAR BB| Open rates'!AT24*0.85</f>
        <v>17085</v>
      </c>
      <c r="AU24" s="84">
        <f>'BAR BB| Open rates'!AU24*0.85</f>
        <v>16235</v>
      </c>
      <c r="AV24" s="84">
        <f>'BAR BB| Open rates'!AV24*0.85</f>
        <v>17085</v>
      </c>
      <c r="AW24" s="84">
        <f>'BAR BB| Open rates'!AW24*0.85</f>
        <v>16235</v>
      </c>
      <c r="AX24" s="84">
        <f>'BAR BB| Open rates'!AX24*0.85</f>
        <v>16235</v>
      </c>
      <c r="AY24" s="84">
        <f>'BAR BB| Open rates'!AY24*0.85</f>
        <v>17085</v>
      </c>
      <c r="AZ24" s="84">
        <f>'BAR BB| Open rates'!AZ24*0.85</f>
        <v>16235</v>
      </c>
      <c r="BA24" s="84">
        <f>'BAR BB| Open rates'!BA24*0.85</f>
        <v>17085</v>
      </c>
      <c r="BB24" s="84">
        <f>'BAR BB| Open rates'!BB24*0.85</f>
        <v>16235</v>
      </c>
      <c r="BC24" s="84">
        <f>'BAR BB| Open rates'!BC24*0.85</f>
        <v>17085</v>
      </c>
    </row>
    <row r="25" spans="1:55" s="14" customFormat="1" ht="12" customHeight="1" x14ac:dyDescent="0.2">
      <c r="A25" s="33" t="s">
        <v>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row>
    <row r="26" spans="1:55" s="14" customFormat="1" ht="12" customHeight="1" x14ac:dyDescent="0.2">
      <c r="A26" s="42">
        <v>1</v>
      </c>
      <c r="B26" s="84">
        <f>'BAR BB| Open rates'!B26*0.85</f>
        <v>20315</v>
      </c>
      <c r="C26" s="84">
        <f>'BAR BB| Open rates'!C26*0.85</f>
        <v>18700</v>
      </c>
      <c r="D26" s="84">
        <f>'BAR BB| Open rates'!D26*0.85</f>
        <v>17850</v>
      </c>
      <c r="E26" s="84">
        <f>'BAR BB| Open rates'!E26*0.85</f>
        <v>27115</v>
      </c>
      <c r="F26" s="84">
        <f>'BAR BB| Open rates'!F26*0.85</f>
        <v>17510</v>
      </c>
      <c r="G26" s="84">
        <f>'BAR BB| Open rates'!G26*0.85</f>
        <v>26435</v>
      </c>
      <c r="H26" s="84">
        <f>'BAR BB| Open rates'!H26*0.85</f>
        <v>25415</v>
      </c>
      <c r="I26" s="84">
        <f>'BAR BB| Open rates'!I26*0.85</f>
        <v>24650</v>
      </c>
      <c r="J26" s="84">
        <f>'BAR BB| Open rates'!J26*0.85</f>
        <v>25415</v>
      </c>
      <c r="K26" s="84">
        <f>'BAR BB| Open rates'!K26*0.85</f>
        <v>24650</v>
      </c>
      <c r="L26" s="84">
        <f>'BAR BB| Open rates'!L26*0.85</f>
        <v>25415</v>
      </c>
      <c r="M26" s="84">
        <f>'BAR BB| Open rates'!M26*0.85</f>
        <v>24650</v>
      </c>
      <c r="N26" s="84">
        <f>'BAR BB| Open rates'!N26*0.85</f>
        <v>25415</v>
      </c>
      <c r="O26" s="84">
        <f>'BAR BB| Open rates'!O26*0.85</f>
        <v>24650</v>
      </c>
      <c r="P26" s="84">
        <f>'BAR BB| Open rates'!P26*0.85</f>
        <v>25415</v>
      </c>
      <c r="Q26" s="84">
        <f>'BAR BB| Open rates'!Q26*0.85</f>
        <v>24650</v>
      </c>
      <c r="R26" s="84">
        <f>'BAR BB| Open rates'!R26*0.85</f>
        <v>25415</v>
      </c>
      <c r="S26" s="84">
        <f>'BAR BB| Open rates'!S26*0.85</f>
        <v>24650</v>
      </c>
      <c r="T26" s="84">
        <f>'BAR BB| Open rates'!T26*0.85</f>
        <v>25415</v>
      </c>
      <c r="U26" s="84">
        <f>'BAR BB| Open rates'!U26*0.85</f>
        <v>24650</v>
      </c>
      <c r="V26" s="84">
        <f>'BAR BB| Open rates'!V26*0.85</f>
        <v>24650</v>
      </c>
      <c r="W26" s="84">
        <f>'BAR BB| Open rates'!W26*0.85</f>
        <v>25415</v>
      </c>
      <c r="X26" s="84">
        <f>'BAR BB| Open rates'!X26*0.85</f>
        <v>24650</v>
      </c>
      <c r="Y26" s="84">
        <f>'BAR BB| Open rates'!Y26*0.85</f>
        <v>25415</v>
      </c>
      <c r="Z26" s="84">
        <f>'BAR BB| Open rates'!Z26*0.85</f>
        <v>24650</v>
      </c>
      <c r="AA26" s="84">
        <f>'BAR BB| Open rates'!AA26*0.85</f>
        <v>25415</v>
      </c>
      <c r="AB26" s="84">
        <f>'BAR BB| Open rates'!AB26*0.85</f>
        <v>24650</v>
      </c>
      <c r="AC26" s="84">
        <f>'BAR BB| Open rates'!AC26*0.85</f>
        <v>25415</v>
      </c>
      <c r="AD26" s="84">
        <f>'BAR BB| Open rates'!AD26*0.85</f>
        <v>24650</v>
      </c>
      <c r="AE26" s="84">
        <f>'BAR BB| Open rates'!AE26*0.85</f>
        <v>18700</v>
      </c>
      <c r="AF26" s="84">
        <f>'BAR BB| Open rates'!AF26*0.85</f>
        <v>19465</v>
      </c>
      <c r="AG26" s="84">
        <f>'BAR BB| Open rates'!AG26*0.85</f>
        <v>18700</v>
      </c>
      <c r="AH26" s="84">
        <f>'BAR BB| Open rates'!AH26*0.85</f>
        <v>19465</v>
      </c>
      <c r="AI26" s="84">
        <f>'BAR BB| Open rates'!AI26*0.85</f>
        <v>18700</v>
      </c>
      <c r="AJ26" s="84">
        <f>'BAR BB| Open rates'!AJ26*0.85</f>
        <v>19465</v>
      </c>
      <c r="AK26" s="84">
        <f>'BAR BB| Open rates'!AK26*0.85</f>
        <v>18700</v>
      </c>
      <c r="AL26" s="84">
        <f>'BAR BB| Open rates'!AL26*0.85</f>
        <v>19465</v>
      </c>
      <c r="AM26" s="84">
        <f>'BAR BB| Open rates'!AM26*0.85</f>
        <v>18700</v>
      </c>
      <c r="AN26" s="84">
        <f>'BAR BB| Open rates'!AN26*0.85</f>
        <v>18700</v>
      </c>
      <c r="AO26" s="84">
        <f>'BAR BB| Open rates'!AO26*0.85</f>
        <v>17510</v>
      </c>
      <c r="AP26" s="84">
        <f>'BAR BB| Open rates'!AP26*0.85</f>
        <v>18360</v>
      </c>
      <c r="AQ26" s="84">
        <f>'BAR BB| Open rates'!AQ26*0.85</f>
        <v>17510</v>
      </c>
      <c r="AR26" s="84">
        <f>'BAR BB| Open rates'!AR26*0.85</f>
        <v>18360</v>
      </c>
      <c r="AS26" s="84">
        <f>'BAR BB| Open rates'!AS26*0.85</f>
        <v>17510</v>
      </c>
      <c r="AT26" s="84">
        <f>'BAR BB| Open rates'!AT26*0.85</f>
        <v>18360</v>
      </c>
      <c r="AU26" s="84">
        <f>'BAR BB| Open rates'!AU26*0.85</f>
        <v>17510</v>
      </c>
      <c r="AV26" s="84">
        <f>'BAR BB| Open rates'!AV26*0.85</f>
        <v>18360</v>
      </c>
      <c r="AW26" s="84">
        <f>'BAR BB| Open rates'!AW26*0.85</f>
        <v>17510</v>
      </c>
      <c r="AX26" s="84">
        <f>'BAR BB| Open rates'!AX26*0.85</f>
        <v>17510</v>
      </c>
      <c r="AY26" s="84">
        <f>'BAR BB| Open rates'!AY26*0.85</f>
        <v>18360</v>
      </c>
      <c r="AZ26" s="84">
        <f>'BAR BB| Open rates'!AZ26*0.85</f>
        <v>17510</v>
      </c>
      <c r="BA26" s="84">
        <f>'BAR BB| Open rates'!BA26*0.85</f>
        <v>18360</v>
      </c>
      <c r="BB26" s="84">
        <f>'BAR BB| Open rates'!BB26*0.85</f>
        <v>17510</v>
      </c>
      <c r="BC26" s="84">
        <f>'BAR BB| Open rates'!BC26*0.85</f>
        <v>18360</v>
      </c>
    </row>
    <row r="27" spans="1:55" s="14" customFormat="1" ht="12" customHeight="1" x14ac:dyDescent="0.2">
      <c r="A27" s="42">
        <v>2</v>
      </c>
      <c r="B27" s="84">
        <f>'BAR BB| Open rates'!B27*0.85</f>
        <v>21590</v>
      </c>
      <c r="C27" s="84">
        <f>'BAR BB| Open rates'!C27*0.85</f>
        <v>19975</v>
      </c>
      <c r="D27" s="84">
        <f>'BAR BB| Open rates'!D27*0.85</f>
        <v>19125</v>
      </c>
      <c r="E27" s="84">
        <f>'BAR BB| Open rates'!E27*0.85</f>
        <v>28390</v>
      </c>
      <c r="F27" s="84">
        <f>'BAR BB| Open rates'!F27*0.85</f>
        <v>18785</v>
      </c>
      <c r="G27" s="84">
        <f>'BAR BB| Open rates'!G27*0.85</f>
        <v>27710</v>
      </c>
      <c r="H27" s="84">
        <f>'BAR BB| Open rates'!H27*0.85</f>
        <v>26690</v>
      </c>
      <c r="I27" s="84">
        <f>'BAR BB| Open rates'!I27*0.85</f>
        <v>25925</v>
      </c>
      <c r="J27" s="84">
        <f>'BAR BB| Open rates'!J27*0.85</f>
        <v>26690</v>
      </c>
      <c r="K27" s="84">
        <f>'BAR BB| Open rates'!K27*0.85</f>
        <v>25925</v>
      </c>
      <c r="L27" s="84">
        <f>'BAR BB| Open rates'!L27*0.85</f>
        <v>26690</v>
      </c>
      <c r="M27" s="84">
        <f>'BAR BB| Open rates'!M27*0.85</f>
        <v>25925</v>
      </c>
      <c r="N27" s="84">
        <f>'BAR BB| Open rates'!N27*0.85</f>
        <v>26690</v>
      </c>
      <c r="O27" s="84">
        <f>'BAR BB| Open rates'!O27*0.85</f>
        <v>25925</v>
      </c>
      <c r="P27" s="84">
        <f>'BAR BB| Open rates'!P27*0.85</f>
        <v>26690</v>
      </c>
      <c r="Q27" s="84">
        <f>'BAR BB| Open rates'!Q27*0.85</f>
        <v>25925</v>
      </c>
      <c r="R27" s="84">
        <f>'BAR BB| Open rates'!R27*0.85</f>
        <v>26690</v>
      </c>
      <c r="S27" s="84">
        <f>'BAR BB| Open rates'!S27*0.85</f>
        <v>25925</v>
      </c>
      <c r="T27" s="84">
        <f>'BAR BB| Open rates'!T27*0.85</f>
        <v>26690</v>
      </c>
      <c r="U27" s="84">
        <f>'BAR BB| Open rates'!U27*0.85</f>
        <v>25925</v>
      </c>
      <c r="V27" s="84">
        <f>'BAR BB| Open rates'!V27*0.85</f>
        <v>25925</v>
      </c>
      <c r="W27" s="84">
        <f>'BAR BB| Open rates'!W27*0.85</f>
        <v>26690</v>
      </c>
      <c r="X27" s="84">
        <f>'BAR BB| Open rates'!X27*0.85</f>
        <v>25925</v>
      </c>
      <c r="Y27" s="84">
        <f>'BAR BB| Open rates'!Y27*0.85</f>
        <v>26690</v>
      </c>
      <c r="Z27" s="84">
        <f>'BAR BB| Open rates'!Z27*0.85</f>
        <v>25925</v>
      </c>
      <c r="AA27" s="84">
        <f>'BAR BB| Open rates'!AA27*0.85</f>
        <v>26690</v>
      </c>
      <c r="AB27" s="84">
        <f>'BAR BB| Open rates'!AB27*0.85</f>
        <v>25925</v>
      </c>
      <c r="AC27" s="84">
        <f>'BAR BB| Open rates'!AC27*0.85</f>
        <v>26690</v>
      </c>
      <c r="AD27" s="84">
        <f>'BAR BB| Open rates'!AD27*0.85</f>
        <v>25925</v>
      </c>
      <c r="AE27" s="84">
        <f>'BAR BB| Open rates'!AE27*0.85</f>
        <v>19975</v>
      </c>
      <c r="AF27" s="84">
        <f>'BAR BB| Open rates'!AF27*0.85</f>
        <v>20740</v>
      </c>
      <c r="AG27" s="84">
        <f>'BAR BB| Open rates'!AG27*0.85</f>
        <v>19975</v>
      </c>
      <c r="AH27" s="84">
        <f>'BAR BB| Open rates'!AH27*0.85</f>
        <v>20740</v>
      </c>
      <c r="AI27" s="84">
        <f>'BAR BB| Open rates'!AI27*0.85</f>
        <v>19975</v>
      </c>
      <c r="AJ27" s="84">
        <f>'BAR BB| Open rates'!AJ27*0.85</f>
        <v>20740</v>
      </c>
      <c r="AK27" s="84">
        <f>'BAR BB| Open rates'!AK27*0.85</f>
        <v>19975</v>
      </c>
      <c r="AL27" s="84">
        <f>'BAR BB| Open rates'!AL27*0.85</f>
        <v>20740</v>
      </c>
      <c r="AM27" s="84">
        <f>'BAR BB| Open rates'!AM27*0.85</f>
        <v>19975</v>
      </c>
      <c r="AN27" s="84">
        <f>'BAR BB| Open rates'!AN27*0.85</f>
        <v>19975</v>
      </c>
      <c r="AO27" s="84">
        <f>'BAR BB| Open rates'!AO27*0.85</f>
        <v>18785</v>
      </c>
      <c r="AP27" s="84">
        <f>'BAR BB| Open rates'!AP27*0.85</f>
        <v>19635</v>
      </c>
      <c r="AQ27" s="84">
        <f>'BAR BB| Open rates'!AQ27*0.85</f>
        <v>18785</v>
      </c>
      <c r="AR27" s="84">
        <f>'BAR BB| Open rates'!AR27*0.85</f>
        <v>19635</v>
      </c>
      <c r="AS27" s="84">
        <f>'BAR BB| Open rates'!AS27*0.85</f>
        <v>18785</v>
      </c>
      <c r="AT27" s="84">
        <f>'BAR BB| Open rates'!AT27*0.85</f>
        <v>19635</v>
      </c>
      <c r="AU27" s="84">
        <f>'BAR BB| Open rates'!AU27*0.85</f>
        <v>18785</v>
      </c>
      <c r="AV27" s="84">
        <f>'BAR BB| Open rates'!AV27*0.85</f>
        <v>19635</v>
      </c>
      <c r="AW27" s="84">
        <f>'BAR BB| Open rates'!AW27*0.85</f>
        <v>18785</v>
      </c>
      <c r="AX27" s="84">
        <f>'BAR BB| Open rates'!AX27*0.85</f>
        <v>18785</v>
      </c>
      <c r="AY27" s="84">
        <f>'BAR BB| Open rates'!AY27*0.85</f>
        <v>19635</v>
      </c>
      <c r="AZ27" s="84">
        <f>'BAR BB| Open rates'!AZ27*0.85</f>
        <v>18785</v>
      </c>
      <c r="BA27" s="84">
        <f>'BAR BB| Open rates'!BA27*0.85</f>
        <v>19635</v>
      </c>
      <c r="BB27" s="84">
        <f>'BAR BB| Open rates'!BB27*0.85</f>
        <v>18785</v>
      </c>
      <c r="BC27" s="84">
        <f>'BAR BB| Open rates'!BC27*0.85</f>
        <v>19635</v>
      </c>
    </row>
    <row r="28" spans="1:55" s="14" customFormat="1" ht="12" customHeight="1" x14ac:dyDescent="0.2">
      <c r="A28" s="42">
        <v>3</v>
      </c>
      <c r="B28" s="84">
        <f>'BAR BB| Open rates'!B28*0.85</f>
        <v>22865</v>
      </c>
      <c r="C28" s="84">
        <f>'BAR BB| Open rates'!C28*0.85</f>
        <v>21250</v>
      </c>
      <c r="D28" s="84">
        <f>'BAR BB| Open rates'!D28*0.85</f>
        <v>20400</v>
      </c>
      <c r="E28" s="84">
        <f>'BAR BB| Open rates'!E28*0.85</f>
        <v>29665</v>
      </c>
      <c r="F28" s="84">
        <f>'BAR BB| Open rates'!F28*0.85</f>
        <v>20060</v>
      </c>
      <c r="G28" s="84">
        <f>'BAR BB| Open rates'!G28*0.85</f>
        <v>28985</v>
      </c>
      <c r="H28" s="84">
        <f>'BAR BB| Open rates'!H28*0.85</f>
        <v>27965</v>
      </c>
      <c r="I28" s="84">
        <f>'BAR BB| Open rates'!I28*0.85</f>
        <v>27200</v>
      </c>
      <c r="J28" s="84">
        <f>'BAR BB| Open rates'!J28*0.85</f>
        <v>27965</v>
      </c>
      <c r="K28" s="84">
        <f>'BAR BB| Open rates'!K28*0.85</f>
        <v>27200</v>
      </c>
      <c r="L28" s="84">
        <f>'BAR BB| Open rates'!L28*0.85</f>
        <v>27965</v>
      </c>
      <c r="M28" s="84">
        <f>'BAR BB| Open rates'!M28*0.85</f>
        <v>27200</v>
      </c>
      <c r="N28" s="84">
        <f>'BAR BB| Open rates'!N28*0.85</f>
        <v>27965</v>
      </c>
      <c r="O28" s="84">
        <f>'BAR BB| Open rates'!O28*0.85</f>
        <v>27200</v>
      </c>
      <c r="P28" s="84">
        <f>'BAR BB| Open rates'!P28*0.85</f>
        <v>27965</v>
      </c>
      <c r="Q28" s="84">
        <f>'BAR BB| Open rates'!Q28*0.85</f>
        <v>27200</v>
      </c>
      <c r="R28" s="84">
        <f>'BAR BB| Open rates'!R28*0.85</f>
        <v>27965</v>
      </c>
      <c r="S28" s="84">
        <f>'BAR BB| Open rates'!S28*0.85</f>
        <v>27200</v>
      </c>
      <c r="T28" s="84">
        <f>'BAR BB| Open rates'!T28*0.85</f>
        <v>27965</v>
      </c>
      <c r="U28" s="84">
        <f>'BAR BB| Open rates'!U28*0.85</f>
        <v>27200</v>
      </c>
      <c r="V28" s="84">
        <f>'BAR BB| Open rates'!V28*0.85</f>
        <v>27200</v>
      </c>
      <c r="W28" s="84">
        <f>'BAR BB| Open rates'!W28*0.85</f>
        <v>27965</v>
      </c>
      <c r="X28" s="84">
        <f>'BAR BB| Open rates'!X28*0.85</f>
        <v>27200</v>
      </c>
      <c r="Y28" s="84">
        <f>'BAR BB| Open rates'!Y28*0.85</f>
        <v>27965</v>
      </c>
      <c r="Z28" s="84">
        <f>'BAR BB| Open rates'!Z28*0.85</f>
        <v>27200</v>
      </c>
      <c r="AA28" s="84">
        <f>'BAR BB| Open rates'!AA28*0.85</f>
        <v>27965</v>
      </c>
      <c r="AB28" s="84">
        <f>'BAR BB| Open rates'!AB28*0.85</f>
        <v>27200</v>
      </c>
      <c r="AC28" s="84">
        <f>'BAR BB| Open rates'!AC28*0.85</f>
        <v>27965</v>
      </c>
      <c r="AD28" s="84">
        <f>'BAR BB| Open rates'!AD28*0.85</f>
        <v>27200</v>
      </c>
      <c r="AE28" s="84">
        <f>'BAR BB| Open rates'!AE28*0.85</f>
        <v>21250</v>
      </c>
      <c r="AF28" s="84">
        <f>'BAR BB| Open rates'!AF28*0.85</f>
        <v>22015</v>
      </c>
      <c r="AG28" s="84">
        <f>'BAR BB| Open rates'!AG28*0.85</f>
        <v>21250</v>
      </c>
      <c r="AH28" s="84">
        <f>'BAR BB| Open rates'!AH28*0.85</f>
        <v>22015</v>
      </c>
      <c r="AI28" s="84">
        <f>'BAR BB| Open rates'!AI28*0.85</f>
        <v>21250</v>
      </c>
      <c r="AJ28" s="84">
        <f>'BAR BB| Open rates'!AJ28*0.85</f>
        <v>22015</v>
      </c>
      <c r="AK28" s="84">
        <f>'BAR BB| Open rates'!AK28*0.85</f>
        <v>21250</v>
      </c>
      <c r="AL28" s="84">
        <f>'BAR BB| Open rates'!AL28*0.85</f>
        <v>22015</v>
      </c>
      <c r="AM28" s="84">
        <f>'BAR BB| Open rates'!AM28*0.85</f>
        <v>21250</v>
      </c>
      <c r="AN28" s="84">
        <f>'BAR BB| Open rates'!AN28*0.85</f>
        <v>21250</v>
      </c>
      <c r="AO28" s="84">
        <f>'BAR BB| Open rates'!AO28*0.85</f>
        <v>20060</v>
      </c>
      <c r="AP28" s="84">
        <f>'BAR BB| Open rates'!AP28*0.85</f>
        <v>20910</v>
      </c>
      <c r="AQ28" s="84">
        <f>'BAR BB| Open rates'!AQ28*0.85</f>
        <v>20060</v>
      </c>
      <c r="AR28" s="84">
        <f>'BAR BB| Open rates'!AR28*0.85</f>
        <v>20910</v>
      </c>
      <c r="AS28" s="84">
        <f>'BAR BB| Open rates'!AS28*0.85</f>
        <v>20060</v>
      </c>
      <c r="AT28" s="84">
        <f>'BAR BB| Open rates'!AT28*0.85</f>
        <v>20910</v>
      </c>
      <c r="AU28" s="84">
        <f>'BAR BB| Open rates'!AU28*0.85</f>
        <v>20060</v>
      </c>
      <c r="AV28" s="84">
        <f>'BAR BB| Open rates'!AV28*0.85</f>
        <v>20910</v>
      </c>
      <c r="AW28" s="84">
        <f>'BAR BB| Open rates'!AW28*0.85</f>
        <v>20060</v>
      </c>
      <c r="AX28" s="84">
        <f>'BAR BB| Open rates'!AX28*0.85</f>
        <v>20060</v>
      </c>
      <c r="AY28" s="84">
        <f>'BAR BB| Open rates'!AY28*0.85</f>
        <v>20910</v>
      </c>
      <c r="AZ28" s="84">
        <f>'BAR BB| Open rates'!AZ28*0.85</f>
        <v>20060</v>
      </c>
      <c r="BA28" s="84">
        <f>'BAR BB| Open rates'!BA28*0.85</f>
        <v>20910</v>
      </c>
      <c r="BB28" s="84">
        <f>'BAR BB| Open rates'!BB28*0.85</f>
        <v>20060</v>
      </c>
      <c r="BC28" s="84">
        <f>'BAR BB| Open rates'!BC28*0.85</f>
        <v>20910</v>
      </c>
    </row>
    <row r="29" spans="1:55" s="14" customFormat="1" ht="12" customHeight="1" x14ac:dyDescent="0.2">
      <c r="A29" s="42">
        <v>4</v>
      </c>
      <c r="B29" s="84">
        <f>'BAR BB| Open rates'!B29*0.85</f>
        <v>24140</v>
      </c>
      <c r="C29" s="84">
        <f>'BAR BB| Open rates'!C29*0.85</f>
        <v>22525</v>
      </c>
      <c r="D29" s="84">
        <f>'BAR BB| Open rates'!D29*0.85</f>
        <v>21675</v>
      </c>
      <c r="E29" s="84">
        <f>'BAR BB| Open rates'!E29*0.85</f>
        <v>30940</v>
      </c>
      <c r="F29" s="84">
        <f>'BAR BB| Open rates'!F29*0.85</f>
        <v>21335</v>
      </c>
      <c r="G29" s="84">
        <f>'BAR BB| Open rates'!G29*0.85</f>
        <v>30260</v>
      </c>
      <c r="H29" s="84">
        <f>'BAR BB| Open rates'!H29*0.85</f>
        <v>29240</v>
      </c>
      <c r="I29" s="84">
        <f>'BAR BB| Open rates'!I29*0.85</f>
        <v>28475</v>
      </c>
      <c r="J29" s="84">
        <f>'BAR BB| Open rates'!J29*0.85</f>
        <v>29240</v>
      </c>
      <c r="K29" s="84">
        <f>'BAR BB| Open rates'!K29*0.85</f>
        <v>28475</v>
      </c>
      <c r="L29" s="84">
        <f>'BAR BB| Open rates'!L29*0.85</f>
        <v>29240</v>
      </c>
      <c r="M29" s="84">
        <f>'BAR BB| Open rates'!M29*0.85</f>
        <v>28475</v>
      </c>
      <c r="N29" s="84">
        <f>'BAR BB| Open rates'!N29*0.85</f>
        <v>29240</v>
      </c>
      <c r="O29" s="84">
        <f>'BAR BB| Open rates'!O29*0.85</f>
        <v>28475</v>
      </c>
      <c r="P29" s="84">
        <f>'BAR BB| Open rates'!P29*0.85</f>
        <v>29240</v>
      </c>
      <c r="Q29" s="84">
        <f>'BAR BB| Open rates'!Q29*0.85</f>
        <v>28475</v>
      </c>
      <c r="R29" s="84">
        <f>'BAR BB| Open rates'!R29*0.85</f>
        <v>29240</v>
      </c>
      <c r="S29" s="84">
        <f>'BAR BB| Open rates'!S29*0.85</f>
        <v>28475</v>
      </c>
      <c r="T29" s="84">
        <f>'BAR BB| Open rates'!T29*0.85</f>
        <v>29240</v>
      </c>
      <c r="U29" s="84">
        <f>'BAR BB| Open rates'!U29*0.85</f>
        <v>28475</v>
      </c>
      <c r="V29" s="84">
        <f>'BAR BB| Open rates'!V29*0.85</f>
        <v>28475</v>
      </c>
      <c r="W29" s="84">
        <f>'BAR BB| Open rates'!W29*0.85</f>
        <v>29240</v>
      </c>
      <c r="X29" s="84">
        <f>'BAR BB| Open rates'!X29*0.85</f>
        <v>28475</v>
      </c>
      <c r="Y29" s="84">
        <f>'BAR BB| Open rates'!Y29*0.85</f>
        <v>29240</v>
      </c>
      <c r="Z29" s="84">
        <f>'BAR BB| Open rates'!Z29*0.85</f>
        <v>28475</v>
      </c>
      <c r="AA29" s="84">
        <f>'BAR BB| Open rates'!AA29*0.85</f>
        <v>29240</v>
      </c>
      <c r="AB29" s="84">
        <f>'BAR BB| Open rates'!AB29*0.85</f>
        <v>28475</v>
      </c>
      <c r="AC29" s="84">
        <f>'BAR BB| Open rates'!AC29*0.85</f>
        <v>29240</v>
      </c>
      <c r="AD29" s="84">
        <f>'BAR BB| Open rates'!AD29*0.85</f>
        <v>28475</v>
      </c>
      <c r="AE29" s="84">
        <f>'BAR BB| Open rates'!AE29*0.85</f>
        <v>22525</v>
      </c>
      <c r="AF29" s="84">
        <f>'BAR BB| Open rates'!AF29*0.85</f>
        <v>23290</v>
      </c>
      <c r="AG29" s="84">
        <f>'BAR BB| Open rates'!AG29*0.85</f>
        <v>22525</v>
      </c>
      <c r="AH29" s="84">
        <f>'BAR BB| Open rates'!AH29*0.85</f>
        <v>23290</v>
      </c>
      <c r="AI29" s="84">
        <f>'BAR BB| Open rates'!AI29*0.85</f>
        <v>22525</v>
      </c>
      <c r="AJ29" s="84">
        <f>'BAR BB| Open rates'!AJ29*0.85</f>
        <v>23290</v>
      </c>
      <c r="AK29" s="84">
        <f>'BAR BB| Open rates'!AK29*0.85</f>
        <v>22525</v>
      </c>
      <c r="AL29" s="84">
        <f>'BAR BB| Open rates'!AL29*0.85</f>
        <v>23290</v>
      </c>
      <c r="AM29" s="84">
        <f>'BAR BB| Open rates'!AM29*0.85</f>
        <v>22525</v>
      </c>
      <c r="AN29" s="84">
        <f>'BAR BB| Open rates'!AN29*0.85</f>
        <v>22525</v>
      </c>
      <c r="AO29" s="84">
        <f>'BAR BB| Open rates'!AO29*0.85</f>
        <v>21335</v>
      </c>
      <c r="AP29" s="84">
        <f>'BAR BB| Open rates'!AP29*0.85</f>
        <v>22185</v>
      </c>
      <c r="AQ29" s="84">
        <f>'BAR BB| Open rates'!AQ29*0.85</f>
        <v>21335</v>
      </c>
      <c r="AR29" s="84">
        <f>'BAR BB| Open rates'!AR29*0.85</f>
        <v>22185</v>
      </c>
      <c r="AS29" s="84">
        <f>'BAR BB| Open rates'!AS29*0.85</f>
        <v>21335</v>
      </c>
      <c r="AT29" s="84">
        <f>'BAR BB| Open rates'!AT29*0.85</f>
        <v>22185</v>
      </c>
      <c r="AU29" s="84">
        <f>'BAR BB| Open rates'!AU29*0.85</f>
        <v>21335</v>
      </c>
      <c r="AV29" s="84">
        <f>'BAR BB| Open rates'!AV29*0.85</f>
        <v>22185</v>
      </c>
      <c r="AW29" s="84">
        <f>'BAR BB| Open rates'!AW29*0.85</f>
        <v>21335</v>
      </c>
      <c r="AX29" s="84">
        <f>'BAR BB| Open rates'!AX29*0.85</f>
        <v>21335</v>
      </c>
      <c r="AY29" s="84">
        <f>'BAR BB| Open rates'!AY29*0.85</f>
        <v>22185</v>
      </c>
      <c r="AZ29" s="84">
        <f>'BAR BB| Open rates'!AZ29*0.85</f>
        <v>21335</v>
      </c>
      <c r="BA29" s="84">
        <f>'BAR BB| Open rates'!BA29*0.85</f>
        <v>22185</v>
      </c>
      <c r="BB29" s="84">
        <f>'BAR BB| Open rates'!BB29*0.85</f>
        <v>21335</v>
      </c>
      <c r="BC29" s="84">
        <f>'BAR BB| Open rates'!BC29*0.85</f>
        <v>22185</v>
      </c>
    </row>
    <row r="30" spans="1:55" s="14" customFormat="1" ht="12" customHeight="1" x14ac:dyDescent="0.2">
      <c r="A30" s="123"/>
    </row>
    <row r="31" spans="1:55" s="14" customFormat="1" ht="12" customHeight="1" x14ac:dyDescent="0.2">
      <c r="A31" s="123"/>
    </row>
    <row r="32" spans="1:55" s="14" customFormat="1" ht="12.75" customHeight="1" x14ac:dyDescent="0.2">
      <c r="A32" s="240" t="s">
        <v>157</v>
      </c>
    </row>
    <row r="33" spans="1:1" s="14" customFormat="1" ht="12.75" customHeight="1" x14ac:dyDescent="0.2">
      <c r="A33" s="240"/>
    </row>
    <row r="34" spans="1:1" s="11" customFormat="1" ht="12.75" customHeight="1" x14ac:dyDescent="0.2">
      <c r="A34" s="240"/>
    </row>
    <row r="35" spans="1:1" s="1" customFormat="1" x14ac:dyDescent="0.2"/>
    <row r="36" spans="1:1" s="76" customFormat="1" ht="12.75" customHeight="1" x14ac:dyDescent="0.2">
      <c r="A36" s="137" t="s">
        <v>58</v>
      </c>
    </row>
    <row r="37" spans="1:1" s="108" customFormat="1" ht="35.25" customHeight="1" x14ac:dyDescent="0.2">
      <c r="A37" s="150" t="s">
        <v>163</v>
      </c>
    </row>
    <row r="38" spans="1:1" s="108" customFormat="1" ht="35.25" customHeight="1" x14ac:dyDescent="0.2">
      <c r="A38" s="150" t="s">
        <v>188</v>
      </c>
    </row>
    <row r="39" spans="1:1" s="108" customFormat="1" ht="35.25" customHeight="1" x14ac:dyDescent="0.2">
      <c r="A39" s="150" t="s">
        <v>164</v>
      </c>
    </row>
    <row r="40" spans="1:1" s="108" customFormat="1" ht="13.5" customHeight="1" x14ac:dyDescent="0.2">
      <c r="A40" s="150" t="s">
        <v>165</v>
      </c>
    </row>
    <row r="41" spans="1:1" s="108" customFormat="1" ht="35.25" customHeight="1" x14ac:dyDescent="0.2">
      <c r="A41" s="150" t="s">
        <v>162</v>
      </c>
    </row>
    <row r="42" spans="1:1" s="108" customFormat="1" ht="35.25" customHeight="1" x14ac:dyDescent="0.2">
      <c r="A42" s="145" t="s">
        <v>173</v>
      </c>
    </row>
    <row r="43" spans="1:1" s="13" customFormat="1" ht="18" customHeight="1" thickBot="1" x14ac:dyDescent="0.25"/>
    <row r="44" spans="1:1" s="76" customFormat="1" ht="12.75" thickBot="1" x14ac:dyDescent="0.25">
      <c r="A44" s="85" t="s">
        <v>65</v>
      </c>
    </row>
    <row r="45" spans="1:1" s="13" customFormat="1" ht="130.5" customHeight="1" x14ac:dyDescent="0.2">
      <c r="A45" s="243" t="s">
        <v>299</v>
      </c>
    </row>
    <row r="46" spans="1:1" x14ac:dyDescent="0.2">
      <c r="A46" s="244"/>
    </row>
    <row r="47" spans="1:1" ht="12.75" thickBot="1" x14ac:dyDescent="0.25">
      <c r="A47" s="245"/>
    </row>
  </sheetData>
  <mergeCells count="2">
    <mergeCell ref="A32:A34"/>
    <mergeCell ref="A45:A47"/>
  </mergeCell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46" t="s">
        <v>89</v>
      </c>
      <c r="B30" s="246"/>
      <c r="C30" s="246"/>
      <c r="D30" s="246"/>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56</vt:i4>
      </vt:variant>
    </vt:vector>
  </HeadingPairs>
  <TitlesOfParts>
    <vt:vector size="56"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Мантера</vt:lpstr>
      <vt:lpstr>РБ10 BB| FIT15</vt:lpstr>
      <vt:lpstr>НСЛ| FIT18</vt:lpstr>
      <vt:lpstr>НСЛ| FIT18 + 25</vt:lpstr>
      <vt:lpstr>НСЛ| FIT18 + 25 Мант</vt:lpstr>
      <vt:lpstr>НСЛ| FIT18+25 Мантера</vt:lpstr>
      <vt:lpstr>НСЛ| FIT20 + Мантера</vt:lpstr>
      <vt:lpstr>НСЛ| FIT20 + 35 Мант </vt:lpstr>
      <vt:lpstr>НСЛ | FIT15</vt:lpstr>
      <vt:lpstr>НСЛ | comiss</vt:lpstr>
      <vt:lpstr>AVIA25% </vt:lpstr>
      <vt:lpstr>AVIA25%+25</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FIT18</vt:lpstr>
      <vt:lpstr>Отдыхай и Катай FIT18 +25</vt:lpstr>
      <vt:lpstr>Отдыхай и Катай FIT18+25Мантера</vt:lpstr>
      <vt:lpstr>Отдыхай и Катай FIT20 +25</vt:lpstr>
      <vt:lpstr>Отдыхай и Катай FIT20+Мантера</vt:lpstr>
      <vt:lpstr>Отдыхай и Катай FIT15</vt:lpstr>
      <vt:lpstr>Отдыхай и Катай COMISS</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2025-06-17T12:08:44Z</dcterms:modified>
</cp:coreProperties>
</file>